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43B9DB83-62BA-4881-897B-F259534DEAC3}" xr6:coauthVersionLast="47" xr6:coauthVersionMax="47" xr10:uidLastSave="{00000000-0000-0000-0000-000000000000}"/>
  <bookViews>
    <workbookView xWindow="-120" yWindow="-120" windowWidth="20730" windowHeight="11310" tabRatio="728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עתידיים'!$A$8:$AW$376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U160" i="5"/>
  <c r="U161" i="5"/>
  <c r="U162" i="5"/>
  <c r="U163" i="5"/>
  <c r="U164" i="5"/>
  <c r="U165" i="5"/>
  <c r="U166" i="5"/>
  <c r="U167" i="5"/>
  <c r="U168" i="5"/>
  <c r="U169" i="5"/>
  <c r="U170" i="5"/>
  <c r="U171" i="5"/>
  <c r="U172" i="5"/>
  <c r="U173" i="5"/>
  <c r="U174" i="5"/>
  <c r="U175" i="5"/>
  <c r="U176" i="5"/>
  <c r="U177" i="5"/>
  <c r="U178" i="5"/>
  <c r="U179" i="5"/>
  <c r="U180" i="5"/>
  <c r="U181" i="5"/>
  <c r="U182" i="5"/>
  <c r="U183" i="5"/>
  <c r="U184" i="5"/>
  <c r="U185" i="5"/>
  <c r="U186" i="5"/>
  <c r="U187" i="5"/>
  <c r="U188" i="5"/>
  <c r="U189" i="5"/>
  <c r="U190" i="5"/>
  <c r="U191" i="5"/>
  <c r="U192" i="5"/>
  <c r="U193" i="5"/>
  <c r="U194" i="5"/>
  <c r="U195" i="5"/>
  <c r="U196" i="5"/>
  <c r="U197" i="5"/>
  <c r="U198" i="5"/>
  <c r="U199" i="5"/>
  <c r="U200" i="5"/>
  <c r="U201" i="5"/>
  <c r="U202" i="5"/>
  <c r="U203" i="5"/>
  <c r="U204" i="5"/>
  <c r="U205" i="5"/>
  <c r="U206" i="5"/>
  <c r="U207" i="5"/>
  <c r="U208" i="5"/>
  <c r="U209" i="5"/>
  <c r="U210" i="5"/>
  <c r="U211" i="5"/>
  <c r="U212" i="5"/>
  <c r="U213" i="5"/>
  <c r="U214" i="5"/>
  <c r="U215" i="5"/>
  <c r="U216" i="5"/>
  <c r="U217" i="5"/>
  <c r="U218" i="5"/>
  <c r="U219" i="5"/>
  <c r="U220" i="5"/>
  <c r="U221" i="5"/>
  <c r="U222" i="5"/>
  <c r="U223" i="5"/>
  <c r="U224" i="5"/>
  <c r="U225" i="5"/>
  <c r="U226" i="5"/>
  <c r="U227" i="5"/>
  <c r="U228" i="5"/>
  <c r="U229" i="5"/>
  <c r="U230" i="5"/>
  <c r="U231" i="5"/>
  <c r="U232" i="5"/>
  <c r="U233" i="5"/>
  <c r="U234" i="5"/>
  <c r="U235" i="5"/>
  <c r="U236" i="5"/>
  <c r="U237" i="5"/>
  <c r="U238" i="5"/>
  <c r="U239" i="5"/>
  <c r="U240" i="5"/>
  <c r="U241" i="5"/>
  <c r="U242" i="5"/>
  <c r="U243" i="5"/>
  <c r="U244" i="5"/>
  <c r="U245" i="5"/>
  <c r="U246" i="5"/>
  <c r="U247" i="5"/>
  <c r="U248" i="5"/>
  <c r="U249" i="5"/>
  <c r="U250" i="5"/>
  <c r="U251" i="5"/>
  <c r="U252" i="5"/>
  <c r="U253" i="5"/>
  <c r="U254" i="5"/>
  <c r="U255" i="5"/>
  <c r="U256" i="5"/>
  <c r="U257" i="5"/>
  <c r="U258" i="5"/>
  <c r="U259" i="5"/>
  <c r="U260" i="5"/>
  <c r="U261" i="5"/>
  <c r="U262" i="5"/>
  <c r="U263" i="5"/>
  <c r="U264" i="5"/>
  <c r="U265" i="5"/>
  <c r="U266" i="5"/>
  <c r="U267" i="5"/>
  <c r="U268" i="5"/>
  <c r="U269" i="5"/>
  <c r="U270" i="5"/>
  <c r="U271" i="5"/>
  <c r="U272" i="5"/>
  <c r="U273" i="5"/>
  <c r="U274" i="5"/>
  <c r="U275" i="5"/>
  <c r="U276" i="5"/>
  <c r="U277" i="5"/>
  <c r="U278" i="5"/>
  <c r="U279" i="5"/>
  <c r="U280" i="5"/>
  <c r="U281" i="5"/>
  <c r="U282" i="5"/>
  <c r="U283" i="5"/>
  <c r="U284" i="5"/>
  <c r="U285" i="5"/>
  <c r="U286" i="5"/>
  <c r="U287" i="5"/>
  <c r="U288" i="5"/>
  <c r="U289" i="5"/>
  <c r="U290" i="5"/>
  <c r="U291" i="5"/>
  <c r="U292" i="5"/>
  <c r="U293" i="5"/>
  <c r="U294" i="5"/>
  <c r="U295" i="5"/>
  <c r="U296" i="5"/>
  <c r="U297" i="5"/>
  <c r="U298" i="5"/>
  <c r="U299" i="5"/>
  <c r="U300" i="5"/>
  <c r="U301" i="5"/>
  <c r="U302" i="5"/>
  <c r="U303" i="5"/>
  <c r="U304" i="5"/>
  <c r="U305" i="5"/>
  <c r="U306" i="5"/>
  <c r="U307" i="5"/>
  <c r="U308" i="5"/>
  <c r="U309" i="5"/>
  <c r="U310" i="5"/>
  <c r="U311" i="5"/>
  <c r="U312" i="5"/>
  <c r="U313" i="5"/>
  <c r="U314" i="5"/>
  <c r="U315" i="5"/>
  <c r="U316" i="5"/>
  <c r="U317" i="5"/>
  <c r="U318" i="5"/>
  <c r="U319" i="5"/>
  <c r="U320" i="5"/>
  <c r="U321" i="5"/>
  <c r="U322" i="5"/>
  <c r="U323" i="5"/>
  <c r="U324" i="5"/>
  <c r="U325" i="5"/>
  <c r="U326" i="5"/>
  <c r="U327" i="5"/>
  <c r="U328" i="5"/>
  <c r="U329" i="5"/>
  <c r="R13" i="5"/>
  <c r="Q13" i="5"/>
  <c r="R160" i="5"/>
  <c r="Q160" i="5"/>
  <c r="O160" i="5"/>
  <c r="O13" i="5"/>
  <c r="C26" i="1"/>
  <c r="S32" i="15"/>
  <c r="P23" i="15"/>
  <c r="S23" i="15" s="1"/>
  <c r="N23" i="15"/>
  <c r="D11" i="1"/>
  <c r="D22" i="1"/>
  <c r="D21" i="1"/>
  <c r="D20" i="1"/>
  <c r="D19" i="1"/>
  <c r="D18" i="1"/>
  <c r="D17" i="1"/>
  <c r="D16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S14" i="15"/>
  <c r="S15" i="15"/>
  <c r="S16" i="15"/>
  <c r="S17" i="15"/>
  <c r="S18" i="15"/>
  <c r="S19" i="15"/>
  <c r="S20" i="15"/>
  <c r="S21" i="15"/>
  <c r="S22" i="15"/>
  <c r="S24" i="15"/>
  <c r="S25" i="15"/>
  <c r="S26" i="15"/>
  <c r="S27" i="15"/>
  <c r="S28" i="15"/>
  <c r="S29" i="15"/>
  <c r="S30" i="15"/>
  <c r="S31" i="15"/>
  <c r="S33" i="15"/>
  <c r="S34" i="15"/>
  <c r="S35" i="15"/>
  <c r="S36" i="15"/>
  <c r="S37" i="15"/>
  <c r="S38" i="15"/>
  <c r="S39" i="15"/>
  <c r="S40" i="15"/>
  <c r="S41" i="15"/>
  <c r="S42" i="15"/>
  <c r="N13" i="15"/>
  <c r="N12" i="15" s="1"/>
  <c r="N11" i="15" s="1"/>
  <c r="P13" i="15"/>
  <c r="R12" i="5" l="1"/>
  <c r="U13" i="5"/>
  <c r="O12" i="5"/>
  <c r="O11" i="5" s="1"/>
  <c r="Q12" i="5"/>
  <c r="Q11" i="5" s="1"/>
  <c r="P12" i="15"/>
  <c r="S13" i="15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K30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332" i="20"/>
  <c r="K333" i="20"/>
  <c r="K334" i="20"/>
  <c r="K335" i="20"/>
  <c r="K336" i="20"/>
  <c r="K337" i="20"/>
  <c r="K338" i="20"/>
  <c r="K339" i="20"/>
  <c r="K340" i="20"/>
  <c r="K341" i="20"/>
  <c r="K342" i="20"/>
  <c r="K343" i="20"/>
  <c r="K344" i="20"/>
  <c r="K345" i="20"/>
  <c r="K346" i="20"/>
  <c r="K347" i="20"/>
  <c r="K348" i="20"/>
  <c r="K349" i="20"/>
  <c r="K350" i="20"/>
  <c r="K351" i="20"/>
  <c r="K352" i="20"/>
  <c r="K353" i="20"/>
  <c r="K354" i="20"/>
  <c r="K355" i="20"/>
  <c r="K356" i="20"/>
  <c r="K357" i="20"/>
  <c r="K358" i="20"/>
  <c r="K359" i="20"/>
  <c r="K360" i="20"/>
  <c r="K361" i="20"/>
  <c r="K362" i="20"/>
  <c r="K363" i="20"/>
  <c r="K364" i="20"/>
  <c r="K365" i="20"/>
  <c r="K366" i="20"/>
  <c r="K367" i="20"/>
  <c r="K368" i="20"/>
  <c r="K369" i="20"/>
  <c r="K370" i="20"/>
  <c r="K371" i="20"/>
  <c r="K372" i="20"/>
  <c r="K373" i="20"/>
  <c r="K374" i="20"/>
  <c r="K375" i="20"/>
  <c r="K376" i="20"/>
  <c r="K377" i="20"/>
  <c r="K378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J329" i="20"/>
  <c r="J330" i="20"/>
  <c r="J331" i="20"/>
  <c r="J332" i="20"/>
  <c r="J333" i="20"/>
  <c r="J334" i="20"/>
  <c r="J335" i="20"/>
  <c r="J336" i="20"/>
  <c r="J337" i="20"/>
  <c r="J338" i="20"/>
  <c r="J339" i="20"/>
  <c r="J340" i="20"/>
  <c r="J341" i="20"/>
  <c r="J342" i="20"/>
  <c r="J343" i="20"/>
  <c r="J344" i="20"/>
  <c r="J345" i="20"/>
  <c r="J346" i="20"/>
  <c r="J347" i="20"/>
  <c r="J348" i="20"/>
  <c r="J349" i="20"/>
  <c r="J350" i="20"/>
  <c r="J351" i="20"/>
  <c r="J352" i="20"/>
  <c r="J353" i="20"/>
  <c r="J354" i="20"/>
  <c r="J355" i="20"/>
  <c r="J356" i="20"/>
  <c r="J357" i="20"/>
  <c r="J358" i="20"/>
  <c r="J359" i="20"/>
  <c r="J360" i="20"/>
  <c r="J361" i="20"/>
  <c r="J362" i="20"/>
  <c r="J363" i="20"/>
  <c r="J364" i="20"/>
  <c r="J365" i="20"/>
  <c r="J366" i="20"/>
  <c r="J367" i="20"/>
  <c r="J368" i="20"/>
  <c r="J369" i="20"/>
  <c r="J370" i="20"/>
  <c r="J371" i="20"/>
  <c r="J372" i="20"/>
  <c r="J373" i="20"/>
  <c r="J374" i="20"/>
  <c r="J375" i="20"/>
  <c r="J376" i="20"/>
  <c r="J377" i="20"/>
  <c r="J378" i="20"/>
  <c r="J11" i="20"/>
  <c r="I23" i="20"/>
  <c r="I286" i="20"/>
  <c r="I12" i="20"/>
  <c r="I362" i="20"/>
  <c r="R11" i="5" l="1"/>
  <c r="T12" i="5"/>
  <c r="U12" i="5"/>
  <c r="P11" i="15"/>
  <c r="R32" i="15" s="1"/>
  <c r="R12" i="15"/>
  <c r="S12" i="15"/>
  <c r="I11" i="20"/>
  <c r="I285" i="20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L11" i="2"/>
  <c r="K11" i="2"/>
  <c r="J11" i="2"/>
  <c r="J12" i="2"/>
  <c r="J18" i="2"/>
  <c r="J41" i="2"/>
  <c r="J32" i="2"/>
  <c r="J28" i="2"/>
  <c r="J21" i="2"/>
  <c r="J55" i="2"/>
  <c r="J54" i="2" s="1"/>
  <c r="J16" i="2"/>
  <c r="C28" i="27"/>
  <c r="C12" i="27"/>
  <c r="C11" i="27"/>
  <c r="C43" i="1" s="1"/>
  <c r="D43" i="1" s="1"/>
  <c r="C15" i="1" l="1"/>
  <c r="D15" i="1" s="1"/>
  <c r="T16" i="5"/>
  <c r="T19" i="5"/>
  <c r="T22" i="5"/>
  <c r="T25" i="5"/>
  <c r="T28" i="5"/>
  <c r="T31" i="5"/>
  <c r="T34" i="5"/>
  <c r="T37" i="5"/>
  <c r="T40" i="5"/>
  <c r="T43" i="5"/>
  <c r="T46" i="5"/>
  <c r="T49" i="5"/>
  <c r="T52" i="5"/>
  <c r="T55" i="5"/>
  <c r="T58" i="5"/>
  <c r="T61" i="5"/>
  <c r="T64" i="5"/>
  <c r="T67" i="5"/>
  <c r="T70" i="5"/>
  <c r="T73" i="5"/>
  <c r="T76" i="5"/>
  <c r="T79" i="5"/>
  <c r="T82" i="5"/>
  <c r="T85" i="5"/>
  <c r="T88" i="5"/>
  <c r="T91" i="5"/>
  <c r="T94" i="5"/>
  <c r="T97" i="5"/>
  <c r="T100" i="5"/>
  <c r="T103" i="5"/>
  <c r="T106" i="5"/>
  <c r="T109" i="5"/>
  <c r="T112" i="5"/>
  <c r="T115" i="5"/>
  <c r="T118" i="5"/>
  <c r="T121" i="5"/>
  <c r="T124" i="5"/>
  <c r="T127" i="5"/>
  <c r="T130" i="5"/>
  <c r="T133" i="5"/>
  <c r="T136" i="5"/>
  <c r="T139" i="5"/>
  <c r="T142" i="5"/>
  <c r="T145" i="5"/>
  <c r="T148" i="5"/>
  <c r="T151" i="5"/>
  <c r="T154" i="5"/>
  <c r="T157" i="5"/>
  <c r="T163" i="5"/>
  <c r="T166" i="5"/>
  <c r="T169" i="5"/>
  <c r="T172" i="5"/>
  <c r="T175" i="5"/>
  <c r="T178" i="5"/>
  <c r="T181" i="5"/>
  <c r="T184" i="5"/>
  <c r="T187" i="5"/>
  <c r="T190" i="5"/>
  <c r="T193" i="5"/>
  <c r="T196" i="5"/>
  <c r="T199" i="5"/>
  <c r="T202" i="5"/>
  <c r="T205" i="5"/>
  <c r="T208" i="5"/>
  <c r="T211" i="5"/>
  <c r="T214" i="5"/>
  <c r="T217" i="5"/>
  <c r="T220" i="5"/>
  <c r="T223" i="5"/>
  <c r="T226" i="5"/>
  <c r="T229" i="5"/>
  <c r="T232" i="5"/>
  <c r="T235" i="5"/>
  <c r="T238" i="5"/>
  <c r="T241" i="5"/>
  <c r="T244" i="5"/>
  <c r="T247" i="5"/>
  <c r="T250" i="5"/>
  <c r="T253" i="5"/>
  <c r="T256" i="5"/>
  <c r="T259" i="5"/>
  <c r="T262" i="5"/>
  <c r="T265" i="5"/>
  <c r="T17" i="5"/>
  <c r="T24" i="5"/>
  <c r="T35" i="5"/>
  <c r="T42" i="5"/>
  <c r="T53" i="5"/>
  <c r="T60" i="5"/>
  <c r="T71" i="5"/>
  <c r="T78" i="5"/>
  <c r="T89" i="5"/>
  <c r="T96" i="5"/>
  <c r="T107" i="5"/>
  <c r="T114" i="5"/>
  <c r="T125" i="5"/>
  <c r="T132" i="5"/>
  <c r="T143" i="5"/>
  <c r="T150" i="5"/>
  <c r="T161" i="5"/>
  <c r="T168" i="5"/>
  <c r="T179" i="5"/>
  <c r="T186" i="5"/>
  <c r="T197" i="5"/>
  <c r="T204" i="5"/>
  <c r="T215" i="5"/>
  <c r="T222" i="5"/>
  <c r="T233" i="5"/>
  <c r="T240" i="5"/>
  <c r="T251" i="5"/>
  <c r="T258" i="5"/>
  <c r="T14" i="5"/>
  <c r="T21" i="5"/>
  <c r="T32" i="5"/>
  <c r="T39" i="5"/>
  <c r="T50" i="5"/>
  <c r="T57" i="5"/>
  <c r="T68" i="5"/>
  <c r="T75" i="5"/>
  <c r="T86" i="5"/>
  <c r="T93" i="5"/>
  <c r="T104" i="5"/>
  <c r="T111" i="5"/>
  <c r="T122" i="5"/>
  <c r="T129" i="5"/>
  <c r="T140" i="5"/>
  <c r="T147" i="5"/>
  <c r="T158" i="5"/>
  <c r="T165" i="5"/>
  <c r="T176" i="5"/>
  <c r="T183" i="5"/>
  <c r="T194" i="5"/>
  <c r="T201" i="5"/>
  <c r="T212" i="5"/>
  <c r="T219" i="5"/>
  <c r="T230" i="5"/>
  <c r="T237" i="5"/>
  <c r="T248" i="5"/>
  <c r="T255" i="5"/>
  <c r="T266" i="5"/>
  <c r="T269" i="5"/>
  <c r="T272" i="5"/>
  <c r="T275" i="5"/>
  <c r="T278" i="5"/>
  <c r="T281" i="5"/>
  <c r="T284" i="5"/>
  <c r="T287" i="5"/>
  <c r="T290" i="5"/>
  <c r="T293" i="5"/>
  <c r="T296" i="5"/>
  <c r="T299" i="5"/>
  <c r="T302" i="5"/>
  <c r="T305" i="5"/>
  <c r="T308" i="5"/>
  <c r="T311" i="5"/>
  <c r="T314" i="5"/>
  <c r="T317" i="5"/>
  <c r="T320" i="5"/>
  <c r="T323" i="5"/>
  <c r="T326" i="5"/>
  <c r="T329" i="5"/>
  <c r="T18" i="5"/>
  <c r="T29" i="5"/>
  <c r="T36" i="5"/>
  <c r="T47" i="5"/>
  <c r="T54" i="5"/>
  <c r="T65" i="5"/>
  <c r="T72" i="5"/>
  <c r="T83" i="5"/>
  <c r="T90" i="5"/>
  <c r="T101" i="5"/>
  <c r="T108" i="5"/>
  <c r="T119" i="5"/>
  <c r="T126" i="5"/>
  <c r="T137" i="5"/>
  <c r="T144" i="5"/>
  <c r="T155" i="5"/>
  <c r="T162" i="5"/>
  <c r="T173" i="5"/>
  <c r="T180" i="5"/>
  <c r="T191" i="5"/>
  <c r="T198" i="5"/>
  <c r="T209" i="5"/>
  <c r="T216" i="5"/>
  <c r="T227" i="5"/>
  <c r="T234" i="5"/>
  <c r="T245" i="5"/>
  <c r="T252" i="5"/>
  <c r="T263" i="5"/>
  <c r="T15" i="5"/>
  <c r="T26" i="5"/>
  <c r="T33" i="5"/>
  <c r="T44" i="5"/>
  <c r="T51" i="5"/>
  <c r="T62" i="5"/>
  <c r="T69" i="5"/>
  <c r="T80" i="5"/>
  <c r="T87" i="5"/>
  <c r="T98" i="5"/>
  <c r="T105" i="5"/>
  <c r="T116" i="5"/>
  <c r="T123" i="5"/>
  <c r="T134" i="5"/>
  <c r="T141" i="5"/>
  <c r="T152" i="5"/>
  <c r="T159" i="5"/>
  <c r="T170" i="5"/>
  <c r="T177" i="5"/>
  <c r="T188" i="5"/>
  <c r="T195" i="5"/>
  <c r="T206" i="5"/>
  <c r="T213" i="5"/>
  <c r="T224" i="5"/>
  <c r="T231" i="5"/>
  <c r="T242" i="5"/>
  <c r="T249" i="5"/>
  <c r="T260" i="5"/>
  <c r="T267" i="5"/>
  <c r="T270" i="5"/>
  <c r="T273" i="5"/>
  <c r="T276" i="5"/>
  <c r="T279" i="5"/>
  <c r="T282" i="5"/>
  <c r="T285" i="5"/>
  <c r="T288" i="5"/>
  <c r="T291" i="5"/>
  <c r="T294" i="5"/>
  <c r="T297" i="5"/>
  <c r="T300" i="5"/>
  <c r="T303" i="5"/>
  <c r="T306" i="5"/>
  <c r="T309" i="5"/>
  <c r="T312" i="5"/>
  <c r="T315" i="5"/>
  <c r="T318" i="5"/>
  <c r="T321" i="5"/>
  <c r="T324" i="5"/>
  <c r="T327" i="5"/>
  <c r="U11" i="5"/>
  <c r="T23" i="5"/>
  <c r="T30" i="5"/>
  <c r="T41" i="5"/>
  <c r="T48" i="5"/>
  <c r="T59" i="5"/>
  <c r="T66" i="5"/>
  <c r="T77" i="5"/>
  <c r="T84" i="5"/>
  <c r="T95" i="5"/>
  <c r="T131" i="5"/>
  <c r="T146" i="5"/>
  <c r="T185" i="5"/>
  <c r="T200" i="5"/>
  <c r="T239" i="5"/>
  <c r="T254" i="5"/>
  <c r="T268" i="5"/>
  <c r="T277" i="5"/>
  <c r="T286" i="5"/>
  <c r="T295" i="5"/>
  <c r="T304" i="5"/>
  <c r="T313" i="5"/>
  <c r="T322" i="5"/>
  <c r="T27" i="5"/>
  <c r="T38" i="5"/>
  <c r="T81" i="5"/>
  <c r="T92" i="5"/>
  <c r="T102" i="5"/>
  <c r="T117" i="5"/>
  <c r="T156" i="5"/>
  <c r="T171" i="5"/>
  <c r="T210" i="5"/>
  <c r="T225" i="5"/>
  <c r="T264" i="5"/>
  <c r="T113" i="5"/>
  <c r="T128" i="5"/>
  <c r="T167" i="5"/>
  <c r="T182" i="5"/>
  <c r="T221" i="5"/>
  <c r="T236" i="5"/>
  <c r="T274" i="5"/>
  <c r="T283" i="5"/>
  <c r="T292" i="5"/>
  <c r="T301" i="5"/>
  <c r="T310" i="5"/>
  <c r="T319" i="5"/>
  <c r="T328" i="5"/>
  <c r="T45" i="5"/>
  <c r="T56" i="5"/>
  <c r="T99" i="5"/>
  <c r="T138" i="5"/>
  <c r="T153" i="5"/>
  <c r="T192" i="5"/>
  <c r="T207" i="5"/>
  <c r="T246" i="5"/>
  <c r="T261" i="5"/>
  <c r="T110" i="5"/>
  <c r="T149" i="5"/>
  <c r="T164" i="5"/>
  <c r="T203" i="5"/>
  <c r="T218" i="5"/>
  <c r="T257" i="5"/>
  <c r="T271" i="5"/>
  <c r="T280" i="5"/>
  <c r="T289" i="5"/>
  <c r="T298" i="5"/>
  <c r="T307" i="5"/>
  <c r="T316" i="5"/>
  <c r="T325" i="5"/>
  <c r="T20" i="5"/>
  <c r="T63" i="5"/>
  <c r="T74" i="5"/>
  <c r="T120" i="5"/>
  <c r="T135" i="5"/>
  <c r="T174" i="5"/>
  <c r="T189" i="5"/>
  <c r="T228" i="5"/>
  <c r="T243" i="5"/>
  <c r="T11" i="5"/>
  <c r="T160" i="5"/>
  <c r="T13" i="5"/>
  <c r="R11" i="15"/>
  <c r="R18" i="15"/>
  <c r="R27" i="15"/>
  <c r="R37" i="15"/>
  <c r="R15" i="15"/>
  <c r="R24" i="15"/>
  <c r="R34" i="15"/>
  <c r="S11" i="15"/>
  <c r="R21" i="15"/>
  <c r="R30" i="15"/>
  <c r="R40" i="15"/>
  <c r="R23" i="15"/>
  <c r="R39" i="15"/>
  <c r="R17" i="15"/>
  <c r="R31" i="15"/>
  <c r="R13" i="15"/>
  <c r="R36" i="15"/>
  <c r="R14" i="15"/>
  <c r="R28" i="15"/>
  <c r="R33" i="15"/>
  <c r="R25" i="15"/>
  <c r="R29" i="15"/>
  <c r="R41" i="15"/>
  <c r="R22" i="15"/>
  <c r="R26" i="15"/>
  <c r="R38" i="15"/>
  <c r="R19" i="15"/>
  <c r="R42" i="15"/>
  <c r="R20" i="15"/>
  <c r="R35" i="15"/>
  <c r="R16" i="15"/>
  <c r="J13" i="2"/>
</calcChain>
</file>

<file path=xl/sharedStrings.xml><?xml version="1.0" encoding="utf-8"?>
<sst xmlns="http://schemas.openxmlformats.org/spreadsheetml/2006/main" count="11362" uniqueCount="2855">
  <si>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</si>
  <si>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</si>
  <si>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</si>
  <si>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</si>
  <si>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</si>
  <si>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</si>
  <si>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</si>
  <si>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</si>
  <si>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</si>
  <si>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</si>
  <si>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</si>
  <si>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</si>
  <si>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</si>
  <si>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</si>
  <si>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</si>
  <si>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</si>
  <si>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</si>
  <si>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</si>
  <si>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</si>
  <si>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</si>
  <si>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</si>
  <si>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</si>
  <si>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</si>
  <si>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</si>
  <si>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</si>
  <si>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</si>
  <si>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</si>
  <si>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</si>
  <si>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</si>
  <si>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</si>
  <si>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</si>
  <si>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</si>
  <si>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</si>
  <si>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</si>
  <si>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</si>
  <si>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</si>
  <si>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</si>
  <si>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</si>
  <si>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</si>
  <si>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</si>
  <si>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</si>
  <si>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</si>
  <si>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</si>
  <si>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</si>
  <si>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</si>
  <si>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</si>
  <si>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</si>
  <si>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</si>
  <si>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</si>
  <si>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</si>
  <si>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</si>
  <si>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</si>
  <si>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</si>
  <si>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</si>
  <si>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</si>
  <si>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</si>
  <si>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</si>
  <si>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</si>
  <si>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</si>
  <si>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</si>
  <si>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</si>
  <si>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</si>
  <si>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</si>
  <si>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</si>
  <si>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</si>
  <si>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</si>
  <si>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</si>
  <si>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</si>
  <si>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</si>
  <si>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</si>
  <si>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</si>
  <si>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</si>
  <si>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</si>
  <si>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</si>
  <si>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</si>
  <si>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</si>
  <si>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</si>
  <si>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</si>
  <si>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</si>
  <si>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</si>
  <si>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</si>
  <si>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</si>
  <si>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</si>
  <si>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</si>
  <si>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</si>
  <si>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</si>
  <si>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</si>
  <si>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</si>
  <si>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</si>
  <si>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</si>
  <si>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</si>
  <si>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</si>
  <si>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</si>
  <si>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</si>
  <si>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</si>
  <si>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</si>
  <si>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</si>
  <si>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</si>
  <si>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</si>
  <si>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</si>
  <si>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</si>
  <si>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</si>
  <si>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</si>
  <si>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</si>
  <si>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</si>
  <si>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</si>
  <si>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</si>
  <si>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</si>
  <si>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</si>
  <si>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</si>
  <si>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</si>
  <si>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</si>
  <si>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</si>
  <si>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</si>
  <si>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</si>
  <si>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</si>
  <si>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</si>
  <si>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</si>
  <si>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</si>
  <si>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</si>
  <si>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</si>
  <si>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</si>
  <si>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</si>
  <si>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</si>
  <si>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</si>
  <si>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</si>
  <si>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</si>
  <si>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</si>
  <si>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</si>
  <si>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</si>
  <si>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</si>
  <si>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</si>
  <si>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</si>
  <si>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</si>
  <si>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</si>
  <si>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</si>
  <si>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</si>
  <si>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</si>
  <si>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</si>
  <si>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</si>
  <si>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</si>
  <si>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</si>
  <si>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</si>
  <si>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</si>
  <si>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</si>
  <si>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</si>
  <si>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</si>
  <si>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</si>
  <si>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</si>
  <si>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</si>
  <si>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</si>
  <si>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</si>
  <si>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</si>
  <si>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</si>
  <si>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</si>
  <si>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</si>
  <si>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</si>
  <si>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</si>
  <si>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</si>
  <si>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</si>
  <si>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</si>
  <si>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</si>
  <si>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</si>
  <si>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</si>
  <si>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</si>
  <si>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</si>
  <si>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</si>
  <si>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</si>
  <si>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</si>
  <si>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</si>
  <si>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</si>
  <si>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</si>
  <si>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</si>
  <si>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</si>
  <si>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</si>
  <si>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</si>
  <si>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</si>
  <si>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</si>
  <si>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</si>
  <si>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</si>
  <si>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</si>
  <si>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</si>
  <si>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</si>
  <si>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</si>
  <si>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</si>
  <si>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</si>
  <si>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</si>
  <si>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</si>
  <si>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</si>
  <si>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</si>
  <si>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</si>
  <si>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</si>
  <si>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</si>
  <si>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</si>
  <si>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</si>
  <si>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</si>
  <si>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1304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</si>
  <si>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</si>
  <si>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</si>
  <si>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</si>
  <si>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</si>
  <si>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</si>
  <si>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</si>
  <si>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</si>
  <si>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</si>
  <si>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</si>
  <si>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</si>
  <si>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</si>
  <si>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</si>
  <si>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</si>
  <si>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</si>
  <si>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</si>
  <si>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</si>
  <si>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</si>
  <si>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</si>
  <si>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</si>
  <si>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</si>
  <si>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</si>
  <si>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</si>
  <si>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</si>
  <si>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</si>
  <si>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</si>
  <si>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</si>
  <si>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</si>
  <si>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</si>
  <si>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</si>
  <si>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</si>
  <si>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</si>
  <si>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</si>
  <si>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</si>
  <si>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</si>
  <si>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</si>
  <si>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</si>
  <si>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</si>
  <si>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</si>
  <si>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</si>
  <si>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</si>
  <si>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</si>
  <si>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</si>
  <si>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</si>
  <si>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</si>
  <si>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</si>
  <si>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</si>
  <si>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</si>
  <si>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</si>
  <si>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</si>
  <si>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</si>
  <si>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</si>
  <si>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</si>
  <si>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</si>
  <si>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</si>
  <si>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</si>
  <si>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</si>
  <si>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</si>
  <si>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</si>
  <si>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</si>
  <si>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</si>
  <si>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</si>
  <si>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</si>
  <si>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</si>
  <si>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</si>
  <si>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</si>
  <si>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</si>
  <si>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</si>
  <si>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</si>
  <si>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</si>
  <si>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</si>
  <si>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</si>
  <si>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</si>
  <si>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</si>
  <si>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</si>
  <si>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</si>
  <si>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</si>
  <si>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</si>
  <si>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</si>
  <si>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</si>
  <si>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</si>
  <si>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</si>
  <si>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</si>
  <si>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</si>
  <si>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</si>
  <si>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</si>
  <si>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</si>
  <si>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</si>
  <si>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</si>
  <si>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</si>
  <si>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</si>
  <si>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</si>
  <si>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</si>
  <si>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</si>
  <si>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</si>
  <si>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</si>
  <si>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</si>
  <si>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</si>
  <si>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</si>
  <si>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</si>
  <si>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</si>
  <si>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</si>
  <si>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</si>
  <si>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</si>
  <si>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</si>
  <si>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</si>
  <si>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</si>
  <si>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</si>
  <si>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</si>
  <si>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</si>
  <si>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</si>
  <si>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</si>
  <si>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</si>
  <si>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</si>
  <si>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</si>
  <si>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</si>
  <si>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52- מזרחי טפחות חברה להנפקות בע"מ</t>
  </si>
  <si>
    <t>2310381</t>
  </si>
  <si>
    <t>520032046</t>
  </si>
  <si>
    <t>בנקים</t>
  </si>
  <si>
    <t>Aaa.il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</si>
  <si>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</si>
  <si>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</si>
  <si>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</si>
  <si>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</si>
  <si>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</si>
  <si>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</si>
  <si>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</si>
  <si>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</si>
  <si>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</si>
  <si>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</si>
  <si>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</si>
  <si>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</si>
  <si>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</si>
  <si>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</si>
  <si>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</si>
  <si>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</si>
  <si>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</si>
  <si>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</si>
  <si>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34- חברת החשמל לישראל בע"מ</t>
  </si>
  <si>
    <t>1196781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</si>
  <si>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</si>
  <si>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</si>
  <si>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</si>
  <si>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</si>
  <si>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</si>
  <si>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</si>
  <si>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</si>
  <si>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</si>
  <si>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נדלן מניב בישראל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</si>
  <si>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</si>
  <si>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</si>
  <si>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</si>
  <si>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</si>
  <si>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</si>
  <si>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</si>
  <si>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ilAA+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</si>
  <si>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</si>
  <si>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</si>
  <si>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</si>
  <si>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</si>
  <si>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*גב ים אגח ט- חברת גב-ים לקרקעות בע"מ</t>
  </si>
  <si>
    <t>7590219</t>
  </si>
  <si>
    <t>520001736</t>
  </si>
  <si>
    <t>ilAA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</si>
  <si>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</si>
  <si>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</si>
  <si>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</si>
  <si>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</si>
  <si>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</si>
  <si>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</si>
  <si>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</si>
  <si>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Aa2.il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</si>
  <si>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</si>
  <si>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</si>
  <si>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</si>
  <si>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</si>
  <si>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</si>
  <si>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</si>
  <si>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</si>
  <si>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</si>
  <si>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</si>
  <si>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</si>
  <si>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</si>
  <si>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</si>
  <si>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</si>
  <si>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</si>
  <si>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</si>
  <si>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</si>
  <si>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</si>
  <si>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</si>
  <si>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</si>
  <si>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</si>
  <si>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</si>
  <si>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</si>
  <si>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</si>
  <si>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</si>
  <si>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</si>
  <si>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</si>
  <si>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</si>
  <si>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</si>
  <si>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</si>
  <si>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</si>
  <si>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</si>
  <si>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</si>
  <si>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</si>
  <si>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</si>
  <si>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</si>
  <si>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</si>
  <si>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</si>
  <si>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</si>
  <si>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</si>
  <si>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</si>
  <si>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</si>
  <si>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</si>
  <si>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</si>
  <si>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</si>
  <si>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</si>
  <si>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</si>
  <si>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</si>
  <si>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</si>
  <si>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</si>
  <si>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</si>
  <si>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</si>
  <si>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ביג  ח- ביג מרכזי קניות (2004) בע"מ</t>
  </si>
  <si>
    <t>1138924</t>
  </si>
  <si>
    <t>513623314</t>
  </si>
  <si>
    <t>ביג אגח יא- ביג מרכזי קניות (2004) בע"מ</t>
  </si>
  <si>
    <t>1151117</t>
  </si>
  <si>
    <t>ביג אגח יד- ביג מרכזי קניות (2004) בע"מ</t>
  </si>
  <si>
    <t>1161512</t>
  </si>
  <si>
    <t>הפניקס אגח 5- הפניקס אחזקות בע"מ</t>
  </si>
  <si>
    <t>7670284</t>
  </si>
  <si>
    <t>520017450</t>
  </si>
  <si>
    <t>ביטוח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</si>
  <si>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</si>
  <si>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</si>
  <si>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</si>
  <si>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</si>
  <si>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</si>
  <si>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</si>
  <si>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</si>
  <si>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</si>
  <si>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נד404- בנק לאומי לישראל בע"מ</t>
  </si>
  <si>
    <t>6040471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</si>
  <si>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</si>
  <si>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</si>
  <si>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</si>
  <si>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</si>
  <si>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 י קוקו צמוד- בנק הפועלים בע"מ</t>
  </si>
  <si>
    <t>1199892</t>
  </si>
  <si>
    <t>520000118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</si>
  <si>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</si>
  <si>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</si>
  <si>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</si>
  <si>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</si>
  <si>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</si>
  <si>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</si>
  <si>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פועלים התחייבות נדחית ח- בנק הפועלים בע"מ</t>
  </si>
  <si>
    <t>1199876</t>
  </si>
  <si>
    <t>פועלים ט' קוקו צמוד- בנק הפועלים בע"מ</t>
  </si>
  <si>
    <t>1199884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</si>
  <si>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</si>
  <si>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</si>
  <si>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</si>
  <si>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</si>
  <si>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</si>
  <si>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</si>
  <si>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</si>
  <si>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</si>
  <si>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</si>
  <si>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</si>
  <si>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</si>
  <si>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</si>
  <si>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</si>
  <si>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</si>
  <si>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</si>
  <si>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</si>
  <si>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</si>
  <si>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</si>
  <si>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</si>
  <si>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</si>
  <si>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</si>
  <si>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</si>
  <si>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</si>
  <si>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</si>
  <si>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</si>
  <si>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</si>
  <si>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</si>
  <si>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</si>
  <si>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</si>
  <si>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</si>
  <si>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</si>
  <si>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</si>
  <si>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</si>
  <si>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ביג מרכזי קניות יב- ביג מרכזי קניות (2004) בע"מ</t>
  </si>
  <si>
    <t>1156231</t>
  </si>
  <si>
    <t>בינלאומי הנפק התח כו- הבינלאומי הראשון הנפקות בע"מ</t>
  </si>
  <si>
    <t>1185537</t>
  </si>
  <si>
    <t>513141879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</si>
  <si>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</si>
  <si>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</si>
  <si>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</si>
  <si>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</si>
  <si>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</si>
  <si>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</si>
  <si>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</si>
  <si>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</si>
  <si>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</si>
  <si>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</si>
  <si>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</si>
  <si>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</si>
  <si>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</si>
  <si>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</si>
  <si>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</si>
  <si>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</si>
  <si>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</si>
  <si>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</si>
  <si>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</si>
  <si>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</si>
  <si>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</si>
  <si>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</si>
  <si>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</si>
  <si>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</si>
  <si>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</si>
  <si>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</si>
  <si>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</si>
  <si>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</si>
  <si>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</si>
  <si>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</si>
  <si>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</si>
  <si>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</si>
  <si>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</si>
  <si>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</si>
  <si>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</si>
  <si>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</si>
  <si>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</si>
  <si>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</si>
  <si>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</si>
  <si>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</si>
  <si>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</si>
  <si>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</si>
  <si>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</si>
  <si>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</si>
  <si>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</si>
  <si>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</si>
  <si>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</si>
  <si>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</si>
  <si>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</si>
  <si>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</si>
  <si>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</si>
  <si>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</si>
  <si>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</si>
  <si>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</si>
  <si>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</si>
  <si>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</si>
  <si>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</si>
  <si>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</si>
  <si>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</si>
  <si>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</si>
  <si>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</si>
  <si>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</si>
  <si>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</si>
  <si>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</si>
  <si>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*סלקום אגח ח- סלקום ישראל בע"מ</t>
  </si>
  <si>
    <t>1132828</t>
  </si>
  <si>
    <t>511930125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</si>
  <si>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</si>
  <si>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</si>
  <si>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</si>
  <si>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</si>
  <si>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</si>
  <si>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</si>
  <si>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</si>
  <si>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</si>
  <si>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</si>
  <si>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</si>
  <si>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</si>
  <si>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</si>
  <si>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</si>
  <si>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</si>
  <si>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</si>
  <si>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</si>
  <si>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</si>
  <si>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אלון רבוע אגח ט- אלון רבוע כחול ישראל בעמ</t>
  </si>
  <si>
    <t>1197284</t>
  </si>
  <si>
    <t>520042847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</si>
  <si>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</si>
  <si>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</si>
  <si>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</si>
  <si>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</si>
  <si>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</si>
  <si>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</si>
  <si>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</si>
  <si>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</si>
  <si>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</si>
  <si>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</si>
  <si>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</si>
  <si>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</si>
  <si>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</si>
  <si>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</si>
  <si>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</si>
  <si>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</si>
  <si>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</si>
  <si>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</si>
  <si>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</si>
  <si>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</si>
  <si>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</si>
  <si>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</si>
  <si>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</si>
  <si>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</si>
  <si>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</si>
  <si>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</si>
  <si>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</si>
  <si>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</si>
  <si>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</si>
  <si>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טו- אפי נכסים בע"מ</t>
  </si>
  <si>
    <t>1199603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</si>
  <si>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</si>
  <si>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</si>
  <si>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</si>
  <si>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</si>
  <si>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</si>
  <si>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</si>
  <si>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</si>
  <si>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</si>
  <si>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</si>
  <si>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ilA</t>
  </si>
  <si>
    <t>אשטרום קבוצה אגח ה- אשטרום נכסים בע"מ</t>
  </si>
  <si>
    <t>1199579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</si>
  <si>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</si>
  <si>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</si>
  <si>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</si>
  <si>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</si>
  <si>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</si>
  <si>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</si>
  <si>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</si>
  <si>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</si>
  <si>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</si>
  <si>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</si>
  <si>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</si>
  <si>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</si>
  <si>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</si>
  <si>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</si>
  <si>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</si>
  <si>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</si>
  <si>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מלונאות ותיירות</t>
  </si>
  <si>
    <t>A3.il</t>
  </si>
  <si>
    <t>ג'י סיטי  אגח יג- ג'י סיטי בע"מ</t>
  </si>
  <si>
    <t>1260652</t>
  </si>
  <si>
    <t>ג'י סיטי אגח יב- ג'י סיטי בע"מ</t>
  </si>
  <si>
    <t>1260603</t>
  </si>
  <si>
    <t>ג'י סיטי אגח יד- ג'י סיטי בע"מ</t>
  </si>
  <si>
    <t>1260736</t>
  </si>
  <si>
    <t>הכשרת הישוב אג"ח 23- חברת הכשרת הישוב בישראל בע"מ</t>
  </si>
  <si>
    <t>6120323</t>
  </si>
  <si>
    <t>הכשרת הישוב אגח 24- חברת הכשרת הישוב בישראל בע"מ</t>
  </si>
  <si>
    <t>1191519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</si>
  <si>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</si>
  <si>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</si>
  <si>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</si>
  <si>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</si>
  <si>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</si>
  <si>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</si>
  <si>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</si>
  <si>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</si>
  <si>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</si>
  <si>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</si>
  <si>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</si>
  <si>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</si>
  <si>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</si>
  <si>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</si>
  <si>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</si>
  <si>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</si>
  <si>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1841580</t>
  </si>
  <si>
    <t>ארי נדלן אגח א- ארי נדל"ן(ארנה) השקעות בע"מ</t>
  </si>
  <si>
    <t>3660156</t>
  </si>
  <si>
    <t>520038332</t>
  </si>
  <si>
    <t>משק אנרגיה אגח א- משק אנרגיה-אנרגיות מתחדשות בע"מ</t>
  </si>
  <si>
    <t>1169531</t>
  </si>
  <si>
    <t>516167343</t>
  </si>
  <si>
    <t>תעשיה אוירית אגח ד- התעשיה האוירית לישראל בע"מ</t>
  </si>
  <si>
    <t>1133131</t>
  </si>
  <si>
    <t>520027194</t>
  </si>
  <si>
    <t>ביטחוניות</t>
  </si>
  <si>
    <t>*גב ים אגח ח- חברת גב-ים לקרקעות בע"מ</t>
  </si>
  <si>
    <t>7590151</t>
  </si>
  <si>
    <t>*שופרסל אגח ז- שופר-סל בע"מ</t>
  </si>
  <si>
    <t>7770258</t>
  </si>
  <si>
    <t>520022732</t>
  </si>
  <si>
    <t>רשתות שיווק</t>
  </si>
  <si>
    <t>הראל השקעות אגח א- הראל השקעות בביטוח ושרותים פיננסים בע"מ</t>
  </si>
  <si>
    <t>5850110</t>
  </si>
  <si>
    <t>520033986</t>
  </si>
  <si>
    <t>וילאר אינטרנ' ח'- וילאר אינטרנשיונל בע"מ</t>
  </si>
  <si>
    <t>4160156</t>
  </si>
  <si>
    <t>520038910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</si>
  <si>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</si>
  <si>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</si>
  <si>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</si>
  <si>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</si>
  <si>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</si>
  <si>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</si>
  <si>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</si>
  <si>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</si>
  <si>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</si>
  <si>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</si>
  <si>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</si>
  <si>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</si>
  <si>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</si>
  <si>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</si>
  <si>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</si>
  <si>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</si>
  <si>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</si>
  <si>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כלל אגח יא- כללביט מימון בע"מ</t>
  </si>
  <si>
    <t>1160647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</si>
  <si>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</si>
  <si>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</si>
  <si>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</si>
  <si>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</si>
  <si>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</si>
  <si>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</si>
  <si>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</si>
  <si>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</si>
  <si>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</si>
  <si>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</si>
  <si>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</si>
  <si>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</si>
  <si>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</si>
  <si>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</si>
  <si>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</si>
  <si>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</si>
  <si>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</si>
  <si>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</si>
  <si>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</si>
  <si>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מסחר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</si>
  <si>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</si>
  <si>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</si>
  <si>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</si>
  <si>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</si>
  <si>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</si>
  <si>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</si>
  <si>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</si>
  <si>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</si>
  <si>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</si>
  <si>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</si>
  <si>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</si>
  <si>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</si>
  <si>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</si>
  <si>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</si>
  <si>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</si>
  <si>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</si>
  <si>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*פז נפט  אגח ח- פז חברת הנפט בע"מ</t>
  </si>
  <si>
    <t>1162817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</si>
  <si>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</si>
  <si>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</si>
  <si>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</si>
  <si>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</si>
  <si>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</si>
  <si>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</si>
  <si>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</si>
  <si>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</si>
  <si>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אלון רבוע כחול אגח ח- אלון רבוע כחול ישראל בעמ</t>
  </si>
  <si>
    <t>1197276</t>
  </si>
  <si>
    <t>בזן אגח י- בתי זקוק לנפט בע"מ</t>
  </si>
  <si>
    <t>2590511</t>
  </si>
  <si>
    <t>520036658</t>
  </si>
  <si>
    <t>ממן אגח ב- ממן-מסופי מטען וניטול בע"מ</t>
  </si>
  <si>
    <t>2380046</t>
  </si>
  <si>
    <t>520036435</t>
  </si>
  <si>
    <t>שפיר הנדס אגח ג- שפיר הנדסה חוצה ישראל צפון בע"מ</t>
  </si>
  <si>
    <t>1178417</t>
  </si>
  <si>
    <t>514892801</t>
  </si>
  <si>
    <t>מתכת ומוצרי בניה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</si>
  <si>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</si>
  <si>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</si>
  <si>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</si>
  <si>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</si>
  <si>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</si>
  <si>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אנרגיה אגח ג- אנלייט אנרגיה מתחדשת בע"מ</t>
  </si>
  <si>
    <t>7200249</t>
  </si>
  <si>
    <t>520041146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</si>
  <si>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</si>
  <si>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</si>
  <si>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</si>
  <si>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</si>
  <si>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</si>
  <si>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</si>
  <si>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</si>
  <si>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</si>
  <si>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</si>
  <si>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</si>
  <si>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</si>
  <si>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</si>
  <si>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</si>
  <si>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</si>
  <si>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</si>
  <si>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</si>
  <si>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</si>
  <si>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</si>
  <si>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</si>
  <si>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</si>
  <si>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</si>
  <si>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</si>
  <si>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</si>
  <si>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</si>
  <si>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</si>
  <si>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</si>
  <si>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</si>
  <si>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</si>
  <si>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</si>
  <si>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</si>
  <si>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</si>
  <si>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</si>
  <si>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ג'י סיטי אג יז- ג'י סיטי בע"מ</t>
  </si>
  <si>
    <t>1198142</t>
  </si>
  <si>
    <t>קרדן נדלן אגח- קרדן ישראל בע"מ</t>
  </si>
  <si>
    <t>1172725</t>
  </si>
  <si>
    <t>520041005</t>
  </si>
  <si>
    <t>שיכון ובינוי אנרגיה אגח א'- שיכון ובינוי אנרגיה בע"מ</t>
  </si>
  <si>
    <t>1198571</t>
  </si>
  <si>
    <t>510459928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</si>
  <si>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</si>
  <si>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</si>
  <si>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</si>
  <si>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</si>
  <si>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</si>
  <si>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</si>
  <si>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</si>
  <si>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</si>
  <si>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</si>
  <si>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</si>
  <si>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520043027</t>
  </si>
  <si>
    <t>אלביט מערכות אגח ד- אלביט מערכות בע"מ</t>
  </si>
  <si>
    <t>1178268</t>
  </si>
  <si>
    <t>סה"כ אחר</t>
  </si>
  <si>
    <t>ISRELE 3.75 02/32- חברת החשמל לישראל בע"מ</t>
  </si>
  <si>
    <t>IL0060004004</t>
  </si>
  <si>
    <t>בלומברג</t>
  </si>
  <si>
    <t>BBB+</t>
  </si>
  <si>
    <t>HAPOAL 3.255 01/32- בנק הפועלים בע"מ</t>
  </si>
  <si>
    <t>IL0066204707</t>
  </si>
  <si>
    <t>BBB</t>
  </si>
  <si>
    <t>LUMIIT 3.275 01/31-01/26- בנק לאומי לישראל בע"מ</t>
  </si>
  <si>
    <t>IL0060404899</t>
  </si>
  <si>
    <t>LUMIIT 7.129 07/33- בנק לאומי לישראל בע"מ</t>
  </si>
  <si>
    <t>IL0060406795</t>
  </si>
  <si>
    <t>ICLIT 6 3/8 05/31/38- israel chemicals limited</t>
  </si>
  <si>
    <t>IL0028103310</t>
  </si>
  <si>
    <t>520027830</t>
  </si>
  <si>
    <t>BBB-</t>
  </si>
  <si>
    <t>MZRHIT 3.077 04/31- בנק מזרחי טפחות בע"מ</t>
  </si>
  <si>
    <t>IL0069508369</t>
  </si>
  <si>
    <t>520000522</t>
  </si>
  <si>
    <t>ENOIGA 8.5 30/09/33-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</si>
  <si>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</si>
  <si>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</si>
  <si>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</si>
  <si>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</si>
  <si>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</si>
  <si>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</si>
  <si>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</si>
  <si>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</si>
  <si>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</si>
  <si>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</si>
  <si>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טבע תעשיות פרמצבטיות בע"מ</t>
  </si>
  <si>
    <t>US88167AAR23</t>
  </si>
  <si>
    <t>ALVGR 4.252 07/52- allianz se-reg</t>
  </si>
  <si>
    <t>DE000A30VJZ6</t>
  </si>
  <si>
    <t>Insurance</t>
  </si>
  <si>
    <t>A+</t>
  </si>
  <si>
    <t>Srenvx 4.5% 09/2044- Cloverie plc swiss reins</t>
  </si>
  <si>
    <t>XS1108784510</t>
  </si>
  <si>
    <t>A</t>
  </si>
  <si>
    <t>ZURNVX 3 04/51- ZURICH FINANCE IRELAND DESIG</t>
  </si>
  <si>
    <t>XS2283177561</t>
  </si>
  <si>
    <t>A2</t>
  </si>
  <si>
    <t>ZURNVX 3.5 05/52- WILLOW NO.2 FOR ZURICH</t>
  </si>
  <si>
    <t>XS2416978190</t>
  </si>
  <si>
    <t>ALVGR 3.2 PERP- ALLIANZ NFJ</t>
  </si>
  <si>
    <t>US018820AB64</t>
  </si>
  <si>
    <t>A3</t>
  </si>
  <si>
    <t>AXASA 4.25 03/43- AXA GLOBAL</t>
  </si>
  <si>
    <t>XS2487052487</t>
  </si>
  <si>
    <t>A-</t>
  </si>
  <si>
    <t>FABSJV 5.875 01/34- Foundry JV Holdco LLC</t>
  </si>
  <si>
    <t>US350930AA10</t>
  </si>
  <si>
    <t>Other</t>
  </si>
  <si>
    <t>SHBASS 4.625 08/32- SVENSKA  HANDELSBANKEN AB</t>
  </si>
  <si>
    <t>XS2523511165</t>
  </si>
  <si>
    <t>Banks</t>
  </si>
  <si>
    <t>ANZ 6.742 12/32- ANZNZ</t>
  </si>
  <si>
    <t>USQ0954PVM14</t>
  </si>
  <si>
    <t>NAB 3.933 08/2034-08/29- NATIONAL AUSTRALIA</t>
  </si>
  <si>
    <t>USG6S94TAB96</t>
  </si>
  <si>
    <t>SCENTRE GROUP 4.75 09/80- SCENTRE GROUP</t>
  </si>
  <si>
    <t>USQ8053LAA28</t>
  </si>
  <si>
    <t>Real Estate</t>
  </si>
  <si>
    <t>SCGAU 5.125 09/2080- SCENTRE GROUP</t>
  </si>
  <si>
    <t>USQ8053LAB01</t>
  </si>
  <si>
    <t>AER 3.3 01/32- AERCAP IRELAND CAPITAL</t>
  </si>
  <si>
    <t>US00774MAX39</t>
  </si>
  <si>
    <t>Capital Goods</t>
  </si>
  <si>
    <t>ASSGEN 5.8 07/32- Assicurazioni generali</t>
  </si>
  <si>
    <t>XS2468223107</t>
  </si>
  <si>
    <t>Baa2</t>
  </si>
  <si>
    <t>C 6.174 05/34- CITIGROUP INC</t>
  </si>
  <si>
    <t>US17327CAR43</t>
  </si>
  <si>
    <t>GM 6.4 01/09/2033- GENERAL MOTORS CORP</t>
  </si>
  <si>
    <t>US37045XED49</t>
  </si>
  <si>
    <t>Automobiles &amp; Components</t>
  </si>
  <si>
    <t>INTNED 4.125 08/33- ING Groep</t>
  </si>
  <si>
    <t>XS2524746687</t>
  </si>
  <si>
    <t>MQGAU 6.798 01/33- MQGAU O</t>
  </si>
  <si>
    <t>USQ568A9SS79</t>
  </si>
  <si>
    <t>Diversified Financials</t>
  </si>
  <si>
    <t>PRU 6 09/52- PRUDENTIAL</t>
  </si>
  <si>
    <t>US744320BK76</t>
  </si>
  <si>
    <t>STLA 6.375 09/32- STLA 6.375 09/32</t>
  </si>
  <si>
    <t>USU85861AE97</t>
  </si>
  <si>
    <t>TD 8.125 10/82- Toronto Dominion Bank</t>
  </si>
  <si>
    <t>US89117F8Z56</t>
  </si>
  <si>
    <t>ACAFP 7.25 PERP- CREDIT AGRICOLE SA</t>
  </si>
  <si>
    <t>FR001400F067</t>
  </si>
  <si>
    <t>BACR 7.119 06/34- BARCLAYS BANK</t>
  </si>
  <si>
    <t>US06738ECH62</t>
  </si>
  <si>
    <t>BCRED 2.625 12/26- BCRED Castle Peak Funding LLC</t>
  </si>
  <si>
    <t>US09261HAD98</t>
  </si>
  <si>
    <t>BCRED 7.05 09/25- BCRED Castle Peak Funding LLC</t>
  </si>
  <si>
    <t>US09261HBA41</t>
  </si>
  <si>
    <t>ENBCN 5.5% 15/07/2017- ENBRIDGE</t>
  </si>
  <si>
    <t>US29250NAS45</t>
  </si>
  <si>
    <t>ENBCN 6 01/27-01/77- ENBRIDGE</t>
  </si>
  <si>
    <t>us29250nan57</t>
  </si>
  <si>
    <t>ENELIM 6.625 PERP- ENELIM 5 1/8 10</t>
  </si>
  <si>
    <t>XS2576550243</t>
  </si>
  <si>
    <t>Utilities</t>
  </si>
  <si>
    <t>FS KKR CAPITAL 4.25 2/25-01/25- FS KKR CAPITAL CORP</t>
  </si>
  <si>
    <t>US30313RAA77</t>
  </si>
  <si>
    <t>FSK 3.125 10/28- FS KKR CAPITAL CORP</t>
  </si>
  <si>
    <t>US302635AK33</t>
  </si>
  <si>
    <t>IBSEM 4.875 PERP- IBSEM 4.875 PERP</t>
  </si>
  <si>
    <t>XS2580221658</t>
  </si>
  <si>
    <t>J 5.9 03/33- J 5.9 03/33</t>
  </si>
  <si>
    <t>US469814AA50</t>
  </si>
  <si>
    <t>Commercial &amp; Professional Services</t>
  </si>
  <si>
    <t>KD 3.15 10/31- KD</t>
  </si>
  <si>
    <t>US50155QAL41</t>
  </si>
  <si>
    <t>Software &amp; Services</t>
  </si>
  <si>
    <t>LKQ 6.25 6/33- LKQ Corporation</t>
  </si>
  <si>
    <t>US501889AE98</t>
  </si>
  <si>
    <t>Consumer Durables &amp; Apparel</t>
  </si>
  <si>
    <t>MTZ 4.5 08/28- MASTEC INC</t>
  </si>
  <si>
    <t>US576323AP42</t>
  </si>
  <si>
    <t>NGLS 4 01/32- NGLS</t>
  </si>
  <si>
    <t>US87612BBU52</t>
  </si>
  <si>
    <t>NGLS 6.875 15/01/29- NGLS</t>
  </si>
  <si>
    <t>US87612BBN10</t>
  </si>
  <si>
    <t>NSANY 7.05 09/15/28 CORP- NISSAN MOTOR CO LTD</t>
  </si>
  <si>
    <t>USU6547TAF76</t>
  </si>
  <si>
    <t>NWG 7.416 06/33- NATWEST GROUP PLC</t>
  </si>
  <si>
    <t>XS2563349765</t>
  </si>
  <si>
    <t>ORCINC 4.7 02/27- ORDH</t>
  </si>
  <si>
    <t>US69120VAF85</t>
  </si>
  <si>
    <t>owl rock 7.95 06/28- OWL ROCK CAPITAL CORP</t>
  </si>
  <si>
    <t>US69120VAR24</t>
  </si>
  <si>
    <t>SEB 6.875 PERP- SKANDINAVISKA ENSKILDA</t>
  </si>
  <si>
    <t>XS2479344561</t>
  </si>
  <si>
    <t>Baa3</t>
  </si>
  <si>
    <t>SRENVX 5.75 08/15/50 08/25- ARGENTUM (SWISS RE LTD)</t>
  </si>
  <si>
    <t>XS1261170515</t>
  </si>
  <si>
    <t>דירוג פנימי</t>
  </si>
  <si>
    <t>SSE PLC 4%- SSE PLC</t>
  </si>
  <si>
    <t>XS2439704318</t>
  </si>
  <si>
    <t>TELIAS 4.625 PREP- TELIA</t>
  </si>
  <si>
    <t>XS2526881532</t>
  </si>
  <si>
    <t>Telecommunication Services</t>
  </si>
  <si>
    <t>VW 4.625 PERP 06/28- Volkswagen intl fin</t>
  </si>
  <si>
    <t>XS1799939027</t>
  </si>
  <si>
    <t>VW 7.875- Volkswagen AG</t>
  </si>
  <si>
    <t>XS2675884733</t>
  </si>
  <si>
    <t>US55903VBC63</t>
  </si>
  <si>
    <t>Media</t>
  </si>
  <si>
    <t>AER 6.5 06/45- AER</t>
  </si>
  <si>
    <t>US00773HAA59</t>
  </si>
  <si>
    <t>BB+</t>
  </si>
  <si>
    <t>AY 4.125 06/28- AYR WELLNESS INC</t>
  </si>
  <si>
    <t>US04916WAA27</t>
  </si>
  <si>
    <t>BAYNGR 3.125 11/79-11/27- BAYNGR</t>
  </si>
  <si>
    <t>XS2077670342</t>
  </si>
  <si>
    <t>Pharmaceuticals &amp; Biotechnology</t>
  </si>
  <si>
    <t>BAYNGR 6.625 09/25/2083- BAYNGR</t>
  </si>
  <si>
    <t>XS2684826014</t>
  </si>
  <si>
    <t>Health Care Equipment &amp; Services</t>
  </si>
  <si>
    <t>BNP 7.75 PERP- BNP Paribas Asset Manag</t>
  </si>
  <si>
    <t>USF1067PAC08</t>
  </si>
  <si>
    <t>Ba1</t>
  </si>
  <si>
    <t>BRITEL 8.375 09/28- British Telecommunications PLC</t>
  </si>
  <si>
    <t>XS2636324274</t>
  </si>
  <si>
    <t>F 6.1 08/32- Ford Motor Company</t>
  </si>
  <si>
    <t>US345370DB39</t>
  </si>
  <si>
    <t>F 6.125 05/15/28- Ford Motor Company</t>
  </si>
  <si>
    <t>XS2623496085</t>
  </si>
  <si>
    <t>F 7.35 11/27- Ford motor credit co LLC</t>
  </si>
  <si>
    <t>US345397C353</t>
  </si>
  <si>
    <t>INTNED 7.5 PERP- Intned</t>
  </si>
  <si>
    <t>XS2585240984</t>
  </si>
  <si>
    <t>MATTEL 3.75 04/29- Mattel Inc</t>
  </si>
  <si>
    <t>US577081BF84</t>
  </si>
  <si>
    <t>NWSA 5.125 02/32- NWSA</t>
  </si>
  <si>
    <t>US65249BAB53</t>
  </si>
  <si>
    <t>RRX 6.4 15/4/2033- RRX 6.4 15/4/2033</t>
  </si>
  <si>
    <t>US758750AF08</t>
  </si>
  <si>
    <t>SWEDA 7.625 PERP- SWEDA 7.625 PERP</t>
  </si>
  <si>
    <t>XS2580715147</t>
  </si>
  <si>
    <t>Trpcn 5.3 3/77- Trpcn</t>
  </si>
  <si>
    <t>US89356BAC28</t>
  </si>
  <si>
    <t>VODAFONE 4.125 06/81- Vodafone Group</t>
  </si>
  <si>
    <t>US92857WBW91</t>
  </si>
  <si>
    <t>VODAFONE 6.5 08/84- Vodafone Group</t>
  </si>
  <si>
    <t>XS2630490717</t>
  </si>
  <si>
    <t>VODAFONE GROUP- Vodafone Group</t>
  </si>
  <si>
    <t>XS1888180640</t>
  </si>
  <si>
    <t>ZFFNGR 5.75 08/26- ZFFNGR 5.75 08/26</t>
  </si>
  <si>
    <t>XS2582404724</t>
  </si>
  <si>
    <t>ZFFNGR 6.125 03/29- ZFFNGR 5.75 08/26</t>
  </si>
  <si>
    <t>XS2681541327</t>
  </si>
  <si>
    <t>ALLISON TRANS 3.75 01/31- allison</t>
  </si>
  <si>
    <t>US019736AG29</t>
  </si>
  <si>
    <t>Ba2</t>
  </si>
  <si>
    <t>ALLISON TRANSM 5.875 06/29- ALLISON TRANSMISSION</t>
  </si>
  <si>
    <t>US019736AF46</t>
  </si>
  <si>
    <t>CHARLES RIVER LAB 4 03/31- CHARLES RIVER LABORATORIES</t>
  </si>
  <si>
    <t>US159864AJ65</t>
  </si>
  <si>
    <t>BB</t>
  </si>
  <si>
    <t>GPK 3.75 02/30- GRAND PEAK</t>
  </si>
  <si>
    <t>US38869AAD90</t>
  </si>
  <si>
    <t>HESM 5.125 06/28- HESS MIDSTREAM PARTNERS LP</t>
  </si>
  <si>
    <t>US428104AA14</t>
  </si>
  <si>
    <t>HILTON DOMESTIC 4 05/31- HILTON DOMESTIC OPERATING</t>
  </si>
  <si>
    <t>US432833AL52</t>
  </si>
  <si>
    <t>Hotels Restaurants &amp; Leisure</t>
  </si>
  <si>
    <t>SOCGEN 7.875 PERP- Societe Generale</t>
  </si>
  <si>
    <t>FR001400F877</t>
  </si>
  <si>
    <t>TELEFO 6.135 PER- TELEFONAKTIEBOL</t>
  </si>
  <si>
    <t>XS2582389156</t>
  </si>
  <si>
    <t>TELEFO 7.125 PERP- TELEFONICA EUROPE BV</t>
  </si>
  <si>
    <t>XS2462605671</t>
  </si>
  <si>
    <t>ASGN 4.625 15/05/2028- ASGN INC</t>
  </si>
  <si>
    <t>US00191UAA07</t>
  </si>
  <si>
    <t>BACR 8.875 15/09/2027- BARCLAYS CAPITAL INC</t>
  </si>
  <si>
    <t>XS2492482828</t>
  </si>
  <si>
    <t>CLH 6.375 02/01/31- CLEAN HARBORS INC</t>
  </si>
  <si>
    <t>US184496AQ03</t>
  </si>
  <si>
    <t>Ba3</t>
  </si>
  <si>
    <t>LLOYDS 8.5 PERP_28- LLOYDS BANKING GROUP PLC</t>
  </si>
  <si>
    <t>XS2575900977</t>
  </si>
  <si>
    <t>LLOYDS 8.500% Perpetual Corp- LLOYDS BANKING GROUP PLC</t>
  </si>
  <si>
    <t>XS2529511722</t>
  </si>
  <si>
    <t>MTCHII 4.125 08/30- MATCH GROUP INC</t>
  </si>
  <si>
    <t>US57665RAL06</t>
  </si>
  <si>
    <t>ATRFIN 2.625 09/27- Atrium Finance PLC</t>
  </si>
  <si>
    <t>XS2294495838</t>
  </si>
  <si>
    <t>B1</t>
  </si>
  <si>
    <t>CCO HOLDINGS 4.75 03/30-09/24- CCO HOLDINGS</t>
  </si>
  <si>
    <t>US1248EPCD32</t>
  </si>
  <si>
    <t>CHTR 7.375 03/31- CCO HOLDINGS</t>
  </si>
  <si>
    <t>US1248EPCT83</t>
  </si>
  <si>
    <t>EDF 5 01/22/49- Electricite DE France SA</t>
  </si>
  <si>
    <t>FR0011697028</t>
  </si>
  <si>
    <t>B+</t>
  </si>
  <si>
    <t>ELECTRICITE DE FRANCE- ELEC DE FRANCE</t>
  </si>
  <si>
    <t>FR0011401728</t>
  </si>
  <si>
    <t>ORGNON 5.125 2031- CLEAN HARBORS INC</t>
  </si>
  <si>
    <t>US68622TAB70</t>
  </si>
  <si>
    <t>ATRSAV 3.625 04/2026- ATRIUM FINANCE ISSUER BV</t>
  </si>
  <si>
    <t>XS2338530467</t>
  </si>
  <si>
    <t>B3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</si>
  <si>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</si>
  <si>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</si>
  <si>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</si>
  <si>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</si>
  <si>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</si>
  <si>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</si>
  <si>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</si>
  <si>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</si>
  <si>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</si>
  <si>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</si>
  <si>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</si>
  <si>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</si>
  <si>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</si>
  <si>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</si>
  <si>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</si>
  <si>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</si>
  <si>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</si>
  <si>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</si>
  <si>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</si>
  <si>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</si>
  <si>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</si>
  <si>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</si>
  <si>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</si>
  <si>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</si>
  <si>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</si>
  <si>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</si>
  <si>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</si>
  <si>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</si>
  <si>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</si>
  <si>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</si>
  <si>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</si>
  <si>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</si>
  <si>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</si>
  <si>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</si>
  <si>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</si>
  <si>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</si>
  <si>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</si>
  <si>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</si>
  <si>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</si>
  <si>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</si>
  <si>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</si>
  <si>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</si>
  <si>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חיפושי נפט וגז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</si>
  <si>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</si>
  <si>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</si>
  <si>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</si>
  <si>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</si>
  <si>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</si>
  <si>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</si>
  <si>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</si>
  <si>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</si>
  <si>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</si>
  <si>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</si>
  <si>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</si>
  <si>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</si>
  <si>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</si>
  <si>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</si>
  <si>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</si>
  <si>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</si>
  <si>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</si>
  <si>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</si>
  <si>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</si>
  <si>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</si>
  <si>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</si>
  <si>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</si>
  <si>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</si>
  <si>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</si>
  <si>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</si>
  <si>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</si>
  <si>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</si>
  <si>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</si>
  <si>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</si>
  <si>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</si>
  <si>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</si>
  <si>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</si>
  <si>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</si>
  <si>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</si>
  <si>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</si>
  <si>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</si>
  <si>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</si>
  <si>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</si>
  <si>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</si>
  <si>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</si>
  <si>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</si>
  <si>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</si>
  <si>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</si>
  <si>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</si>
  <si>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</si>
  <si>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</si>
  <si>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</si>
  <si>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</si>
  <si>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</si>
  <si>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</si>
  <si>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</si>
  <si>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</si>
  <si>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</si>
  <si>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</si>
  <si>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</si>
  <si>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</si>
  <si>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שוב אנרגיה- שיכון ובינוי אנרגיה בע"מ</t>
  </si>
  <si>
    <t>1188242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</si>
  <si>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</si>
  <si>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</si>
  <si>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</si>
  <si>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</si>
  <si>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</si>
  <si>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</si>
  <si>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</si>
  <si>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</si>
  <si>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</si>
  <si>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</si>
  <si>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</si>
  <si>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</si>
  <si>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</si>
  <si>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</si>
  <si>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</si>
  <si>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</si>
  <si>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</si>
  <si>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</si>
  <si>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</si>
  <si>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</si>
  <si>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</si>
  <si>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</si>
  <si>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</si>
  <si>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</si>
  <si>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</si>
  <si>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</si>
  <si>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</si>
  <si>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</si>
  <si>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</si>
  <si>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</si>
  <si>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</si>
  <si>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</si>
  <si>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</si>
  <si>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</si>
  <si>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</si>
  <si>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קרסו נדלן- קרסו נדלן בע"מ</t>
  </si>
  <si>
    <t>1187962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</si>
  <si>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</si>
  <si>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</si>
  <si>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</si>
  <si>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</si>
  <si>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</si>
  <si>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</si>
  <si>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</si>
  <si>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</si>
  <si>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</si>
  <si>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</si>
  <si>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</si>
  <si>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</si>
  <si>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</si>
  <si>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</si>
  <si>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</si>
  <si>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</si>
  <si>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</si>
  <si>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</si>
  <si>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</si>
  <si>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</si>
  <si>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</si>
  <si>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</si>
  <si>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</si>
  <si>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</si>
  <si>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</si>
  <si>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</si>
  <si>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</si>
  <si>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</si>
  <si>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</si>
  <si>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</si>
  <si>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</si>
  <si>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</si>
  <si>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</si>
  <si>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</si>
  <si>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</si>
  <si>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</si>
  <si>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</si>
  <si>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</si>
  <si>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</si>
  <si>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</si>
  <si>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</si>
  <si>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</si>
  <si>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</si>
  <si>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</si>
  <si>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</si>
  <si>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</si>
  <si>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</si>
  <si>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</si>
  <si>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</si>
  <si>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</si>
  <si>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</si>
  <si>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</si>
  <si>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</si>
  <si>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</si>
  <si>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</si>
  <si>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</si>
  <si>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</si>
  <si>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</si>
  <si>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</si>
  <si>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ישרס- ישרס חברה להשקעות בע"מ</t>
  </si>
  <si>
    <t>613034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</si>
  <si>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</si>
  <si>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</si>
  <si>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</si>
  <si>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</si>
  <si>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</si>
  <si>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</si>
  <si>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</si>
  <si>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</si>
  <si>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</si>
  <si>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</si>
  <si>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</si>
  <si>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</si>
  <si>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</si>
  <si>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</si>
  <si>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</si>
  <si>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</si>
  <si>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</si>
  <si>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</si>
  <si>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</si>
  <si>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</si>
  <si>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</si>
  <si>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</si>
  <si>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</si>
  <si>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</si>
  <si>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</si>
  <si>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</si>
  <si>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</si>
  <si>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</si>
  <si>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</si>
  <si>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</si>
  <si>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</si>
  <si>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</si>
  <si>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</si>
  <si>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</si>
  <si>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</si>
  <si>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</si>
  <si>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</si>
  <si>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</si>
  <si>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</si>
  <si>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</si>
  <si>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</si>
  <si>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</si>
  <si>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</si>
  <si>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</si>
  <si>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</si>
  <si>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</si>
  <si>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</si>
  <si>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</si>
  <si>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</si>
  <si>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</si>
  <si>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</si>
  <si>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</si>
  <si>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</si>
  <si>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</si>
  <si>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</si>
  <si>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</si>
  <si>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</si>
  <si>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</si>
  <si>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</si>
  <si>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</si>
  <si>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</si>
  <si>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</si>
  <si>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</si>
  <si>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</si>
  <si>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</si>
  <si>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</si>
  <si>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</si>
  <si>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</si>
  <si>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</si>
  <si>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</si>
  <si>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</si>
  <si>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</si>
  <si>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</si>
  <si>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</si>
  <si>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</si>
  <si>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</si>
  <si>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</si>
  <si>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</si>
  <si>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</si>
  <si>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</si>
  <si>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</si>
  <si>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</si>
  <si>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</si>
  <si>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</si>
  <si>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</si>
  <si>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</si>
  <si>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</si>
  <si>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</si>
  <si>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</si>
  <si>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</si>
  <si>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</si>
  <si>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</si>
  <si>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</si>
  <si>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</si>
  <si>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</si>
  <si>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</si>
  <si>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</si>
  <si>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</si>
  <si>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</si>
  <si>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</si>
  <si>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</si>
  <si>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</si>
  <si>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</si>
  <si>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</si>
  <si>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</si>
  <si>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</si>
  <si>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</si>
  <si>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</si>
  <si>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</si>
  <si>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</si>
  <si>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</si>
  <si>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</si>
  <si>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</si>
  <si>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</si>
  <si>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</si>
  <si>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</si>
  <si>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</si>
  <si>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</si>
  <si>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</si>
  <si>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</si>
  <si>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</si>
  <si>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</si>
  <si>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</si>
  <si>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</si>
  <si>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</si>
  <si>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</si>
  <si>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</si>
  <si>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</si>
  <si>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</si>
  <si>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</si>
  <si>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</si>
  <si>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</si>
  <si>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</si>
  <si>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</si>
  <si>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</si>
  <si>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</si>
  <si>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</si>
  <si>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</si>
  <si>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</si>
  <si>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</si>
  <si>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</si>
  <si>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</si>
  <si>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</si>
  <si>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</si>
  <si>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</si>
  <si>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</si>
  <si>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</si>
  <si>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</si>
  <si>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</si>
  <si>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</si>
  <si>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</si>
  <si>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</si>
  <si>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</si>
  <si>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</si>
  <si>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</si>
  <si>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</si>
  <si>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</si>
  <si>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</si>
  <si>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</si>
  <si>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</si>
  <si>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</si>
  <si>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</si>
  <si>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</si>
  <si>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</si>
  <si>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</si>
  <si>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</si>
  <si>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</si>
  <si>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</si>
  <si>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</si>
  <si>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</si>
  <si>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</si>
  <si>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</si>
  <si>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</si>
  <si>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</si>
  <si>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</si>
  <si>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</si>
  <si>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</si>
  <si>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</si>
  <si>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</si>
  <si>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</si>
  <si>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</si>
  <si>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</si>
  <si>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</si>
  <si>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</si>
  <si>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</si>
  <si>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</si>
  <si>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</si>
  <si>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</si>
  <si>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</si>
  <si>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</si>
  <si>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</si>
  <si>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</si>
  <si>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</si>
  <si>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</si>
  <si>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</si>
  <si>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</si>
  <si>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</si>
  <si>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</si>
  <si>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</si>
  <si>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</si>
  <si>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</si>
  <si>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</si>
  <si>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</si>
  <si>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</si>
  <si>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</si>
  <si>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</si>
  <si>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</si>
  <si>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</si>
  <si>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</si>
  <si>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</si>
  <si>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</si>
  <si>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</si>
  <si>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</si>
  <si>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</si>
  <si>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</si>
  <si>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</si>
  <si>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</si>
  <si>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</si>
  <si>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</si>
  <si>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</si>
  <si>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</si>
  <si>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</si>
  <si>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</si>
  <si>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</si>
  <si>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</si>
  <si>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</si>
  <si>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</si>
  <si>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</si>
  <si>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</si>
  <si>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</si>
  <si>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</si>
  <si>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</si>
  <si>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</si>
  <si>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</si>
  <si>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</si>
  <si>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</si>
  <si>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</si>
  <si>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</si>
  <si>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</si>
  <si>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</si>
  <si>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</si>
  <si>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</si>
  <si>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</si>
  <si>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</si>
  <si>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</si>
  <si>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</si>
  <si>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</si>
  <si>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</si>
  <si>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</si>
  <si>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</si>
  <si>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</si>
  <si>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</si>
  <si>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</si>
  <si>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</si>
  <si>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</si>
  <si>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</si>
  <si>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</si>
  <si>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</si>
  <si>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</si>
  <si>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</si>
  <si>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</si>
  <si>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</si>
  <si>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</si>
  <si>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</si>
  <si>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</si>
  <si>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</si>
  <si>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</si>
  <si>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</si>
  <si>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</si>
  <si>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</si>
  <si>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</si>
  <si>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</si>
  <si>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</si>
  <si>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</si>
  <si>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</si>
  <si>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</si>
  <si>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</si>
  <si>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</si>
  <si>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</si>
  <si>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</si>
  <si>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</si>
  <si>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</si>
  <si>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</si>
  <si>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</si>
  <si>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</si>
  <si>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</si>
  <si>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</si>
  <si>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</si>
  <si>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</si>
  <si>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</si>
  <si>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</si>
  <si>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</si>
  <si>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</si>
  <si>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</si>
  <si>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</si>
  <si>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</si>
  <si>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</si>
  <si>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</si>
  <si>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</si>
  <si>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</si>
  <si>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</si>
  <si>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</si>
  <si>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</si>
  <si>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</si>
  <si>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</si>
  <si>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</si>
  <si>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</si>
  <si>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</si>
  <si>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</si>
  <si>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</si>
  <si>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</si>
  <si>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</si>
  <si>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</si>
  <si>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</si>
  <si>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</si>
  <si>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</si>
  <si>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</si>
  <si>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</si>
  <si>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</si>
  <si>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</si>
  <si>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</si>
  <si>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</si>
  <si>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</si>
  <si>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</si>
  <si>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</si>
  <si>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</si>
  <si>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</si>
  <si>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</si>
  <si>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</si>
  <si>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</si>
  <si>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</si>
  <si>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</si>
  <si>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</si>
  <si>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</si>
  <si>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</si>
  <si>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</si>
  <si>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</si>
  <si>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</si>
  <si>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</si>
  <si>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</si>
  <si>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</si>
  <si>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</si>
  <si>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</si>
  <si>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</si>
  <si>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</si>
  <si>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</si>
  <si>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</si>
  <si>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</si>
  <si>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</si>
  <si>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</si>
  <si>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</si>
  <si>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</si>
  <si>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</si>
  <si>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</si>
  <si>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</si>
  <si>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</si>
  <si>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</si>
  <si>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</si>
  <si>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</si>
  <si>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</si>
  <si>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</si>
  <si>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</si>
  <si>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</si>
  <si>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</si>
  <si>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</si>
  <si>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</si>
  <si>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</si>
  <si>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</si>
  <si>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</si>
  <si>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</si>
  <si>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</si>
  <si>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</si>
  <si>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</si>
  <si>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</si>
  <si>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</si>
  <si>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</si>
  <si>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</si>
  <si>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</si>
  <si>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</si>
  <si>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</si>
  <si>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</si>
  <si>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</si>
  <si>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</si>
  <si>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</si>
  <si>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</si>
  <si>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</si>
  <si>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</si>
  <si>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</si>
  <si>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</si>
  <si>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</si>
  <si>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</si>
  <si>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</si>
  <si>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</si>
  <si>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</si>
  <si>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</si>
  <si>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</si>
  <si>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</si>
  <si>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</si>
  <si>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</si>
  <si>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</si>
  <si>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</si>
  <si>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</si>
  <si>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</si>
  <si>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</si>
  <si>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</si>
  <si>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</si>
  <si>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</si>
  <si>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</si>
  <si>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</si>
  <si>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</si>
  <si>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</si>
  <si>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</si>
  <si>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</si>
  <si>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</si>
  <si>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</si>
  <si>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</si>
  <si>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</si>
  <si>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</si>
  <si>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</si>
  <si>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</si>
  <si>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</si>
  <si>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</si>
  <si>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</si>
  <si>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</si>
  <si>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</si>
  <si>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</si>
  <si>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</si>
  <si>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</si>
  <si>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</si>
  <si>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</si>
  <si>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</si>
  <si>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</si>
  <si>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</si>
  <si>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</si>
  <si>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</si>
  <si>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</si>
  <si>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</si>
  <si>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</si>
  <si>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</si>
  <si>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</si>
  <si>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</si>
  <si>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</si>
  <si>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</si>
  <si>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</si>
  <si>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</si>
  <si>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</si>
  <si>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</si>
  <si>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</si>
  <si>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</si>
  <si>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</si>
  <si>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</si>
  <si>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</si>
  <si>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</si>
  <si>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</si>
  <si>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</si>
  <si>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</si>
  <si>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</si>
  <si>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</si>
  <si>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</si>
  <si>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</si>
  <si>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</si>
  <si>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</si>
  <si>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</si>
  <si>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</si>
  <si>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</si>
  <si>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</si>
  <si>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</si>
  <si>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</si>
  <si>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</si>
  <si>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</si>
  <si>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</si>
  <si>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</si>
  <si>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</si>
  <si>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</si>
  <si>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</si>
  <si>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</si>
  <si>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</si>
  <si>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</si>
  <si>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</si>
  <si>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</si>
  <si>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</si>
  <si>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</si>
  <si>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</si>
  <si>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</si>
  <si>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</si>
  <si>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</si>
  <si>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</si>
  <si>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</si>
  <si>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</si>
  <si>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</si>
  <si>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</si>
  <si>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</si>
  <si>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</si>
  <si>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</si>
  <si>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</si>
  <si>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</si>
  <si>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</si>
  <si>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</si>
  <si>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</si>
  <si>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</si>
  <si>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</si>
  <si>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</si>
  <si>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</si>
  <si>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</si>
  <si>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</si>
  <si>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</si>
  <si>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קסם ETF תלבונד 20- קסם קרנות נאמנות בע"מ</t>
  </si>
  <si>
    <t>1145960</t>
  </si>
  <si>
    <t>קסם קרן סל תל בונד 60- קסם קרנות נאמנות בע"מ</t>
  </si>
  <si>
    <t>1146232</t>
  </si>
  <si>
    <t>קסם קרן סל תל בונד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</si>
  <si>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</si>
  <si>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</si>
  <si>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</si>
  <si>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</si>
  <si>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</si>
  <si>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</si>
  <si>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</si>
  <si>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</si>
  <si>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</si>
  <si>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</si>
  <si>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</si>
  <si>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</si>
  <si>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</si>
  <si>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</si>
  <si>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</si>
  <si>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</si>
  <si>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</si>
  <si>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</si>
  <si>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</si>
  <si>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</si>
  <si>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</si>
  <si>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</si>
  <si>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</si>
  <si>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</si>
  <si>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</si>
  <si>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</si>
  <si>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</si>
  <si>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</si>
  <si>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</si>
  <si>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</si>
  <si>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</si>
  <si>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</si>
  <si>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</si>
  <si>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</si>
  <si>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</si>
  <si>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</si>
  <si>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</si>
  <si>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</si>
  <si>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</si>
  <si>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</si>
  <si>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</si>
  <si>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</si>
  <si>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</si>
  <si>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</si>
  <si>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</si>
  <si>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</si>
  <si>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</si>
  <si>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</si>
  <si>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</si>
  <si>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</si>
  <si>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</si>
  <si>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</si>
  <si>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</si>
  <si>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</si>
  <si>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</si>
  <si>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</si>
  <si>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</si>
  <si>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</si>
  <si>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</si>
  <si>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</si>
  <si>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</si>
  <si>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</si>
  <si>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</si>
  <si>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</si>
  <si>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</si>
  <si>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</si>
  <si>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</si>
  <si>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</si>
  <si>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</si>
  <si>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</si>
  <si>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</si>
  <si>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</si>
  <si>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</si>
  <si>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</si>
  <si>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</si>
  <si>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</si>
  <si>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</si>
  <si>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</si>
  <si>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</si>
  <si>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</si>
  <si>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</si>
  <si>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</si>
  <si>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</si>
  <si>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Ishares markit iboxx $ hy- BlackRock  Asset Managment</t>
  </si>
  <si>
    <t>IE00B4PY7Y77</t>
  </si>
  <si>
    <t>סה"כ אג"ח ממשלתי</t>
  </si>
  <si>
    <t>סה"כ אגח קונצרני</t>
  </si>
  <si>
    <t>LION VII EUR- M&amp;G Investments</t>
  </si>
  <si>
    <t>IE00B62G6V03</t>
  </si>
  <si>
    <t>AMUNDI PLANET- Amundi etf</t>
  </si>
  <si>
    <t>LU1688575437</t>
  </si>
  <si>
    <t>NOMURA-US HIGH YLD BD-I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</si>
  <si>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</si>
  <si>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</si>
  <si>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</si>
  <si>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</si>
  <si>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</si>
  <si>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</si>
  <si>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B-</t>
  </si>
  <si>
    <t>REAL ESTATE CRED- Real Estate Credit Investments Pcc ltd</t>
  </si>
  <si>
    <t>GB00B0HW5366</t>
  </si>
  <si>
    <t>Cheyne Real Estate Debt Fund C- Cheyn Capital</t>
  </si>
  <si>
    <t>KYG210181668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</si>
  <si>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</si>
  <si>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</si>
  <si>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</si>
  <si>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</si>
  <si>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</si>
  <si>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</si>
  <si>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</si>
  <si>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</si>
  <si>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</si>
  <si>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</si>
  <si>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</si>
  <si>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</si>
  <si>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</si>
  <si>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</si>
  <si>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</si>
  <si>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</si>
  <si>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</si>
  <si>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</si>
  <si>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</si>
  <si>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</si>
  <si>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</si>
  <si>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</si>
  <si>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</si>
  <si>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</si>
  <si>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</si>
  <si>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</si>
  <si>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</si>
  <si>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</si>
  <si>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</si>
  <si>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</si>
  <si>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</si>
  <si>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</si>
  <si>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</si>
  <si>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</si>
  <si>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</si>
  <si>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</si>
  <si>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</si>
  <si>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</si>
  <si>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</si>
  <si>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</si>
  <si>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</si>
  <si>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</si>
  <si>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</si>
  <si>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</si>
  <si>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US 10YR ULTRA FUT DEC23- חוזים עתידיים בחול</t>
  </si>
  <si>
    <t>1038930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</si>
  <si>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</si>
  <si>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</si>
  <si>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</si>
  <si>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</si>
  <si>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</si>
  <si>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</si>
  <si>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</si>
  <si>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</si>
  <si>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</si>
  <si>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</si>
  <si>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</si>
  <si>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</si>
  <si>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</si>
  <si>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</si>
  <si>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נעמ1-OTC- אלביט מערכות בע"מ</t>
  </si>
  <si>
    <t>714000289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</si>
  <si>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</si>
  <si>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</si>
  <si>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</si>
  <si>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</si>
  <si>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</si>
  <si>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</si>
  <si>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</si>
  <si>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</si>
  <si>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</si>
  <si>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</si>
  <si>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</si>
  <si>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</si>
  <si>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</si>
  <si>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אגד אגח 1-רמ- אגד חברה לתחבורה בע"מ</t>
  </si>
  <si>
    <t>1198787</t>
  </si>
  <si>
    <t>570012377</t>
  </si>
  <si>
    <t>יהב קוקו סדרה ד (לס)- לא ברצף- בנק יהב</t>
  </si>
  <si>
    <t>6620300</t>
  </si>
  <si>
    <t>520020421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</si>
  <si>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</si>
  <si>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</si>
  <si>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</si>
  <si>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</si>
  <si>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</si>
  <si>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</si>
  <si>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</si>
  <si>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</si>
  <si>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</si>
  <si>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</si>
  <si>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</si>
  <si>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</si>
  <si>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</si>
  <si>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</si>
  <si>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</si>
  <si>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מקס איט התח אגח ד-רמ- מגדל- מקס איט פיננסים בע"מ לשעבר לאומי קארד</t>
  </si>
  <si>
    <t>11979531</t>
  </si>
  <si>
    <t>512905423</t>
  </si>
  <si>
    <t>אול-יר אג"ח סדרה ג בהשעיה- אול-יר  הולדינגס לימיטד</t>
  </si>
  <si>
    <t>9555</t>
  </si>
  <si>
    <t>נתיבים אגח א רמ</t>
  </si>
  <si>
    <t>1090281</t>
  </si>
  <si>
    <t>513502229</t>
  </si>
  <si>
    <t>Crslnx 4.555 06/30/5- Crosslinx Transit Solutions</t>
  </si>
  <si>
    <t>CA22766TAB04</t>
  </si>
  <si>
    <t>Transed 3.951 9/50- TRANSED PARTNERS GP</t>
  </si>
  <si>
    <t>CA89366TAA57</t>
  </si>
  <si>
    <t>סה"כ קרנות הון סיכון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</si>
  <si>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</si>
  <si>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</si>
  <si>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</si>
  <si>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</si>
  <si>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</si>
  <si>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</si>
  <si>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</si>
  <si>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</si>
  <si>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</si>
  <si>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</si>
  <si>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</si>
  <si>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</si>
  <si>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</si>
  <si>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</si>
  <si>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</si>
  <si>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</si>
  <si>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</si>
  <si>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</si>
  <si>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</si>
  <si>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</si>
  <si>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</si>
  <si>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</si>
  <si>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</si>
  <si>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</si>
  <si>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</si>
  <si>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</si>
  <si>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מימון ישיר אגח 16 -רמ- מימון ישיר הנפקות(סדרה 16) בע"מ</t>
  </si>
  <si>
    <t>1198340</t>
  </si>
  <si>
    <t>לאומי אגח 1 צמודות אשראי - CLN רמ- בנק לאומי לישראל בע"מ</t>
  </si>
  <si>
    <t>1198639</t>
  </si>
  <si>
    <t>סה"כ כנגד חסכון עמיתים/מבוטחים</t>
  </si>
  <si>
    <t>סה"כ מבוטחות במשכנתא או תיקי משכנתאות</t>
  </si>
  <si>
    <t>לא</t>
  </si>
  <si>
    <t>סה"כ מובטחות בערבות בנקאית</t>
  </si>
  <si>
    <t>סה"כ מובטחות בבטחונות אחרים</t>
  </si>
  <si>
    <t>כן</t>
  </si>
  <si>
    <t>AA</t>
  </si>
  <si>
    <t>AA-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</si>
  <si>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</si>
  <si>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</si>
  <si>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</si>
  <si>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</si>
  <si>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</si>
  <si>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</si>
  <si>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</si>
  <si>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</si>
  <si>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</si>
  <si>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</si>
  <si>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</si>
  <si>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חייבים בגין עסקה עתידית SPAC-B</t>
  </si>
  <si>
    <t>8397</t>
  </si>
  <si>
    <t>זכאים</t>
  </si>
  <si>
    <t>28080000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</si>
  <si>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</si>
  <si>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</si>
  <si>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</si>
  <si>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</si>
  <si>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</si>
  <si>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</si>
  <si>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</si>
  <si>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</si>
  <si>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</si>
  <si>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</si>
  <si>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</si>
  <si>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</si>
  <si>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</si>
  <si>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</si>
  <si>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</si>
  <si>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</si>
  <si>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</si>
  <si>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</si>
  <si>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</si>
  <si>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</si>
  <si>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ין יפני לאומי</t>
  </si>
  <si>
    <t>300011010</t>
  </si>
  <si>
    <t>אגח הפחתת  שווי ניירות חסומים</t>
  </si>
  <si>
    <t>11109151</t>
  </si>
  <si>
    <t>רבית עוש לקבל</t>
  </si>
  <si>
    <t>1111110</t>
  </si>
  <si>
    <t>מגדל מקפת קרנות פנסיה וקופות גמל בע"מ</t>
  </si>
  <si>
    <t>מקפת תקציבית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</si>
  <si>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</si>
  <si>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</si>
  <si>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</si>
  <si>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</si>
  <si>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</si>
  <si>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1111111111- 10- בנק לאומי</t>
  </si>
  <si>
    <t>בנק מזרחי טפחות בע"מ</t>
  </si>
  <si>
    <t>1111111111- 20- בנק מזרחי</t>
  </si>
  <si>
    <t>מעלות S&amp;P</t>
  </si>
  <si>
    <t>20003- 11- בנק דיסקונט</t>
  </si>
  <si>
    <t>20001- 11- בנק דיסקונט</t>
  </si>
  <si>
    <t>70002- 11- בנק דיסקונט</t>
  </si>
  <si>
    <t>130018- 11- בנק דיסקונט</t>
  </si>
  <si>
    <t>20003- 12- בנק הפועלים</t>
  </si>
  <si>
    <t>20001- 12- בנק הפועלים</t>
  </si>
  <si>
    <t>70002- 12- בנק הפועלים</t>
  </si>
  <si>
    <t>80031- 12- בנק הפועלים</t>
  </si>
  <si>
    <t>100006- 12- בנק הפועלים</t>
  </si>
  <si>
    <t>20003- 10- בנק לאומי</t>
  </si>
  <si>
    <t>130018- 10- בנק לאומי</t>
  </si>
  <si>
    <t>20001- 10- בנק לאומי</t>
  </si>
  <si>
    <t>100006- 10- בנק לאומי</t>
  </si>
  <si>
    <t>80031- 10- בנק לאומי</t>
  </si>
  <si>
    <t>280028- 10- בנק לאומי</t>
  </si>
  <si>
    <t>200005- 10- בנק לאומי</t>
  </si>
  <si>
    <t>70002- 10- בנק לאומי</t>
  </si>
  <si>
    <t>30005- 10- בנק לאומי</t>
  </si>
  <si>
    <t>200040- 10- לאומי</t>
  </si>
  <si>
    <t>20003- 20- בנק מזרחי</t>
  </si>
  <si>
    <t>20001- 20- בנק מזרחי</t>
  </si>
  <si>
    <t>100006- 20- בנק מזרחי</t>
  </si>
  <si>
    <t>70002- 20- בנק מזרחי</t>
  </si>
  <si>
    <t>80031- 20- בנק מזרחי</t>
  </si>
  <si>
    <t>130018- 20- בנק מזרחי</t>
  </si>
  <si>
    <t>JP MORGAN</t>
  </si>
  <si>
    <t>20003- 85- JP MORGAN</t>
  </si>
  <si>
    <t>20001- 85- JP MORGAN</t>
  </si>
  <si>
    <t>80031- 85- JP MORGAN</t>
  </si>
  <si>
    <t>ל.ר.</t>
  </si>
  <si>
    <t>Dbrs</t>
  </si>
  <si>
    <t>Fitch</t>
  </si>
  <si>
    <t>WBD 4.279 03/15/32</t>
  </si>
  <si>
    <t>סה"כ חוזים עתידיים בישראל</t>
  </si>
  <si>
    <t>הפניקס</t>
  </si>
  <si>
    <t>10000632</t>
  </si>
  <si>
    <t>פועלים</t>
  </si>
  <si>
    <t>10000643</t>
  </si>
  <si>
    <t>או פי סי אנרגיה</t>
  </si>
  <si>
    <t>10000668</t>
  </si>
  <si>
    <t>בזק</t>
  </si>
  <si>
    <t>10000669</t>
  </si>
  <si>
    <t>10000677</t>
  </si>
  <si>
    <t>ישראכרט</t>
  </si>
  <si>
    <t>10000676</t>
  </si>
  <si>
    <t>10000667</t>
  </si>
  <si>
    <t>לאומי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</si>
  <si>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</si>
  <si>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</si>
  <si>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</si>
  <si>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</si>
  <si>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</si>
  <si>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</si>
  <si>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</si>
  <si>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</si>
  <si>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</si>
  <si>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</si>
  <si>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</si>
  <si>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</si>
  <si>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</si>
  <si>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</si>
  <si>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</si>
  <si>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</si>
  <si>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</si>
  <si>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</si>
  <si>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</si>
  <si>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</si>
  <si>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</si>
  <si>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</si>
  <si>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</si>
  <si>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</si>
  <si>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</si>
  <si>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</si>
  <si>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</si>
  <si>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</si>
  <si>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</si>
  <si>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</si>
  <si>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</si>
  <si>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</si>
  <si>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</si>
  <si>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</si>
  <si>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</si>
  <si>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</si>
  <si>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</si>
  <si>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</si>
  <si>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</si>
  <si>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</si>
  <si>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</si>
  <si>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</si>
  <si>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</si>
  <si>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</si>
  <si>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</si>
  <si>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</si>
  <si>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</si>
  <si>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</si>
  <si>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</si>
  <si>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</si>
  <si>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</si>
  <si>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</si>
  <si>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</si>
  <si>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</si>
  <si>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</si>
  <si>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</si>
  <si>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</si>
  <si>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</si>
  <si>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</si>
  <si>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</si>
  <si>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</si>
  <si>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</si>
  <si>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</si>
  <si>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</si>
  <si>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</si>
  <si>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</si>
  <si>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</si>
  <si>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</si>
  <si>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</si>
  <si>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</si>
  <si>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</si>
  <si>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</si>
  <si>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</si>
  <si>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</si>
  <si>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</si>
  <si>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</si>
  <si>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</si>
  <si>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</si>
  <si>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</si>
  <si>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</si>
  <si>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</si>
  <si>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</si>
  <si>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</si>
  <si>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</si>
  <si>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</si>
  <si>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</si>
  <si>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</si>
  <si>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</si>
  <si>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</si>
  <si>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</si>
  <si>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</si>
  <si>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</si>
  <si>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</si>
  <si>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</si>
  <si>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</si>
  <si>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</si>
  <si>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</si>
  <si>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</si>
  <si>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</si>
  <si>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</si>
  <si>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</si>
  <si>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</si>
  <si>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</si>
  <si>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</si>
  <si>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</si>
  <si>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</si>
  <si>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</si>
  <si>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</si>
  <si>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</si>
  <si>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</si>
  <si>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</si>
  <si>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</si>
  <si>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</si>
  <si>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</si>
  <si>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</si>
  <si>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</si>
  <si>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</si>
  <si>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</si>
  <si>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</si>
  <si>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</si>
  <si>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</si>
  <si>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</si>
  <si>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</si>
  <si>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</si>
  <si>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</si>
  <si>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</si>
  <si>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</si>
  <si>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</si>
  <si>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</si>
  <si>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</si>
  <si>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</si>
  <si>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</si>
  <si>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</si>
  <si>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</si>
  <si>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</si>
  <si>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</si>
  <si>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</si>
  <si>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</si>
  <si>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</si>
  <si>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</si>
  <si>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</si>
  <si>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</si>
  <si>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</si>
  <si>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</si>
  <si>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</si>
  <si>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</si>
  <si>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</si>
  <si>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</si>
  <si>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</si>
  <si>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</si>
  <si>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</si>
  <si>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</si>
  <si>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</si>
  <si>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</si>
  <si>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</si>
  <si>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</si>
  <si>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</si>
  <si>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</si>
  <si>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</si>
  <si>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</si>
  <si>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</si>
  <si>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</si>
  <si>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</si>
  <si>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</si>
  <si>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</si>
  <si>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</si>
  <si>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</si>
  <si>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</si>
  <si>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</si>
  <si>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</si>
  <si>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</si>
  <si>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</si>
  <si>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</si>
  <si>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</si>
  <si>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</si>
  <si>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</si>
  <si>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3.637 15-11-23 (12) -433</t>
  </si>
  <si>
    <t>10003579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</si>
  <si>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</si>
  <si>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</si>
  <si>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</si>
  <si>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</si>
  <si>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</si>
  <si>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</si>
  <si>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</si>
  <si>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</si>
  <si>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</si>
  <si>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</si>
  <si>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</si>
  <si>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</si>
  <si>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</si>
  <si>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</si>
  <si>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</si>
  <si>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</si>
  <si>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</si>
  <si>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</si>
  <si>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</si>
  <si>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</si>
  <si>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</si>
  <si>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</si>
  <si>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</si>
  <si>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3.582 17-10-23 (11) -174</t>
  </si>
  <si>
    <t>10000756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</si>
  <si>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</si>
  <si>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</si>
  <si>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</si>
  <si>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</si>
  <si>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</si>
  <si>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</si>
  <si>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</si>
  <si>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</si>
  <si>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</si>
  <si>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</si>
  <si>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</si>
  <si>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</si>
  <si>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</si>
  <si>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</si>
  <si>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</si>
  <si>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</si>
  <si>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</si>
  <si>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3.6122 15-11-23 (11) -348</t>
  </si>
  <si>
    <t>10003648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</si>
  <si>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</si>
  <si>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</si>
  <si>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</si>
  <si>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</si>
  <si>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</si>
  <si>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</si>
  <si>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</si>
  <si>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</si>
  <si>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</si>
  <si>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</si>
  <si>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</si>
  <si>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</si>
  <si>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</si>
  <si>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</si>
  <si>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</si>
  <si>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</si>
  <si>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</si>
  <si>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</si>
  <si>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</si>
  <si>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</si>
  <si>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</si>
  <si>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</si>
  <si>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</si>
  <si>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</si>
  <si>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</si>
  <si>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</si>
  <si>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</si>
  <si>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</si>
  <si>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</si>
  <si>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</si>
  <si>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</si>
  <si>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</si>
  <si>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</si>
  <si>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</si>
  <si>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</si>
  <si>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</si>
  <si>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</si>
  <si>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</si>
  <si>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</si>
  <si>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3.663 07-12-23 (10) -271</t>
  </si>
  <si>
    <t>10000983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</si>
  <si>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</si>
  <si>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</si>
  <si>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</si>
  <si>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</si>
  <si>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</si>
  <si>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</si>
  <si>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</si>
  <si>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</si>
  <si>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</si>
  <si>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</si>
  <si>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</si>
  <si>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</si>
  <si>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</si>
  <si>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</si>
  <si>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</si>
  <si>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</si>
  <si>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</si>
  <si>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</si>
  <si>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</si>
  <si>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</si>
  <si>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</si>
  <si>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</si>
  <si>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</si>
  <si>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</si>
  <si>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</si>
  <si>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</si>
  <si>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</si>
  <si>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</si>
  <si>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</si>
  <si>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</si>
  <si>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</si>
  <si>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</si>
  <si>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</si>
  <si>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</si>
  <si>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</si>
  <si>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</si>
  <si>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</si>
  <si>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</si>
  <si>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3.713 24-10-23 (10) -242</t>
  </si>
  <si>
    <t>10000968</t>
  </si>
  <si>
    <t>+ILS/-USD 3.56 22-01-24 (11) -320</t>
  </si>
  <si>
    <t>10001003</t>
  </si>
  <si>
    <t>10003961</t>
  </si>
  <si>
    <t>+ILS/-USD 3.563 22-01-24 (20) -320</t>
  </si>
  <si>
    <t>10001005</t>
  </si>
  <si>
    <t>+ILS/-USD 3.564 22-01-24 (10) -320</t>
  </si>
  <si>
    <t>10003959</t>
  </si>
  <si>
    <t>+ILS/-USD 3.572 20-11-23 (11) -187</t>
  </si>
  <si>
    <t>10000781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</si>
  <si>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</si>
  <si>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</si>
  <si>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</si>
  <si>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</si>
  <si>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</si>
  <si>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</si>
  <si>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</si>
  <si>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</si>
  <si>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</si>
  <si>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</si>
  <si>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</si>
  <si>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</si>
  <si>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</si>
  <si>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</si>
  <si>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</si>
  <si>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</si>
  <si>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</si>
  <si>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</si>
  <si>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</si>
  <si>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</si>
  <si>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</si>
  <si>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</si>
  <si>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</si>
  <si>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</si>
  <si>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</si>
  <si>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</si>
  <si>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</si>
  <si>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</si>
  <si>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</si>
  <si>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</si>
  <si>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</si>
  <si>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</si>
  <si>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</si>
  <si>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</si>
  <si>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</si>
  <si>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</si>
  <si>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</si>
  <si>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</si>
  <si>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</si>
  <si>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</si>
  <si>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</si>
  <si>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</si>
  <si>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</si>
  <si>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</si>
  <si>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</si>
  <si>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</si>
  <si>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</si>
  <si>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</si>
  <si>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</si>
  <si>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</si>
  <si>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</si>
  <si>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</si>
  <si>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</si>
  <si>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</si>
  <si>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</si>
  <si>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</si>
  <si>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</si>
  <si>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</si>
  <si>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</si>
  <si>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</si>
  <si>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</si>
  <si>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</si>
  <si>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</si>
  <si>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</si>
  <si>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</si>
  <si>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</si>
  <si>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</si>
  <si>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</si>
  <si>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</si>
  <si>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</si>
  <si>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</si>
  <si>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</si>
  <si>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</si>
  <si>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</si>
  <si>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</si>
  <si>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</si>
  <si>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</si>
  <si>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</si>
  <si>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</si>
  <si>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</si>
  <si>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</si>
  <si>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</si>
  <si>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</si>
  <si>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</si>
  <si>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</si>
  <si>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</si>
  <si>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</si>
  <si>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</si>
  <si>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</si>
  <si>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</si>
  <si>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</si>
  <si>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</si>
  <si>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</si>
  <si>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</si>
  <si>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</si>
  <si>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</si>
  <si>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</si>
  <si>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</si>
  <si>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</si>
  <si>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</si>
  <si>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</si>
  <si>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</si>
  <si>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</si>
  <si>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</si>
  <si>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</si>
  <si>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</si>
  <si>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</si>
  <si>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</si>
  <si>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</si>
  <si>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</si>
  <si>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</si>
  <si>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</si>
  <si>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</si>
  <si>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</si>
  <si>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</si>
  <si>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</si>
  <si>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</si>
  <si>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</si>
  <si>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</si>
  <si>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</si>
  <si>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</si>
  <si>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</si>
  <si>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</si>
  <si>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</si>
  <si>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</si>
  <si>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</si>
  <si>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</si>
  <si>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3.5511 07-12-23 (11) -219</t>
  </si>
  <si>
    <t>10003933</t>
  </si>
  <si>
    <t>+USD/-ILS 3.5625 30-11-23 (10) -195</t>
  </si>
  <si>
    <t>10000264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</si>
  <si>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</si>
  <si>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</si>
  <si>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</si>
  <si>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</si>
  <si>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</si>
  <si>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</si>
  <si>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15-11-23 (11) -155</t>
  </si>
  <si>
    <t>10003950</t>
  </si>
  <si>
    <t>+USD/-ILS 3.5756 20-11-23 (10) -164</t>
  </si>
  <si>
    <t>10003952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</si>
  <si>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</si>
  <si>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</si>
  <si>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</si>
  <si>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</si>
  <si>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</si>
  <si>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</si>
  <si>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</si>
  <si>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</si>
  <si>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</si>
  <si>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</si>
  <si>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</si>
  <si>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</si>
  <si>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</si>
  <si>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</si>
  <si>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</si>
  <si>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</si>
  <si>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</si>
  <si>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</si>
  <si>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</si>
  <si>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</si>
  <si>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+ILS/-USD 3.7403 04-12-23 (10) -197</t>
  </si>
  <si>
    <t>10000618</t>
  </si>
  <si>
    <t>+ILS/-USD 3.7486 04-12-23 (10) -174</t>
  </si>
  <si>
    <t>10000619</t>
  </si>
  <si>
    <t>+USD/-ILS 3.6223 04-12-23 (10) -377</t>
  </si>
  <si>
    <t>10000614</t>
  </si>
  <si>
    <t>סה"כ מט"ח/ מט"ח</t>
  </si>
  <si>
    <t>+USD/-EUR 1.0759 06-11-23 (10) +89</t>
  </si>
  <si>
    <t>10003771</t>
  </si>
  <si>
    <t>10000960</t>
  </si>
  <si>
    <t>+USD/-EUR 1.0759 06-11-23 (20) +89</t>
  </si>
  <si>
    <t>10003773</t>
  </si>
  <si>
    <t>+USD/-EUR 1.11079 10-01-24 (10) +112.9</t>
  </si>
  <si>
    <t>10000253</t>
  </si>
  <si>
    <t>10003867</t>
  </si>
  <si>
    <t>10000979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</si>
  <si>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</si>
  <si>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</si>
  <si>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</si>
  <si>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</si>
  <si>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</si>
  <si>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</si>
  <si>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</si>
  <si>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</si>
  <si>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</si>
  <si>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</si>
  <si>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</si>
  <si>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</si>
  <si>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</si>
  <si>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</si>
  <si>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</si>
  <si>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</si>
  <si>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</si>
  <si>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</si>
  <si>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</si>
  <si>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</si>
  <si>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</si>
  <si>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</si>
  <si>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</si>
  <si>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</si>
  <si>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</si>
  <si>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</si>
  <si>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</si>
  <si>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</si>
  <si>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</si>
  <si>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</si>
  <si>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</si>
  <si>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</si>
  <si>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</si>
  <si>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</si>
  <si>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</si>
  <si>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</si>
  <si>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</si>
  <si>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</si>
  <si>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</si>
  <si>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</si>
  <si>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</si>
  <si>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</si>
  <si>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</si>
  <si>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</si>
  <si>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</si>
  <si>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</si>
  <si>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</si>
  <si>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</si>
  <si>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</si>
  <si>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</si>
  <si>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</si>
  <si>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</si>
  <si>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</si>
  <si>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</si>
  <si>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</si>
  <si>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</si>
  <si>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</si>
  <si>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</si>
  <si>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</si>
  <si>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</si>
  <si>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</si>
  <si>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</si>
  <si>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</si>
  <si>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</si>
  <si>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</si>
  <si>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</si>
  <si>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</si>
  <si>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</si>
  <si>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</si>
  <si>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</si>
  <si>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</si>
  <si>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</si>
  <si>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</si>
  <si>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</si>
  <si>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</si>
  <si>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</si>
  <si>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</si>
  <si>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</si>
  <si>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</si>
  <si>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</si>
  <si>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</si>
  <si>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</si>
  <si>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</si>
  <si>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</si>
  <si>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</si>
  <si>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</si>
  <si>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</si>
  <si>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</si>
  <si>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</si>
  <si>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</si>
  <si>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</si>
  <si>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</si>
  <si>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</si>
  <si>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</si>
  <si>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</si>
  <si>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</si>
  <si>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</si>
  <si>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</si>
  <si>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</si>
  <si>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</si>
  <si>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</si>
  <si>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</si>
  <si>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</si>
  <si>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</si>
  <si>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</si>
  <si>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</si>
  <si>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</si>
  <si>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</si>
  <si>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</si>
  <si>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</si>
  <si>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</si>
  <si>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</si>
  <si>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</si>
  <si>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</si>
  <si>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</si>
  <si>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+EUR/-USD 1.1099 13-02-24 (10) +109</t>
  </si>
  <si>
    <t>10000617</t>
  </si>
  <si>
    <t>+USD/-EUR 1.07355 13-02-24 (10) +72.5</t>
  </si>
  <si>
    <t>10000620</t>
  </si>
  <si>
    <t>+USD/-GBP 1.21621 11-01-24 (10) +9.1</t>
  </si>
  <si>
    <t>10000621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</si>
  <si>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</si>
  <si>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</si>
  <si>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</si>
  <si>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</si>
  <si>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</si>
  <si>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</si>
  <si>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סה"כ חוזים עתידיים בחו"ל:</t>
  </si>
  <si>
    <t>NIKKEI 225 TOTAL RETURN</t>
  </si>
  <si>
    <t>10003228</t>
  </si>
  <si>
    <t>SPNASEUT INDX</t>
  </si>
  <si>
    <t>10003094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</si>
  <si>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</si>
  <si>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</si>
  <si>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</si>
  <si>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</si>
  <si>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</si>
  <si>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</si>
  <si>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</si>
  <si>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</si>
  <si>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</si>
  <si>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</si>
  <si>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</si>
  <si>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ISHARES IBOXX INV GR CORP BD</t>
  </si>
  <si>
    <t>US4642872422</t>
  </si>
  <si>
    <t>* בעל ענין/צד קשור</t>
  </si>
  <si>
    <t>** בהתאם לשיטה שיושמה בדוח הכספי</t>
  </si>
  <si>
    <t>₪ / סה"כ מט"ח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</si>
  <si>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</si>
  <si>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</si>
  <si>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</si>
  <si>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</si>
  <si>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</si>
  <si>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</si>
  <si>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</si>
  <si>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</si>
  <si>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</si>
  <si>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</si>
  <si>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</si>
  <si>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</si>
  <si>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</si>
  <si>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</si>
  <si>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176</t>
  </si>
  <si>
    <t>גורם 181</t>
  </si>
  <si>
    <t>גורם 112</t>
  </si>
  <si>
    <t>גורם 153</t>
  </si>
  <si>
    <t>גורם 161</t>
  </si>
  <si>
    <t>גורם 02</t>
  </si>
  <si>
    <t>גורם 01</t>
  </si>
  <si>
    <t>גורם 80</t>
  </si>
  <si>
    <t>גורם 17</t>
  </si>
  <si>
    <t>גורם 29</t>
  </si>
  <si>
    <t>גורם 62</t>
  </si>
  <si>
    <t>גורם 63</t>
  </si>
  <si>
    <t>גורם 111</t>
  </si>
  <si>
    <t>גורם 144</t>
  </si>
  <si>
    <t>גורם 147</t>
  </si>
  <si>
    <t>גורם 156</t>
  </si>
  <si>
    <t>גורם 162</t>
  </si>
  <si>
    <t>גורם 185</t>
  </si>
  <si>
    <t>גורם 188</t>
  </si>
  <si>
    <t>גורם 26</t>
  </si>
  <si>
    <t>גורם 33</t>
  </si>
  <si>
    <t>גורם 64</t>
  </si>
  <si>
    <t>גורם 69</t>
  </si>
  <si>
    <t>*גורם 159</t>
  </si>
  <si>
    <t>גורם 103</t>
  </si>
  <si>
    <t>גורם 129</t>
  </si>
  <si>
    <t>גורם 130</t>
  </si>
  <si>
    <t>גורם 152</t>
  </si>
  <si>
    <t>גורם 158</t>
  </si>
  <si>
    <t>גורם 180</t>
  </si>
  <si>
    <t>גורם 187</t>
  </si>
  <si>
    <t>גורם 30</t>
  </si>
  <si>
    <t>גורם 40</t>
  </si>
  <si>
    <t>גורם 41</t>
  </si>
  <si>
    <t>גורם 47</t>
  </si>
  <si>
    <t>גורם 76</t>
  </si>
  <si>
    <t>גורם 77</t>
  </si>
  <si>
    <t>גורם 81</t>
  </si>
  <si>
    <t>גורם 90</t>
  </si>
  <si>
    <t>גורם 96</t>
  </si>
  <si>
    <t>גורם 154</t>
  </si>
  <si>
    <t>גורם 89</t>
  </si>
  <si>
    <t>*גורם 70</t>
  </si>
  <si>
    <t>גורם 117</t>
  </si>
  <si>
    <t>גורם 120</t>
  </si>
  <si>
    <t>גורם 135</t>
  </si>
  <si>
    <t>גורם 177</t>
  </si>
  <si>
    <t>גורם 97</t>
  </si>
  <si>
    <t>גורם 173</t>
  </si>
  <si>
    <t>גורם 178</t>
  </si>
  <si>
    <t>גורם 100</t>
  </si>
  <si>
    <t>גורם 107</t>
  </si>
  <si>
    <t>גורם 110</t>
  </si>
  <si>
    <t>גורם 125</t>
  </si>
  <si>
    <t>גורם 127</t>
  </si>
  <si>
    <t>גורם 133</t>
  </si>
  <si>
    <t>גורם 134</t>
  </si>
  <si>
    <t>גורם 138</t>
  </si>
  <si>
    <t>גורם 141</t>
  </si>
  <si>
    <t>גורם 142</t>
  </si>
  <si>
    <t>גורם 146</t>
  </si>
  <si>
    <t>גורם 157</t>
  </si>
  <si>
    <t>גורם 160</t>
  </si>
  <si>
    <t>גורם 186</t>
  </si>
  <si>
    <t>*גורם 115</t>
  </si>
  <si>
    <t>גורם 191</t>
  </si>
  <si>
    <t>NR</t>
  </si>
  <si>
    <t>NV1239114</t>
  </si>
  <si>
    <t>516100120</t>
  </si>
  <si>
    <t>אול יר אגח ה ל א סחיר</t>
  </si>
  <si>
    <t>נדל"ן מניב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</si>
</sst>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7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66" fontId="0" fillId="0" borderId="0" xfId="0" applyNumberFormat="1"/>
    <xf numFmtId="4" fontId="0" fillId="0" borderId="0" xfId="0" applyNumberFormat="1"/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4" fontId="18" fillId="0" borderId="0" xfId="0" applyNumberFormat="1" applyFont="1"/>
    <xf numFmtId="0" fontId="0" fillId="0" borderId="0" xfId="0" applyAlignment="1">
      <alignment horizontal="right" readingOrder="2"/>
    </xf>
    <xf numFmtId="0" fontId="0" fillId="0" borderId="0" xfId="0" applyNumberFormat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2">
        <v>45197</v>
      </c>
      <c r="D1" s="15"/>
    </row>
    <row r="2" spans="1:36" s="16" customFormat="1">
      <c r="B2" s="2" t="s">
        <v>1</v>
      </c>
      <c r="C2" s="12" t="s">
        <v>2075</v>
      </c>
      <c r="D2" s="15"/>
    </row>
    <row r="3" spans="1:36" s="16" customFormat="1">
      <c r="B3" s="2" t="s">
        <v>2</v>
      </c>
      <c r="C3" s="83" t="s">
        <v>2076</v>
      </c>
      <c r="D3" s="15"/>
    </row>
    <row r="4" spans="1:36" s="16" customFormat="1">
      <c r="B4" s="2" t="s">
        <v>3</v>
      </c>
      <c r="C4" s="84" t="s">
        <v>196</v>
      </c>
      <c r="D4" s="15"/>
    </row>
    <row r="6" spans="1:36" ht="26.25" customHeight="1">
      <c r="B6" s="97" t="s">
        <v>4</v>
      </c>
      <c r="C6" s="98"/>
      <c r="D6" s="99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8822.2766670776</v>
      </c>
      <c r="D11" s="96">
        <f>C11/$C$42</f>
        <v>9.3939684750674921E-2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32634.153585381973</v>
      </c>
      <c r="D13" s="78">
        <f t="shared" ref="D13:D22" si="0">C13/$C$42</f>
        <v>0.34748877365817082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f>'אג"ח קונצרני'!R11</f>
        <v>22471.237475359605</v>
      </c>
      <c r="D15" s="78">
        <f t="shared" si="0"/>
        <v>0.23927394753672893</v>
      </c>
    </row>
    <row r="16" spans="1:36">
      <c r="A16" s="10" t="s">
        <v>13</v>
      </c>
      <c r="B16" s="70" t="s">
        <v>19</v>
      </c>
      <c r="C16" s="77">
        <v>5694.7279386952796</v>
      </c>
      <c r="D16" s="78">
        <f t="shared" si="0"/>
        <v>6.0637516537905452E-2</v>
      </c>
    </row>
    <row r="17" spans="1:4">
      <c r="A17" s="10" t="s">
        <v>13</v>
      </c>
      <c r="B17" s="70" t="s">
        <v>194</v>
      </c>
      <c r="C17" s="77">
        <v>22555.233298889169</v>
      </c>
      <c r="D17" s="78">
        <f t="shared" si="0"/>
        <v>0.24016833585399694</v>
      </c>
    </row>
    <row r="18" spans="1:4">
      <c r="A18" s="10" t="s">
        <v>13</v>
      </c>
      <c r="B18" s="70" t="s">
        <v>20</v>
      </c>
      <c r="C18" s="77">
        <v>991.07344784530471</v>
      </c>
      <c r="D18" s="78">
        <f t="shared" si="0"/>
        <v>1.0552959374169384E-2</v>
      </c>
    </row>
    <row r="19" spans="1:4">
      <c r="A19" s="10" t="s">
        <v>13</v>
      </c>
      <c r="B19" s="70" t="s">
        <v>21</v>
      </c>
      <c r="C19" s="77">
        <v>0.27654123390000002</v>
      </c>
      <c r="D19" s="78">
        <f t="shared" si="0"/>
        <v>2.944613653987117E-6</v>
      </c>
    </row>
    <row r="20" spans="1:4">
      <c r="A20" s="10" t="s">
        <v>13</v>
      </c>
      <c r="B20" s="70" t="s">
        <v>22</v>
      </c>
      <c r="C20" s="77">
        <v>20.625210150000001</v>
      </c>
      <c r="D20" s="78">
        <f t="shared" si="0"/>
        <v>2.1961743125079646E-4</v>
      </c>
    </row>
    <row r="21" spans="1:4">
      <c r="A21" s="10" t="s">
        <v>13</v>
      </c>
      <c r="B21" s="70" t="s">
        <v>23</v>
      </c>
      <c r="C21" s="77">
        <v>-170.87958169588109</v>
      </c>
      <c r="D21" s="78">
        <f t="shared" si="0"/>
        <v>-1.8195273896523193E-3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0.28354043400000001</v>
      </c>
      <c r="D25" s="78">
        <f t="shared" si="1"/>
        <v>3.0191412023414455E-6</v>
      </c>
    </row>
    <row r="26" spans="1:4">
      <c r="A26" s="10" t="s">
        <v>13</v>
      </c>
      <c r="B26" s="70" t="s">
        <v>18</v>
      </c>
      <c r="C26" s="77">
        <f>'לא סחיר - אג"ח קונצרני'!P11</f>
        <v>85.026393579018205</v>
      </c>
      <c r="D26" s="78">
        <f t="shared" si="1"/>
        <v>9.0536183682682098E-4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16.526493000694</v>
      </c>
      <c r="D28" s="78">
        <f t="shared" si="1"/>
        <v>1.7597425257733353E-4</v>
      </c>
    </row>
    <row r="29" spans="1:4">
      <c r="A29" s="10" t="s">
        <v>13</v>
      </c>
      <c r="B29" s="70" t="s">
        <v>30</v>
      </c>
      <c r="C29" s="77">
        <v>7.1644774999999998E-4</v>
      </c>
      <c r="D29" s="78">
        <f t="shared" si="1"/>
        <v>7.6287423660705243E-9</v>
      </c>
    </row>
    <row r="30" spans="1:4">
      <c r="A30" s="10" t="s">
        <v>13</v>
      </c>
      <c r="B30" s="70" t="s">
        <v>31</v>
      </c>
      <c r="C30" s="77">
        <v>-0.41523703200000001</v>
      </c>
      <c r="D30" s="78">
        <f t="shared" si="1"/>
        <v>-4.4214478138563243E-6</v>
      </c>
    </row>
    <row r="31" spans="1:4">
      <c r="A31" s="10" t="s">
        <v>13</v>
      </c>
      <c r="B31" s="70" t="s">
        <v>32</v>
      </c>
      <c r="C31" s="77">
        <v>-140.90783256318778</v>
      </c>
      <c r="D31" s="78">
        <f t="shared" si="1"/>
        <v>-1.5003879235938175E-3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6">
      <c r="A33" s="10" t="s">
        <v>13</v>
      </c>
      <c r="B33" s="69" t="s">
        <v>34</v>
      </c>
      <c r="C33" s="77">
        <v>303.01326525383126</v>
      </c>
      <c r="D33" s="78">
        <f t="shared" si="1"/>
        <v>3.2264880922904262E-3</v>
      </c>
    </row>
    <row r="34" spans="1:6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6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6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6">
      <c r="A37" s="10" t="s">
        <v>13</v>
      </c>
      <c r="B37" s="69" t="s">
        <v>38</v>
      </c>
      <c r="C37" s="77">
        <v>632.01541333780006</v>
      </c>
      <c r="D37" s="78">
        <f t="shared" si="1"/>
        <v>6.7297060528693818E-3</v>
      </c>
    </row>
    <row r="38" spans="1:6">
      <c r="A38" s="10"/>
      <c r="B38" s="71" t="s">
        <v>39</v>
      </c>
      <c r="C38" s="60"/>
      <c r="D38" s="60"/>
    </row>
    <row r="39" spans="1:6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6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6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6">
      <c r="B42" s="72" t="s">
        <v>43</v>
      </c>
      <c r="C42" s="77">
        <f>SUM(C11:C41)</f>
        <v>93914.267335394863</v>
      </c>
      <c r="D42" s="78">
        <f t="shared" si="2"/>
        <v>1</v>
      </c>
      <c r="F42" s="113"/>
    </row>
    <row r="43" spans="1:6">
      <c r="A43" s="10" t="s">
        <v>13</v>
      </c>
      <c r="B43" s="73" t="s">
        <v>44</v>
      </c>
      <c r="C43" s="77">
        <f>'יתרת התחייבות להשקעה'!C11</f>
        <v>54.667764773116005</v>
      </c>
      <c r="D43" s="78">
        <f>C43/$C$42</f>
        <v>5.8210287237701267E-4</v>
      </c>
    </row>
    <row r="44" spans="1:6">
      <c r="B44" s="11" t="s">
        <v>197</v>
      </c>
    </row>
    <row r="45" spans="1:6">
      <c r="C45" s="13" t="s">
        <v>45</v>
      </c>
      <c r="D45" s="14" t="s">
        <v>46</v>
      </c>
    </row>
    <row r="46" spans="1:6">
      <c r="C46" s="13" t="s">
        <v>9</v>
      </c>
      <c r="D46" s="13" t="s">
        <v>10</v>
      </c>
    </row>
    <row r="47" spans="1:6">
      <c r="C47" t="s">
        <v>110</v>
      </c>
      <c r="D47" s="85">
        <v>4.0575000000000001</v>
      </c>
    </row>
    <row r="48" spans="1:6">
      <c r="C48" t="s">
        <v>120</v>
      </c>
      <c r="D48" s="85">
        <v>2.4618000000000002</v>
      </c>
    </row>
    <row r="49" spans="3:4">
      <c r="C49" t="s">
        <v>106</v>
      </c>
      <c r="D49" s="85">
        <v>3.8490000000000002</v>
      </c>
    </row>
    <row r="50" spans="3:4">
      <c r="C50" t="s">
        <v>201</v>
      </c>
      <c r="D50" s="85">
        <v>0.4909</v>
      </c>
    </row>
    <row r="51" spans="3:4">
      <c r="C51" t="s">
        <v>116</v>
      </c>
      <c r="D51" s="85">
        <v>2.8555000000000001</v>
      </c>
    </row>
    <row r="52" spans="3:4">
      <c r="C52" t="s">
        <v>199</v>
      </c>
      <c r="D52" s="85">
        <v>2.5780000000000001E-2</v>
      </c>
    </row>
    <row r="53" spans="3:4">
      <c r="C53" t="s">
        <v>202</v>
      </c>
      <c r="D53" s="85">
        <v>0.35849999999999999</v>
      </c>
    </row>
    <row r="54" spans="3:4">
      <c r="C54" t="s">
        <v>200</v>
      </c>
      <c r="D54" s="85">
        <v>0.34960000000000002</v>
      </c>
    </row>
    <row r="55" spans="3:4">
      <c r="C55" t="s">
        <v>113</v>
      </c>
      <c r="D55" s="85">
        <v>4.7003000000000004</v>
      </c>
    </row>
    <row r="56" spans="3:4">
      <c r="C56" t="s">
        <v>198</v>
      </c>
      <c r="D56" s="85">
        <v>4.1904000000000003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A1:XFD4" xr:uid="{FF62265D-FF8C-46E6-8A09-536D708B0169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>
        <v>45197</v>
      </c>
      <c r="E1" s="16"/>
    </row>
    <row r="2" spans="2:61">
      <c r="B2" s="2" t="s">
        <v>1</v>
      </c>
      <c r="C2" s="12" t="s">
        <v>2075</v>
      </c>
      <c r="E2" s="16"/>
    </row>
    <row r="3" spans="2:61">
      <c r="B3" s="2" t="s">
        <v>2</v>
      </c>
      <c r="C3" s="83" t="s">
        <v>2076</v>
      </c>
      <c r="E3" s="16"/>
    </row>
    <row r="4" spans="2:61">
      <c r="B4" s="2" t="s">
        <v>3</v>
      </c>
      <c r="C4" s="84" t="s">
        <v>196</v>
      </c>
      <c r="E4" s="16"/>
    </row>
    <row r="6" spans="2:6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1" ht="26.25" customHeight="1">
      <c r="B7" s="110" t="s">
        <v>98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4.13</v>
      </c>
      <c r="H11" s="7"/>
      <c r="I11" s="75">
        <v>20.625210150000001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12.360060000000001</v>
      </c>
      <c r="K12" s="80">
        <v>0.59930000000000005</v>
      </c>
      <c r="L12" s="80">
        <v>1E-4</v>
      </c>
    </row>
    <row r="13" spans="2:61">
      <c r="B13" s="79" t="s">
        <v>1904</v>
      </c>
      <c r="C13" s="16"/>
      <c r="D13" s="16"/>
      <c r="E13" s="16"/>
      <c r="G13" s="81">
        <v>0</v>
      </c>
      <c r="I13" s="81">
        <v>12.360060000000001</v>
      </c>
      <c r="K13" s="80">
        <v>0.59930000000000005</v>
      </c>
      <c r="L13" s="80">
        <v>1E-4</v>
      </c>
    </row>
    <row r="14" spans="2:61">
      <c r="B14" t="s">
        <v>1905</v>
      </c>
      <c r="C14" t="s">
        <v>1906</v>
      </c>
      <c r="D14" t="s">
        <v>100</v>
      </c>
      <c r="E14" t="s">
        <v>123</v>
      </c>
      <c r="F14" t="s">
        <v>102</v>
      </c>
      <c r="G14" s="77">
        <v>0.27</v>
      </c>
      <c r="H14" s="77">
        <v>3763400</v>
      </c>
      <c r="I14" s="77">
        <v>10.16118</v>
      </c>
      <c r="J14" s="78">
        <v>0</v>
      </c>
      <c r="K14" s="78">
        <v>0.49270000000000003</v>
      </c>
      <c r="L14" s="78">
        <v>1E-4</v>
      </c>
    </row>
    <row r="15" spans="2:61">
      <c r="B15" t="s">
        <v>1907</v>
      </c>
      <c r="C15" t="s">
        <v>1908</v>
      </c>
      <c r="D15" t="s">
        <v>100</v>
      </c>
      <c r="E15" t="s">
        <v>123</v>
      </c>
      <c r="F15" t="s">
        <v>102</v>
      </c>
      <c r="G15" s="77">
        <v>-0.27</v>
      </c>
      <c r="H15" s="77">
        <v>305600</v>
      </c>
      <c r="I15" s="77">
        <v>-0.82511999999999996</v>
      </c>
      <c r="J15" s="78">
        <v>0</v>
      </c>
      <c r="K15" s="78">
        <v>-0.04</v>
      </c>
      <c r="L15" s="78">
        <v>0</v>
      </c>
    </row>
    <row r="16" spans="2:61">
      <c r="B16" t="s">
        <v>1909</v>
      </c>
      <c r="C16" t="s">
        <v>1910</v>
      </c>
      <c r="D16" t="s">
        <v>100</v>
      </c>
      <c r="E16" t="s">
        <v>123</v>
      </c>
      <c r="F16" t="s">
        <v>102</v>
      </c>
      <c r="G16" s="77">
        <v>2.52</v>
      </c>
      <c r="H16" s="77">
        <v>120100</v>
      </c>
      <c r="I16" s="77">
        <v>3.0265200000000001</v>
      </c>
      <c r="J16" s="78">
        <v>0</v>
      </c>
      <c r="K16" s="78">
        <v>0.1467</v>
      </c>
      <c r="L16" s="78">
        <v>0</v>
      </c>
    </row>
    <row r="17" spans="2:12">
      <c r="B17" t="s">
        <v>1911</v>
      </c>
      <c r="C17" t="s">
        <v>1912</v>
      </c>
      <c r="D17" t="s">
        <v>100</v>
      </c>
      <c r="E17" t="s">
        <v>123</v>
      </c>
      <c r="F17" t="s">
        <v>102</v>
      </c>
      <c r="G17" s="77">
        <v>-2.52</v>
      </c>
      <c r="H17" s="77">
        <v>100</v>
      </c>
      <c r="I17" s="77">
        <v>-2.5200000000000001E-3</v>
      </c>
      <c r="J17" s="78">
        <v>0</v>
      </c>
      <c r="K17" s="78">
        <v>-1E-4</v>
      </c>
      <c r="L17" s="78">
        <v>0</v>
      </c>
    </row>
    <row r="18" spans="2:12">
      <c r="B18" s="79" t="s">
        <v>1913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208</v>
      </c>
      <c r="C19" t="s">
        <v>208</v>
      </c>
      <c r="D19" s="16"/>
      <c r="E19" t="s">
        <v>208</v>
      </c>
      <c r="F19" t="s">
        <v>208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1914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208</v>
      </c>
      <c r="C21" t="s">
        <v>208</v>
      </c>
      <c r="D21" s="16"/>
      <c r="E21" t="s">
        <v>208</v>
      </c>
      <c r="F21" t="s">
        <v>208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831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216</v>
      </c>
      <c r="C24" s="16"/>
      <c r="D24" s="16"/>
      <c r="E24" s="16"/>
      <c r="G24" s="81">
        <v>4.13</v>
      </c>
      <c r="I24" s="81">
        <v>8.2651501500000002</v>
      </c>
      <c r="K24" s="80">
        <v>0.4007</v>
      </c>
      <c r="L24" s="80">
        <v>1E-4</v>
      </c>
    </row>
    <row r="25" spans="2:12">
      <c r="B25" s="79" t="s">
        <v>1904</v>
      </c>
      <c r="C25" s="16"/>
      <c r="D25" s="16"/>
      <c r="E25" s="16"/>
      <c r="G25" s="81">
        <v>4.13</v>
      </c>
      <c r="I25" s="81">
        <v>8.2651501500000002</v>
      </c>
      <c r="K25" s="80">
        <v>0.4007</v>
      </c>
      <c r="L25" s="80">
        <v>1E-4</v>
      </c>
    </row>
    <row r="26" spans="2:12">
      <c r="B26" t="s">
        <v>1915</v>
      </c>
      <c r="C26" t="s">
        <v>1916</v>
      </c>
      <c r="D26" t="s">
        <v>123</v>
      </c>
      <c r="E26" t="s">
        <v>123</v>
      </c>
      <c r="F26" t="s">
        <v>106</v>
      </c>
      <c r="G26" s="77">
        <v>-0.2</v>
      </c>
      <c r="H26" s="77">
        <v>461200</v>
      </c>
      <c r="I26" s="77">
        <v>-3.5503176000000001</v>
      </c>
      <c r="J26" s="78">
        <v>0</v>
      </c>
      <c r="K26" s="78">
        <v>-0.1721</v>
      </c>
      <c r="L26" s="78">
        <v>0</v>
      </c>
    </row>
    <row r="27" spans="2:12">
      <c r="B27" t="s">
        <v>1917</v>
      </c>
      <c r="C27" t="s">
        <v>1918</v>
      </c>
      <c r="D27" t="s">
        <v>123</v>
      </c>
      <c r="E27" t="s">
        <v>123</v>
      </c>
      <c r="F27" t="s">
        <v>106</v>
      </c>
      <c r="G27" s="77">
        <v>0.2</v>
      </c>
      <c r="H27" s="77">
        <v>1503900</v>
      </c>
      <c r="I27" s="77">
        <v>11.5770222</v>
      </c>
      <c r="J27" s="78">
        <v>0</v>
      </c>
      <c r="K27" s="78">
        <v>0.56130000000000002</v>
      </c>
      <c r="L27" s="78">
        <v>1E-4</v>
      </c>
    </row>
    <row r="28" spans="2:12">
      <c r="B28" t="s">
        <v>1919</v>
      </c>
      <c r="C28" t="s">
        <v>1920</v>
      </c>
      <c r="D28" t="s">
        <v>123</v>
      </c>
      <c r="E28" t="s">
        <v>123</v>
      </c>
      <c r="F28" t="s">
        <v>106</v>
      </c>
      <c r="G28" s="77">
        <v>4.13</v>
      </c>
      <c r="H28" s="77">
        <v>1500</v>
      </c>
      <c r="I28" s="77">
        <v>0.23844555000000001</v>
      </c>
      <c r="J28" s="78">
        <v>0</v>
      </c>
      <c r="K28" s="78">
        <v>1.1599999999999999E-2</v>
      </c>
      <c r="L28" s="78">
        <v>0</v>
      </c>
    </row>
    <row r="29" spans="2:12">
      <c r="B29" s="79" t="s">
        <v>1921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F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1914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F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1922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208</v>
      </c>
      <c r="C34" t="s">
        <v>208</v>
      </c>
      <c r="D34" s="16"/>
      <c r="E34" t="s">
        <v>208</v>
      </c>
      <c r="F34" t="s">
        <v>208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831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208</v>
      </c>
      <c r="C36" t="s">
        <v>208</v>
      </c>
      <c r="D36" s="16"/>
      <c r="E36" t="s">
        <v>208</v>
      </c>
      <c r="F36" t="s">
        <v>208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218</v>
      </c>
      <c r="C37" s="16"/>
      <c r="D37" s="16"/>
      <c r="E37" s="16"/>
    </row>
    <row r="38" spans="2:12">
      <c r="B38" t="s">
        <v>304</v>
      </c>
      <c r="C38" s="16"/>
      <c r="D38" s="16"/>
      <c r="E38" s="16"/>
    </row>
    <row r="39" spans="2:12">
      <c r="B39" t="s">
        <v>305</v>
      </c>
      <c r="C39" s="16"/>
      <c r="D39" s="16"/>
      <c r="E39" s="16"/>
    </row>
    <row r="40" spans="2:12">
      <c r="B40" t="s">
        <v>306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G21" sqref="G2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2">
        <v>45197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2075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83" t="s">
        <v>2076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4" t="s">
        <v>196</v>
      </c>
      <c r="E4" s="16"/>
      <c r="K4" s="16"/>
      <c r="L4" s="16"/>
      <c r="M4" s="16"/>
      <c r="N4" s="16"/>
      <c r="O4" s="16"/>
      <c r="P4" s="16"/>
    </row>
    <row r="6" spans="1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2"/>
      <c r="BD6" s="16" t="s">
        <v>100</v>
      </c>
      <c r="BF6" s="16" t="s">
        <v>101</v>
      </c>
      <c r="BH6" s="19" t="s">
        <v>102</v>
      </c>
    </row>
    <row r="7" spans="1:60" ht="26.25" customHeight="1">
      <c r="B7" s="110" t="s">
        <v>103</v>
      </c>
      <c r="C7" s="111"/>
      <c r="D7" s="111"/>
      <c r="E7" s="111"/>
      <c r="F7" s="111"/>
      <c r="G7" s="111"/>
      <c r="H7" s="111"/>
      <c r="I7" s="111"/>
      <c r="J7" s="111"/>
      <c r="K7" s="11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7.94</v>
      </c>
      <c r="H11" s="25"/>
      <c r="I11" s="75">
        <v>-170.87958169588109</v>
      </c>
      <c r="J11" s="76">
        <v>1</v>
      </c>
      <c r="K11" s="76">
        <v>-1.8E-3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7.94</v>
      </c>
      <c r="H14" s="19"/>
      <c r="I14" s="81">
        <v>-170.87958169588109</v>
      </c>
      <c r="J14" s="80">
        <v>1</v>
      </c>
      <c r="K14" s="80">
        <v>-1.8E-3</v>
      </c>
      <c r="BF14" s="16" t="s">
        <v>126</v>
      </c>
    </row>
    <row r="15" spans="1:60">
      <c r="B15" t="s">
        <v>1923</v>
      </c>
      <c r="C15" t="s">
        <v>1924</v>
      </c>
      <c r="D15" t="s">
        <v>123</v>
      </c>
      <c r="E15" t="s">
        <v>123</v>
      </c>
      <c r="F15" t="s">
        <v>106</v>
      </c>
      <c r="G15" s="77">
        <v>0.83</v>
      </c>
      <c r="H15" s="77">
        <v>955.5</v>
      </c>
      <c r="I15" s="77">
        <v>-5.3165027259300004</v>
      </c>
      <c r="J15" s="78">
        <v>3.1099999999999999E-2</v>
      </c>
      <c r="K15" s="78">
        <v>-1E-4</v>
      </c>
      <c r="BF15" s="16" t="s">
        <v>127</v>
      </c>
    </row>
    <row r="16" spans="1:60">
      <c r="B16" t="s">
        <v>1925</v>
      </c>
      <c r="C16" t="s">
        <v>1926</v>
      </c>
      <c r="D16" t="s">
        <v>123</v>
      </c>
      <c r="E16" t="s">
        <v>123</v>
      </c>
      <c r="F16" t="s">
        <v>106</v>
      </c>
      <c r="G16" s="77">
        <v>0.2</v>
      </c>
      <c r="H16" s="77">
        <v>14859.75</v>
      </c>
      <c r="I16" s="77">
        <v>-9.8219937161880004</v>
      </c>
      <c r="J16" s="78">
        <v>5.7500000000000002E-2</v>
      </c>
      <c r="K16" s="78">
        <v>-1E-4</v>
      </c>
      <c r="BF16" s="16" t="s">
        <v>128</v>
      </c>
    </row>
    <row r="17" spans="2:58">
      <c r="B17" t="s">
        <v>1927</v>
      </c>
      <c r="C17" t="s">
        <v>1928</v>
      </c>
      <c r="D17" t="s">
        <v>123</v>
      </c>
      <c r="E17" t="s">
        <v>123</v>
      </c>
      <c r="F17" t="s">
        <v>106</v>
      </c>
      <c r="G17" s="77">
        <v>3.88</v>
      </c>
      <c r="H17" s="77">
        <v>4337.5</v>
      </c>
      <c r="I17" s="77">
        <v>-124.402706291646</v>
      </c>
      <c r="J17" s="78">
        <v>0.72799999999999998</v>
      </c>
      <c r="K17" s="78">
        <v>-1.2999999999999999E-3</v>
      </c>
      <c r="BF17" s="16" t="s">
        <v>129</v>
      </c>
    </row>
    <row r="18" spans="2:58">
      <c r="B18" t="s">
        <v>1929</v>
      </c>
      <c r="C18" t="s">
        <v>1930</v>
      </c>
      <c r="D18" t="s">
        <v>123</v>
      </c>
      <c r="E18" t="s">
        <v>123</v>
      </c>
      <c r="F18" t="s">
        <v>199</v>
      </c>
      <c r="G18" s="77">
        <v>0.15</v>
      </c>
      <c r="H18" s="77">
        <v>2340</v>
      </c>
      <c r="I18" s="77">
        <v>-0.32213560627709997</v>
      </c>
      <c r="J18" s="78">
        <v>1.9E-3</v>
      </c>
      <c r="K18" s="78">
        <v>0</v>
      </c>
      <c r="BF18" s="16" t="s">
        <v>130</v>
      </c>
    </row>
    <row r="19" spans="2:58">
      <c r="B19" t="s">
        <v>1931</v>
      </c>
      <c r="C19" t="s">
        <v>1932</v>
      </c>
      <c r="D19" t="s">
        <v>123</v>
      </c>
      <c r="E19" t="s">
        <v>123</v>
      </c>
      <c r="F19" t="s">
        <v>106</v>
      </c>
      <c r="G19" s="77">
        <v>2.88</v>
      </c>
      <c r="H19" s="77">
        <v>111.328125</v>
      </c>
      <c r="I19" s="77">
        <v>-31.01624335584</v>
      </c>
      <c r="J19" s="78">
        <v>0.18149999999999999</v>
      </c>
      <c r="K19" s="78">
        <v>-2.9999999999999997E-4</v>
      </c>
      <c r="BF19" s="16" t="s">
        <v>131</v>
      </c>
    </row>
    <row r="20" spans="2:58">
      <c r="B20" t="s">
        <v>218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305</v>
      </c>
      <c r="C22" s="19"/>
      <c r="D22" s="19"/>
      <c r="E22" s="19"/>
      <c r="F22" s="19"/>
      <c r="G22" s="19"/>
      <c r="H22" s="19"/>
    </row>
    <row r="23" spans="2:58">
      <c r="B23" t="s">
        <v>306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>
        <v>45197</v>
      </c>
    </row>
    <row r="2" spans="2:81">
      <c r="B2" s="2" t="s">
        <v>1</v>
      </c>
      <c r="C2" s="12" t="s">
        <v>2075</v>
      </c>
    </row>
    <row r="3" spans="2:81">
      <c r="B3" s="2" t="s">
        <v>2</v>
      </c>
      <c r="C3" s="83" t="s">
        <v>2076</v>
      </c>
    </row>
    <row r="4" spans="2:81">
      <c r="B4" s="2" t="s">
        <v>3</v>
      </c>
      <c r="C4" s="84" t="s">
        <v>196</v>
      </c>
    </row>
    <row r="6" spans="2:8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81" ht="26.25" customHeight="1">
      <c r="B7" s="110" t="s">
        <v>133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1933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1934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1935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1936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1937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1938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1939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1933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1934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1935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1936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1937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1938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1939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</row>
    <row r="41" spans="2:17">
      <c r="B41" t="s">
        <v>304</v>
      </c>
    </row>
    <row r="42" spans="2:17">
      <c r="B42" t="s">
        <v>305</v>
      </c>
    </row>
    <row r="43" spans="2:17">
      <c r="B43" t="s">
        <v>306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>
        <v>45197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2075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83" t="s">
        <v>2076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4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72" ht="26.2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1940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1941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1942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1943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831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1944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14" sqref="C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>
        <v>45197</v>
      </c>
      <c r="E1" s="16"/>
      <c r="F1" s="16"/>
    </row>
    <row r="2" spans="2:65">
      <c r="B2" s="2" t="s">
        <v>1</v>
      </c>
      <c r="C2" s="12" t="s">
        <v>2075</v>
      </c>
      <c r="E2" s="16"/>
      <c r="F2" s="16"/>
    </row>
    <row r="3" spans="2:65">
      <c r="B3" s="2" t="s">
        <v>2</v>
      </c>
      <c r="C3" s="83" t="s">
        <v>2076</v>
      </c>
      <c r="E3" s="16"/>
      <c r="F3" s="16"/>
    </row>
    <row r="4" spans="2:65">
      <c r="B4" s="2" t="s">
        <v>3</v>
      </c>
      <c r="C4" s="84" t="s">
        <v>196</v>
      </c>
      <c r="E4" s="16"/>
      <c r="F4" s="16"/>
    </row>
    <row r="6" spans="2:6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65" ht="26.25" customHeight="1">
      <c r="B7" s="110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1</v>
      </c>
      <c r="K11" s="7"/>
      <c r="L11" s="7"/>
      <c r="M11" s="76">
        <v>0</v>
      </c>
      <c r="N11" s="75">
        <v>73.665999999999997</v>
      </c>
      <c r="O11" s="7"/>
      <c r="P11" s="75">
        <v>0.28354043400000001</v>
      </c>
      <c r="Q11" s="7"/>
      <c r="R11" s="76">
        <v>1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1</v>
      </c>
      <c r="M12" s="80">
        <v>0</v>
      </c>
      <c r="N12" s="81">
        <v>73.665999999999997</v>
      </c>
      <c r="P12" s="81">
        <v>0.28354043400000001</v>
      </c>
      <c r="R12" s="80">
        <v>1</v>
      </c>
      <c r="S12" s="80">
        <v>0</v>
      </c>
    </row>
    <row r="13" spans="2:65">
      <c r="B13" s="79" t="s">
        <v>1945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1946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D17" s="16"/>
      <c r="E17" s="16"/>
      <c r="F17" s="16"/>
      <c r="J17" s="81">
        <v>1</v>
      </c>
      <c r="M17" s="80">
        <v>0</v>
      </c>
      <c r="N17" s="81">
        <v>73.665999999999997</v>
      </c>
      <c r="P17" s="81">
        <v>0.28354043400000001</v>
      </c>
      <c r="R17" s="80">
        <v>1</v>
      </c>
      <c r="S17" s="80">
        <v>0</v>
      </c>
    </row>
    <row r="18" spans="2:19">
      <c r="B18" t="s">
        <v>1947</v>
      </c>
      <c r="C18" t="s">
        <v>1948</v>
      </c>
      <c r="D18" t="s">
        <v>123</v>
      </c>
      <c r="E18" t="s">
        <v>828</v>
      </c>
      <c r="F18" t="s">
        <v>680</v>
      </c>
      <c r="G18" t="s">
        <v>638</v>
      </c>
      <c r="H18" t="s">
        <v>2085</v>
      </c>
      <c r="I18" s="87">
        <v>45169</v>
      </c>
      <c r="J18" s="77">
        <v>1</v>
      </c>
      <c r="K18" t="s">
        <v>106</v>
      </c>
      <c r="L18" s="78">
        <v>6.2649999999999997E-2</v>
      </c>
      <c r="M18" s="78">
        <v>6.2649999999999997E-2</v>
      </c>
      <c r="N18" s="77">
        <v>73.665999999999997</v>
      </c>
      <c r="O18" s="77">
        <v>100.14</v>
      </c>
      <c r="P18" s="77">
        <v>0.28354043400000001</v>
      </c>
      <c r="Q18" s="78">
        <v>0</v>
      </c>
      <c r="R18" s="78">
        <v>1</v>
      </c>
      <c r="S18" s="78">
        <v>0</v>
      </c>
    </row>
    <row r="19" spans="2:19">
      <c r="B19" s="79" t="s">
        <v>831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1949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1950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9"/>
  <sheetViews>
    <sheetView rightToLeft="1" topLeftCell="E21" workbookViewId="0">
      <selection activeCell="S32" sqref="S3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>
        <v>45197</v>
      </c>
      <c r="E1" s="16"/>
    </row>
    <row r="2" spans="2:81">
      <c r="B2" s="2" t="s">
        <v>1</v>
      </c>
      <c r="C2" s="12" t="s">
        <v>2075</v>
      </c>
      <c r="E2" s="16"/>
    </row>
    <row r="3" spans="2:81">
      <c r="B3" s="2" t="s">
        <v>2</v>
      </c>
      <c r="C3" s="83" t="s">
        <v>2076</v>
      </c>
      <c r="E3" s="16"/>
    </row>
    <row r="4" spans="2:81">
      <c r="B4" s="2" t="s">
        <v>3</v>
      </c>
      <c r="C4" s="84" t="s">
        <v>196</v>
      </c>
      <c r="E4" s="16"/>
    </row>
    <row r="6" spans="2:81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81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4.1500000000000004</v>
      </c>
      <c r="K11" s="7"/>
      <c r="L11" s="7"/>
      <c r="M11" s="76">
        <v>1.8599999999999998E-2</v>
      </c>
      <c r="N11" s="75">
        <f>N12+N37</f>
        <v>98126.140000000029</v>
      </c>
      <c r="O11" s="7"/>
      <c r="P11" s="75">
        <f>P12+P37</f>
        <v>85.026393579018205</v>
      </c>
      <c r="Q11" s="7"/>
      <c r="R11" s="76">
        <f>P11/$P$11</f>
        <v>1</v>
      </c>
      <c r="S11" s="76">
        <f>P11/'סכום נכסי הקרן'!$C$42</f>
        <v>9.0536183682682098E-4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4.1399999999999997</v>
      </c>
      <c r="M12" s="80">
        <v>1.8499999999999999E-2</v>
      </c>
      <c r="N12" s="81">
        <f>N13+N23+N33+N35</f>
        <v>98058.510000000024</v>
      </c>
      <c r="P12" s="81">
        <f>P13+P23+P33+P35</f>
        <v>84.8814135847622</v>
      </c>
      <c r="R12" s="80">
        <f t="shared" ref="R12:R42" si="0">P12/$P$11</f>
        <v>0.99829488246939146</v>
      </c>
      <c r="S12" s="80">
        <f>P12/'סכום נכסי הקרן'!$C$42</f>
        <v>9.0381808848730356E-4</v>
      </c>
    </row>
    <row r="13" spans="2:81">
      <c r="B13" s="79" t="s">
        <v>1945</v>
      </c>
      <c r="C13" s="16"/>
      <c r="D13" s="16"/>
      <c r="E13" s="16"/>
      <c r="J13" s="81">
        <v>6.9</v>
      </c>
      <c r="M13" s="80">
        <v>2.98E-2</v>
      </c>
      <c r="N13" s="81">
        <f>SUM(N14:N22)</f>
        <v>43718.69</v>
      </c>
      <c r="P13" s="81">
        <f>SUM(P14:P22)</f>
        <v>52.4033209171632</v>
      </c>
      <c r="R13" s="80">
        <f t="shared" si="0"/>
        <v>0.61631828319829696</v>
      </c>
      <c r="S13" s="80">
        <f>P13/'סכום נכסי הקרן'!$C$42</f>
        <v>5.5799105294636298E-4</v>
      </c>
    </row>
    <row r="14" spans="2:81">
      <c r="B14" t="s">
        <v>1951</v>
      </c>
      <c r="C14" t="s">
        <v>1952</v>
      </c>
      <c r="D14" t="s">
        <v>123</v>
      </c>
      <c r="E14" t="s">
        <v>321</v>
      </c>
      <c r="F14" t="s">
        <v>127</v>
      </c>
      <c r="G14" t="s">
        <v>205</v>
      </c>
      <c r="H14" t="s">
        <v>206</v>
      </c>
      <c r="I14" s="87">
        <v>39076</v>
      </c>
      <c r="J14" s="77">
        <v>5.73</v>
      </c>
      <c r="K14" t="s">
        <v>102</v>
      </c>
      <c r="L14" s="78">
        <v>4.9000000000000002E-2</v>
      </c>
      <c r="M14" s="78">
        <v>2.7900000000000001E-2</v>
      </c>
      <c r="N14" s="77">
        <v>7709.01</v>
      </c>
      <c r="O14" s="77">
        <v>156.16999999999999</v>
      </c>
      <c r="P14" s="77">
        <v>12.039160917</v>
      </c>
      <c r="Q14" s="78">
        <v>0</v>
      </c>
      <c r="R14" s="78">
        <f t="shared" si="0"/>
        <v>0.14159322076634426</v>
      </c>
      <c r="S14" s="78">
        <f>P14/'סכום נכסי הקרן'!$C$42</f>
        <v>1.28193098435243E-4</v>
      </c>
      <c r="W14" s="90"/>
    </row>
    <row r="15" spans="2:81">
      <c r="B15" t="s">
        <v>1953</v>
      </c>
      <c r="C15" t="s">
        <v>1954</v>
      </c>
      <c r="D15" t="s">
        <v>123</v>
      </c>
      <c r="E15" t="s">
        <v>321</v>
      </c>
      <c r="F15" t="s">
        <v>127</v>
      </c>
      <c r="G15" t="s">
        <v>205</v>
      </c>
      <c r="H15" t="s">
        <v>206</v>
      </c>
      <c r="I15" s="87">
        <v>40738</v>
      </c>
      <c r="J15" s="77">
        <v>10.050000000000001</v>
      </c>
      <c r="K15" t="s">
        <v>102</v>
      </c>
      <c r="L15" s="78">
        <v>4.1000000000000002E-2</v>
      </c>
      <c r="M15" s="78">
        <v>2.8400000000000002E-2</v>
      </c>
      <c r="N15" s="77">
        <v>15129.24</v>
      </c>
      <c r="O15" s="77">
        <v>131.02000000000001</v>
      </c>
      <c r="P15" s="77">
        <v>19.822330248</v>
      </c>
      <c r="Q15" s="78">
        <v>0</v>
      </c>
      <c r="R15" s="78">
        <f t="shared" si="0"/>
        <v>0.2331314949819478</v>
      </c>
      <c r="S15" s="78">
        <f>P15/'סכום נכסי הקרן'!$C$42</f>
        <v>2.1106835851903905E-4</v>
      </c>
      <c r="W15" s="90"/>
    </row>
    <row r="16" spans="2:81">
      <c r="B16" t="s">
        <v>1955</v>
      </c>
      <c r="C16" t="s">
        <v>1956</v>
      </c>
      <c r="D16" t="s">
        <v>123</v>
      </c>
      <c r="E16" t="s">
        <v>1957</v>
      </c>
      <c r="F16" t="s">
        <v>680</v>
      </c>
      <c r="G16" t="s">
        <v>316</v>
      </c>
      <c r="H16" t="s">
        <v>149</v>
      </c>
      <c r="I16" s="87">
        <v>42795</v>
      </c>
      <c r="J16" s="77">
        <v>5.53</v>
      </c>
      <c r="K16" t="s">
        <v>102</v>
      </c>
      <c r="L16" s="78">
        <v>2.1399999999999999E-2</v>
      </c>
      <c r="M16" s="78">
        <v>2.29E-2</v>
      </c>
      <c r="N16" s="77">
        <v>4745.49</v>
      </c>
      <c r="O16" s="77">
        <v>112.12</v>
      </c>
      <c r="P16" s="77">
        <v>5.3206433879999997</v>
      </c>
      <c r="Q16" s="78">
        <v>0</v>
      </c>
      <c r="R16" s="78">
        <f t="shared" si="0"/>
        <v>6.2576373806273775E-2</v>
      </c>
      <c r="S16" s="78">
        <f>P16/'סכום נכסי הקרן'!$C$42</f>
        <v>5.6654260731209792E-5</v>
      </c>
      <c r="W16" s="90"/>
    </row>
    <row r="17" spans="2:23">
      <c r="B17" t="s">
        <v>1958</v>
      </c>
      <c r="C17" t="s">
        <v>1959</v>
      </c>
      <c r="D17" t="s">
        <v>123</v>
      </c>
      <c r="E17" t="s">
        <v>438</v>
      </c>
      <c r="F17" t="s">
        <v>315</v>
      </c>
      <c r="G17" t="s">
        <v>352</v>
      </c>
      <c r="H17" t="s">
        <v>206</v>
      </c>
      <c r="I17" s="87">
        <v>36489</v>
      </c>
      <c r="J17" s="77">
        <v>2.83</v>
      </c>
      <c r="K17" t="s">
        <v>102</v>
      </c>
      <c r="L17" s="78">
        <v>6.0499999999999998E-2</v>
      </c>
      <c r="M17" s="78">
        <v>2.0500000000000001E-2</v>
      </c>
      <c r="N17" s="77">
        <v>2.97</v>
      </c>
      <c r="O17" s="77">
        <v>171.97</v>
      </c>
      <c r="P17" s="77">
        <v>5.1075089999999997E-3</v>
      </c>
      <c r="Q17" s="78">
        <v>0</v>
      </c>
      <c r="R17" s="78">
        <f t="shared" si="0"/>
        <v>6.0069688775561214E-5</v>
      </c>
      <c r="S17" s="78">
        <f>P17/'סכום נכסי הקרן'!$C$42</f>
        <v>5.4384803767457564E-8</v>
      </c>
      <c r="W17" s="90"/>
    </row>
    <row r="18" spans="2:23">
      <c r="B18" t="s">
        <v>1960</v>
      </c>
      <c r="C18" t="s">
        <v>1961</v>
      </c>
      <c r="D18" t="s">
        <v>123</v>
      </c>
      <c r="E18" t="s">
        <v>341</v>
      </c>
      <c r="F18" t="s">
        <v>127</v>
      </c>
      <c r="G18" t="s">
        <v>326</v>
      </c>
      <c r="H18" t="s">
        <v>149</v>
      </c>
      <c r="I18" s="87">
        <v>39084</v>
      </c>
      <c r="J18" s="77">
        <v>1.68</v>
      </c>
      <c r="K18" t="s">
        <v>102</v>
      </c>
      <c r="L18" s="78">
        <v>5.6000000000000001E-2</v>
      </c>
      <c r="M18" s="78">
        <v>2.7699999999999999E-2</v>
      </c>
      <c r="N18" s="77">
        <v>1429.76</v>
      </c>
      <c r="O18" s="77">
        <v>142.79</v>
      </c>
      <c r="P18" s="77">
        <v>2.0415543039999999</v>
      </c>
      <c r="Q18" s="78">
        <v>0</v>
      </c>
      <c r="R18" s="78">
        <f t="shared" si="0"/>
        <v>2.4010830261814026E-2</v>
      </c>
      <c r="S18" s="78">
        <f>P18/'סכום נכסי הקרן'!$C$42</f>
        <v>2.1738489389572962E-5</v>
      </c>
      <c r="W18" s="90"/>
    </row>
    <row r="19" spans="2:23">
      <c r="B19" t="s">
        <v>1962</v>
      </c>
      <c r="C19" t="s">
        <v>1963</v>
      </c>
      <c r="D19" t="s">
        <v>123</v>
      </c>
      <c r="E19" t="s">
        <v>1964</v>
      </c>
      <c r="F19" t="s">
        <v>127</v>
      </c>
      <c r="G19" t="s">
        <v>466</v>
      </c>
      <c r="H19" t="s">
        <v>206</v>
      </c>
      <c r="I19" s="87">
        <v>45152</v>
      </c>
      <c r="J19" s="77">
        <v>3.66</v>
      </c>
      <c r="K19" t="s">
        <v>102</v>
      </c>
      <c r="L19" s="78">
        <v>3.6400000000000002E-2</v>
      </c>
      <c r="M19" s="78">
        <v>3.7199999999999997E-2</v>
      </c>
      <c r="N19" s="77">
        <v>3453.28</v>
      </c>
      <c r="O19" s="77">
        <v>101.03</v>
      </c>
      <c r="P19" s="77">
        <v>3.488848784</v>
      </c>
      <c r="Q19" s="78">
        <v>0</v>
      </c>
      <c r="R19" s="78">
        <f t="shared" si="0"/>
        <v>4.1032538687621536E-2</v>
      </c>
      <c r="S19" s="78">
        <f>P19/'סכום נכסי הקרן'!$C$42</f>
        <v>3.7149294595892629E-5</v>
      </c>
      <c r="W19" s="90"/>
    </row>
    <row r="20" spans="2:23">
      <c r="B20" t="s">
        <v>1965</v>
      </c>
      <c r="C20" t="s">
        <v>1966</v>
      </c>
      <c r="D20" t="s">
        <v>123</v>
      </c>
      <c r="E20" t="s">
        <v>1967</v>
      </c>
      <c r="F20" t="s">
        <v>315</v>
      </c>
      <c r="G20" t="s">
        <v>478</v>
      </c>
      <c r="H20" t="s">
        <v>149</v>
      </c>
      <c r="I20" s="87">
        <v>44381</v>
      </c>
      <c r="J20" s="77">
        <v>2.73</v>
      </c>
      <c r="K20" t="s">
        <v>102</v>
      </c>
      <c r="L20" s="78">
        <v>8.5000000000000006E-3</v>
      </c>
      <c r="M20" s="78">
        <v>4.3799999999999999E-2</v>
      </c>
      <c r="N20" s="77">
        <v>4316.6000000000004</v>
      </c>
      <c r="O20" s="77">
        <v>100.11</v>
      </c>
      <c r="P20" s="77">
        <v>4.3213482599999997</v>
      </c>
      <c r="Q20" s="78">
        <v>0</v>
      </c>
      <c r="R20" s="78">
        <f t="shared" si="0"/>
        <v>5.0823609918066316E-2</v>
      </c>
      <c r="S20" s="78">
        <f>P20/'סכום נכסי הקרן'!$C$42</f>
        <v>4.6013756829590353E-5</v>
      </c>
      <c r="W20" s="90"/>
    </row>
    <row r="21" spans="2:23">
      <c r="B21" t="s">
        <v>2022</v>
      </c>
      <c r="C21" t="s">
        <v>2023</v>
      </c>
      <c r="D21" t="s">
        <v>123</v>
      </c>
      <c r="E21" t="s">
        <v>2852</v>
      </c>
      <c r="F21" t="s">
        <v>128</v>
      </c>
      <c r="G21" t="s">
        <v>2850</v>
      </c>
      <c r="H21" t="s">
        <v>209</v>
      </c>
      <c r="I21" s="87">
        <v>45132</v>
      </c>
      <c r="J21" s="89">
        <v>2.62</v>
      </c>
      <c r="K21" t="s">
        <v>102</v>
      </c>
      <c r="L21" s="88">
        <v>4.2500000000000003E-2</v>
      </c>
      <c r="M21" s="88">
        <v>4.5699999999999998E-2</v>
      </c>
      <c r="N21" s="89">
        <v>5103.43</v>
      </c>
      <c r="O21" s="89">
        <v>100.36</v>
      </c>
      <c r="P21" s="89">
        <v>5.1202713190000004</v>
      </c>
      <c r="Q21" s="88">
        <v>0</v>
      </c>
      <c r="R21" s="88">
        <f t="shared" si="0"/>
        <v>6.0219787097538613E-2</v>
      </c>
      <c r="S21" s="88">
        <f>P21/'סכום נכסי הקרן'!$C$42</f>
        <v>5.4520697059947652E-5</v>
      </c>
      <c r="W21" s="90"/>
    </row>
    <row r="22" spans="2:23">
      <c r="B22" t="s">
        <v>1968</v>
      </c>
      <c r="C22" t="s">
        <v>1969</v>
      </c>
      <c r="D22" t="s">
        <v>123</v>
      </c>
      <c r="E22" t="s">
        <v>1970</v>
      </c>
      <c r="F22" t="s">
        <v>112</v>
      </c>
      <c r="G22" t="s">
        <v>2850</v>
      </c>
      <c r="H22" t="s">
        <v>209</v>
      </c>
      <c r="I22" s="87">
        <v>39104</v>
      </c>
      <c r="J22" s="77">
        <v>2.59</v>
      </c>
      <c r="K22" t="s">
        <v>102</v>
      </c>
      <c r="L22" s="78">
        <v>5.6000000000000001E-2</v>
      </c>
      <c r="M22" s="78">
        <v>5.74E-2</v>
      </c>
      <c r="N22" s="77">
        <v>1828.91</v>
      </c>
      <c r="O22" s="77">
        <v>13.344352000000001</v>
      </c>
      <c r="P22" s="77">
        <v>0.24405618816319999</v>
      </c>
      <c r="Q22" s="78">
        <v>0</v>
      </c>
      <c r="R22" s="78">
        <f t="shared" si="0"/>
        <v>2.8703579899150896E-3</v>
      </c>
      <c r="S22" s="78">
        <f>P22/'סכום נכסי הקרן'!$C$42</f>
        <v>2.5987125821000671E-6</v>
      </c>
      <c r="W22" s="90"/>
    </row>
    <row r="23" spans="2:23">
      <c r="B23" s="79" t="s">
        <v>1946</v>
      </c>
      <c r="C23" s="16"/>
      <c r="D23" s="16"/>
      <c r="E23" s="16"/>
      <c r="J23" s="81">
        <v>0.09</v>
      </c>
      <c r="M23" s="80">
        <v>1.9E-3</v>
      </c>
      <c r="N23" s="81">
        <f>SUM(N24:N32)</f>
        <v>54338.830000000009</v>
      </c>
      <c r="P23" s="81">
        <f>SUM(P24:P32)</f>
        <v>32.474071436396002</v>
      </c>
      <c r="R23" s="80">
        <f t="shared" si="0"/>
        <v>0.38192930535406788</v>
      </c>
      <c r="S23" s="80">
        <f>P23/'סכום נכסי הקרן'!$C$42</f>
        <v>3.457842174333507E-4</v>
      </c>
    </row>
    <row r="24" spans="2:23">
      <c r="B24" t="s">
        <v>1971</v>
      </c>
      <c r="C24" t="s">
        <v>1972</v>
      </c>
      <c r="D24" t="s">
        <v>123</v>
      </c>
      <c r="E24" t="s">
        <v>1957</v>
      </c>
      <c r="F24" t="s">
        <v>680</v>
      </c>
      <c r="G24" t="s">
        <v>316</v>
      </c>
      <c r="H24" t="s">
        <v>149</v>
      </c>
      <c r="I24" s="87">
        <v>42795</v>
      </c>
      <c r="J24" s="77">
        <v>1.42</v>
      </c>
      <c r="K24" t="s">
        <v>102</v>
      </c>
      <c r="L24" s="78">
        <v>2.5000000000000001E-2</v>
      </c>
      <c r="M24" s="78">
        <v>5.1999999999999998E-2</v>
      </c>
      <c r="N24" s="77">
        <v>233.68</v>
      </c>
      <c r="O24" s="77">
        <v>96.47</v>
      </c>
      <c r="P24" s="77">
        <v>0.225431096</v>
      </c>
      <c r="Q24" s="78">
        <v>0</v>
      </c>
      <c r="R24" s="78">
        <f t="shared" si="0"/>
        <v>2.6513072766105087E-3</v>
      </c>
      <c r="S24" s="78">
        <f>P24/'סכום נכסי הקרן'!$C$42</f>
        <v>2.4003924259444065E-6</v>
      </c>
      <c r="W24" s="90"/>
    </row>
    <row r="25" spans="2:23">
      <c r="B25" t="s">
        <v>1973</v>
      </c>
      <c r="C25" t="s">
        <v>1974</v>
      </c>
      <c r="D25" t="s">
        <v>123</v>
      </c>
      <c r="E25" t="s">
        <v>1957</v>
      </c>
      <c r="F25" t="s">
        <v>680</v>
      </c>
      <c r="G25" t="s">
        <v>316</v>
      </c>
      <c r="H25" t="s">
        <v>149</v>
      </c>
      <c r="I25" s="87">
        <v>42795</v>
      </c>
      <c r="J25" s="77">
        <v>5.0999999999999996</v>
      </c>
      <c r="K25" t="s">
        <v>102</v>
      </c>
      <c r="L25" s="78">
        <v>3.7400000000000003E-2</v>
      </c>
      <c r="M25" s="78">
        <v>5.3999999999999999E-2</v>
      </c>
      <c r="N25" s="77">
        <v>93.99</v>
      </c>
      <c r="O25" s="77">
        <v>92.4</v>
      </c>
      <c r="P25" s="77">
        <v>8.6846759999999995E-2</v>
      </c>
      <c r="Q25" s="78">
        <v>0</v>
      </c>
      <c r="R25" s="78">
        <f t="shared" si="0"/>
        <v>1.0214094276419011E-3</v>
      </c>
      <c r="S25" s="78">
        <f>P25/'סכום נכסי הקרן'!$C$42</f>
        <v>9.2474511556210343E-7</v>
      </c>
      <c r="W25" s="90"/>
    </row>
    <row r="26" spans="2:23">
      <c r="B26" t="s">
        <v>2024</v>
      </c>
      <c r="C26" t="s">
        <v>2025</v>
      </c>
      <c r="D26" t="s">
        <v>123</v>
      </c>
      <c r="E26" t="s">
        <v>438</v>
      </c>
      <c r="F26" t="s">
        <v>315</v>
      </c>
      <c r="G26" t="s">
        <v>205</v>
      </c>
      <c r="H26" t="s">
        <v>206</v>
      </c>
      <c r="I26" s="87">
        <v>45141</v>
      </c>
      <c r="J26" s="89">
        <v>2.9</v>
      </c>
      <c r="K26" t="s">
        <v>102</v>
      </c>
      <c r="L26" s="88">
        <v>7.0499999999999993E-2</v>
      </c>
      <c r="M26" s="88">
        <v>6.8099999999999994E-2</v>
      </c>
      <c r="N26" s="89">
        <v>174.97</v>
      </c>
      <c r="O26" s="89">
        <v>100.13</v>
      </c>
      <c r="P26" s="89">
        <v>0.17512747300000001</v>
      </c>
      <c r="Q26" s="88">
        <v>0</v>
      </c>
      <c r="R26" s="88">
        <f t="shared" si="0"/>
        <v>2.0596836538438797E-3</v>
      </c>
      <c r="S26" s="88">
        <f>P26/'סכום נכסי הקרן'!$C$42</f>
        <v>1.8647589761262729E-6</v>
      </c>
      <c r="W26" s="90"/>
    </row>
    <row r="27" spans="2:23">
      <c r="B27" t="s">
        <v>1975</v>
      </c>
      <c r="C27" t="s">
        <v>1976</v>
      </c>
      <c r="D27" t="s">
        <v>123</v>
      </c>
      <c r="E27" t="s">
        <v>1977</v>
      </c>
      <c r="F27" t="s">
        <v>345</v>
      </c>
      <c r="G27" t="s">
        <v>368</v>
      </c>
      <c r="H27" t="s">
        <v>149</v>
      </c>
      <c r="I27" s="87">
        <v>42598</v>
      </c>
      <c r="J27" s="77">
        <v>2.4500000000000002</v>
      </c>
      <c r="K27" t="s">
        <v>102</v>
      </c>
      <c r="L27" s="78">
        <v>3.1E-2</v>
      </c>
      <c r="M27" s="78">
        <v>5.5599999999999997E-2</v>
      </c>
      <c r="N27" s="77">
        <v>264.63</v>
      </c>
      <c r="O27" s="77">
        <v>95.15</v>
      </c>
      <c r="P27" s="77">
        <v>0.25179544500000001</v>
      </c>
      <c r="Q27" s="78">
        <v>0</v>
      </c>
      <c r="R27" s="78">
        <f t="shared" si="0"/>
        <v>2.9613798069183903E-3</v>
      </c>
      <c r="S27" s="78">
        <f>P27/'סכום נכסי הקרן'!$C$42</f>
        <v>2.6811202615334903E-6</v>
      </c>
      <c r="W27" s="90"/>
    </row>
    <row r="28" spans="2:23">
      <c r="B28" t="s">
        <v>1978</v>
      </c>
      <c r="C28" t="s">
        <v>1979</v>
      </c>
      <c r="D28" t="s">
        <v>123</v>
      </c>
      <c r="E28" t="s">
        <v>1079</v>
      </c>
      <c r="F28" t="s">
        <v>666</v>
      </c>
      <c r="G28" t="s">
        <v>466</v>
      </c>
      <c r="H28" t="s">
        <v>206</v>
      </c>
      <c r="I28" s="87">
        <v>44007</v>
      </c>
      <c r="J28" s="77">
        <v>3.68</v>
      </c>
      <c r="K28" t="s">
        <v>102</v>
      </c>
      <c r="L28" s="78">
        <v>3.3500000000000002E-2</v>
      </c>
      <c r="M28" s="78">
        <v>6.8400000000000002E-2</v>
      </c>
      <c r="N28" s="77">
        <v>169.54</v>
      </c>
      <c r="O28" s="77">
        <v>89.17</v>
      </c>
      <c r="P28" s="77">
        <v>0.15117881799999999</v>
      </c>
      <c r="Q28" s="78">
        <v>0</v>
      </c>
      <c r="R28" s="78">
        <f t="shared" si="0"/>
        <v>1.7780222309382542E-3</v>
      </c>
      <c r="S28" s="78">
        <f>P28/'סכום נכסי הקרן'!$C$42</f>
        <v>1.6097534729211797E-6</v>
      </c>
      <c r="W28" s="90"/>
    </row>
    <row r="29" spans="2:23">
      <c r="B29" t="s">
        <v>1980</v>
      </c>
      <c r="C29" t="s">
        <v>1981</v>
      </c>
      <c r="D29" t="s">
        <v>123</v>
      </c>
      <c r="E29" t="s">
        <v>1982</v>
      </c>
      <c r="F29" t="s">
        <v>345</v>
      </c>
      <c r="G29" t="s">
        <v>542</v>
      </c>
      <c r="H29" t="s">
        <v>206</v>
      </c>
      <c r="I29" s="87">
        <v>43310</v>
      </c>
      <c r="J29" s="77">
        <v>1.19</v>
      </c>
      <c r="K29" t="s">
        <v>102</v>
      </c>
      <c r="L29" s="78">
        <v>3.5499999999999997E-2</v>
      </c>
      <c r="M29" s="78">
        <v>6.1499999999999999E-2</v>
      </c>
      <c r="N29" s="77">
        <v>190.93</v>
      </c>
      <c r="O29" s="77">
        <v>97.96</v>
      </c>
      <c r="P29" s="77">
        <v>0.18703502799999999</v>
      </c>
      <c r="Q29" s="78">
        <v>0</v>
      </c>
      <c r="R29" s="78">
        <f t="shared" si="0"/>
        <v>2.1997290503234313E-3</v>
      </c>
      <c r="S29" s="78">
        <f>P29/'סכום נכסי הקרן'!$C$42</f>
        <v>1.9915507335221399E-6</v>
      </c>
      <c r="W29" s="90"/>
    </row>
    <row r="30" spans="2:23">
      <c r="B30" t="s">
        <v>1983</v>
      </c>
      <c r="C30" t="s">
        <v>1984</v>
      </c>
      <c r="D30" t="s">
        <v>123</v>
      </c>
      <c r="E30" t="s">
        <v>1985</v>
      </c>
      <c r="F30" t="s">
        <v>128</v>
      </c>
      <c r="G30" t="s">
        <v>549</v>
      </c>
      <c r="H30" t="s">
        <v>149</v>
      </c>
      <c r="I30" s="87">
        <v>45122</v>
      </c>
      <c r="J30" s="77">
        <v>4.16</v>
      </c>
      <c r="K30" t="s">
        <v>102</v>
      </c>
      <c r="L30" s="78">
        <v>7.3099999999999998E-2</v>
      </c>
      <c r="M30" s="78">
        <v>7.8700000000000006E-2</v>
      </c>
      <c r="N30" s="77">
        <v>90.92</v>
      </c>
      <c r="O30" s="77">
        <v>99.305300000000003</v>
      </c>
      <c r="P30" s="77">
        <v>9.0288378759999996E-2</v>
      </c>
      <c r="Q30" s="78">
        <v>0</v>
      </c>
      <c r="R30" s="78">
        <f t="shared" si="0"/>
        <v>1.0618864914703414E-3</v>
      </c>
      <c r="S30" s="78">
        <f>P30/'סכום נכסי הקרן'!$C$42</f>
        <v>9.6139150441917661E-7</v>
      </c>
    </row>
    <row r="31" spans="2:23">
      <c r="B31" t="s">
        <v>1986</v>
      </c>
      <c r="C31" t="s">
        <v>1987</v>
      </c>
      <c r="D31" t="s">
        <v>123</v>
      </c>
      <c r="E31" t="s">
        <v>670</v>
      </c>
      <c r="F31" t="s">
        <v>610</v>
      </c>
      <c r="G31" t="s">
        <v>2850</v>
      </c>
      <c r="H31" t="s">
        <v>209</v>
      </c>
      <c r="I31" s="87">
        <v>45046</v>
      </c>
      <c r="J31" s="77">
        <v>0.01</v>
      </c>
      <c r="K31" t="s">
        <v>102</v>
      </c>
      <c r="L31" s="78">
        <v>0</v>
      </c>
      <c r="M31" s="78">
        <v>1E-4</v>
      </c>
      <c r="N31" s="77">
        <v>53003.44</v>
      </c>
      <c r="O31" s="77">
        <v>59</v>
      </c>
      <c r="P31" s="77">
        <v>31.2720296</v>
      </c>
      <c r="Q31" s="78">
        <v>1E-4</v>
      </c>
      <c r="R31" s="78">
        <f t="shared" si="0"/>
        <v>0.36779202649513454</v>
      </c>
      <c r="S31" s="78">
        <f>P31/'סכום נכסי הקרן'!$C$42</f>
        <v>3.3298486467789378E-4</v>
      </c>
      <c r="W31" s="90"/>
    </row>
    <row r="32" spans="2:23">
      <c r="B32" t="s">
        <v>2853</v>
      </c>
      <c r="C32">
        <v>9556</v>
      </c>
      <c r="D32" t="s">
        <v>123</v>
      </c>
      <c r="E32" t="s">
        <v>670</v>
      </c>
      <c r="F32" t="s">
        <v>2854</v>
      </c>
      <c r="G32" t="s">
        <v>2850</v>
      </c>
      <c r="H32" t="s">
        <v>209</v>
      </c>
      <c r="I32" s="87">
        <v>45046</v>
      </c>
      <c r="J32" s="89">
        <v>0</v>
      </c>
      <c r="K32" t="s">
        <v>102</v>
      </c>
      <c r="L32" s="88">
        <v>0</v>
      </c>
      <c r="M32" s="88">
        <v>0</v>
      </c>
      <c r="N32" s="89">
        <v>116.73</v>
      </c>
      <c r="O32" s="89">
        <v>29.41732</v>
      </c>
      <c r="P32" s="89">
        <v>3.4338837636E-2</v>
      </c>
      <c r="Q32" s="88">
        <v>0</v>
      </c>
      <c r="R32" s="78">
        <f t="shared" ref="R32" si="1">P32/$P$11</f>
        <v>4.0386092118663877E-4</v>
      </c>
      <c r="S32" s="78">
        <f>P32/'סכום נכסי הקרן'!$C$42</f>
        <v>3.6564026542810723E-7</v>
      </c>
      <c r="W32" s="90"/>
    </row>
    <row r="33" spans="2:23">
      <c r="B33" s="79" t="s">
        <v>309</v>
      </c>
      <c r="C33" s="16"/>
      <c r="D33" s="16"/>
      <c r="E33" s="16"/>
      <c r="J33" s="81">
        <v>1.92</v>
      </c>
      <c r="M33" s="80">
        <v>6.1699999999999998E-2</v>
      </c>
      <c r="N33" s="81">
        <v>0.99</v>
      </c>
      <c r="P33" s="81">
        <v>4.0212312029999997E-3</v>
      </c>
      <c r="R33" s="80">
        <f t="shared" si="0"/>
        <v>4.7293917026633844E-5</v>
      </c>
      <c r="S33" s="80">
        <f>P33/'סכום נכסי הקרן'!$C$42</f>
        <v>4.2818107589968478E-8</v>
      </c>
    </row>
    <row r="34" spans="2:23">
      <c r="B34" t="s">
        <v>1988</v>
      </c>
      <c r="C34" t="s">
        <v>1989</v>
      </c>
      <c r="D34" t="s">
        <v>123</v>
      </c>
      <c r="E34" t="s">
        <v>1990</v>
      </c>
      <c r="F34" t="s">
        <v>112</v>
      </c>
      <c r="G34" t="s">
        <v>326</v>
      </c>
      <c r="H34" t="s">
        <v>149</v>
      </c>
      <c r="I34" s="87">
        <v>38118</v>
      </c>
      <c r="J34" s="77">
        <v>1.92</v>
      </c>
      <c r="K34" t="s">
        <v>106</v>
      </c>
      <c r="L34" s="78">
        <v>7.9699999999999993E-2</v>
      </c>
      <c r="M34" s="78">
        <v>6.1699999999999998E-2</v>
      </c>
      <c r="N34" s="77">
        <v>0.99</v>
      </c>
      <c r="O34" s="77">
        <v>105.53</v>
      </c>
      <c r="P34" s="77">
        <v>4.0212312029999997E-3</v>
      </c>
      <c r="Q34" s="78">
        <v>0</v>
      </c>
      <c r="R34" s="78">
        <f t="shared" si="0"/>
        <v>4.7293917026633844E-5</v>
      </c>
      <c r="S34" s="78">
        <f>P34/'סכום נכסי הקרן'!$C$42</f>
        <v>4.2818107589968478E-8</v>
      </c>
      <c r="W34" s="90"/>
    </row>
    <row r="35" spans="2:23">
      <c r="B35" s="79" t="s">
        <v>831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f t="shared" si="0"/>
        <v>0</v>
      </c>
      <c r="S35" s="80">
        <f>P35/'סכום נכסי הקרן'!$C$42</f>
        <v>0</v>
      </c>
    </row>
    <row r="36" spans="2:23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J36" s="77">
        <v>0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f t="shared" si="0"/>
        <v>0</v>
      </c>
      <c r="S36" s="78">
        <f>P36/'סכום נכסי הקרן'!$C$42</f>
        <v>0</v>
      </c>
    </row>
    <row r="37" spans="2:23">
      <c r="B37" s="79" t="s">
        <v>216</v>
      </c>
      <c r="C37" s="16"/>
      <c r="D37" s="16"/>
      <c r="E37" s="16"/>
      <c r="J37" s="81">
        <v>11.62</v>
      </c>
      <c r="M37" s="80">
        <v>5.7099999999999998E-2</v>
      </c>
      <c r="N37" s="81">
        <v>67.63</v>
      </c>
      <c r="P37" s="81">
        <v>0.144979994256</v>
      </c>
      <c r="R37" s="80">
        <f t="shared" si="0"/>
        <v>1.7051175306084772E-3</v>
      </c>
      <c r="S37" s="80">
        <f>P37/'סכום נכסי הקרן'!$C$42</f>
        <v>1.543748339517304E-6</v>
      </c>
    </row>
    <row r="38" spans="2:23">
      <c r="B38" s="79" t="s">
        <v>310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f t="shared" si="0"/>
        <v>0</v>
      </c>
      <c r="S38" s="80">
        <f>P38/'סכום נכסי הקרן'!$C$42</f>
        <v>0</v>
      </c>
    </row>
    <row r="39" spans="2:23">
      <c r="B39" t="s">
        <v>208</v>
      </c>
      <c r="C39" t="s">
        <v>208</v>
      </c>
      <c r="D39" s="16"/>
      <c r="E39" s="16"/>
      <c r="F39" t="s">
        <v>208</v>
      </c>
      <c r="G39" t="s">
        <v>208</v>
      </c>
      <c r="J39" s="77">
        <v>0</v>
      </c>
      <c r="K39" t="s">
        <v>208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f t="shared" si="0"/>
        <v>0</v>
      </c>
      <c r="S39" s="78">
        <f>P39/'סכום נכסי הקרן'!$C$42</f>
        <v>0</v>
      </c>
    </row>
    <row r="40" spans="2:23">
      <c r="B40" s="79" t="s">
        <v>311</v>
      </c>
      <c r="C40" s="16"/>
      <c r="D40" s="16"/>
      <c r="E40" s="16"/>
      <c r="J40" s="81">
        <v>11.62</v>
      </c>
      <c r="M40" s="80">
        <v>5.7099999999999998E-2</v>
      </c>
      <c r="N40" s="81">
        <v>67.63</v>
      </c>
      <c r="P40" s="81">
        <v>0.144979994256</v>
      </c>
      <c r="R40" s="80">
        <f t="shared" si="0"/>
        <v>1.7051175306084772E-3</v>
      </c>
      <c r="S40" s="80">
        <f>P40/'סכום נכסי הקרן'!$C$42</f>
        <v>1.543748339517304E-6</v>
      </c>
    </row>
    <row r="41" spans="2:23">
      <c r="B41" t="s">
        <v>1991</v>
      </c>
      <c r="C41" t="s">
        <v>1992</v>
      </c>
      <c r="D41" t="s">
        <v>123</v>
      </c>
      <c r="E41"/>
      <c r="F41" t="s">
        <v>1617</v>
      </c>
      <c r="G41" t="s">
        <v>964</v>
      </c>
      <c r="H41" t="s">
        <v>302</v>
      </c>
      <c r="I41" s="87">
        <v>44255</v>
      </c>
      <c r="J41" s="77">
        <v>13.66</v>
      </c>
      <c r="K41" t="s">
        <v>116</v>
      </c>
      <c r="L41" s="78">
        <v>4.5600000000000002E-2</v>
      </c>
      <c r="M41" s="78">
        <v>4.9099999999999998E-2</v>
      </c>
      <c r="N41" s="77">
        <v>36.39</v>
      </c>
      <c r="O41" s="77">
        <v>71.84</v>
      </c>
      <c r="P41" s="77">
        <v>7.4650125767999995E-2</v>
      </c>
      <c r="Q41" s="78">
        <v>0</v>
      </c>
      <c r="R41" s="78">
        <f t="shared" si="0"/>
        <v>8.7796415472596572E-4</v>
      </c>
      <c r="S41" s="78">
        <f>P41/'סכום נכסי הקרן'!$C$42</f>
        <v>7.948752397908075E-7</v>
      </c>
    </row>
    <row r="42" spans="2:23">
      <c r="B42" t="s">
        <v>1993</v>
      </c>
      <c r="C42" t="s">
        <v>1994</v>
      </c>
      <c r="D42" t="s">
        <v>123</v>
      </c>
      <c r="E42"/>
      <c r="F42" t="s">
        <v>1617</v>
      </c>
      <c r="G42" t="s">
        <v>1030</v>
      </c>
      <c r="H42" t="s">
        <v>2116</v>
      </c>
      <c r="I42" s="87">
        <v>44255</v>
      </c>
      <c r="J42" s="77">
        <v>9.4600000000000009</v>
      </c>
      <c r="K42" t="s">
        <v>116</v>
      </c>
      <c r="L42" s="78">
        <v>3.95E-2</v>
      </c>
      <c r="M42" s="78">
        <v>6.5600000000000006E-2</v>
      </c>
      <c r="N42" s="77">
        <v>31.24</v>
      </c>
      <c r="O42" s="77">
        <v>78.84</v>
      </c>
      <c r="P42" s="77">
        <v>7.0329868488000005E-2</v>
      </c>
      <c r="Q42" s="78">
        <v>0</v>
      </c>
      <c r="R42" s="78">
        <f t="shared" si="0"/>
        <v>8.2715337588251149E-4</v>
      </c>
      <c r="S42" s="78">
        <f>P42/'סכום נכסי הקרן'!$C$42</f>
        <v>7.4887309972649643E-7</v>
      </c>
    </row>
    <row r="43" spans="2:23">
      <c r="B43" t="s">
        <v>218</v>
      </c>
      <c r="C43" s="16"/>
      <c r="D43" s="16"/>
      <c r="E43" s="16"/>
    </row>
    <row r="44" spans="2:23">
      <c r="B44" t="s">
        <v>304</v>
      </c>
      <c r="C44" s="16"/>
      <c r="D44" s="16"/>
      <c r="E44" s="16"/>
    </row>
    <row r="45" spans="2:23">
      <c r="B45" t="s">
        <v>305</v>
      </c>
      <c r="C45" s="16"/>
      <c r="D45" s="16"/>
      <c r="E45" s="16"/>
    </row>
    <row r="46" spans="2:23">
      <c r="B46" t="s">
        <v>306</v>
      </c>
      <c r="C46" s="16"/>
      <c r="D46" s="16"/>
      <c r="E46" s="16"/>
    </row>
    <row r="47" spans="2:23">
      <c r="C47" s="16"/>
      <c r="D47" s="16"/>
      <c r="E47" s="16"/>
    </row>
    <row r="48" spans="2:2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2:5">
      <c r="C513" s="16"/>
      <c r="D513" s="16"/>
      <c r="E513" s="16"/>
    </row>
    <row r="517" spans="2:5">
      <c r="B517" s="16"/>
    </row>
    <row r="518" spans="2:5">
      <c r="B518" s="16"/>
    </row>
    <row r="519" spans="2:5">
      <c r="B519" s="19"/>
    </row>
  </sheetData>
  <mergeCells count="2">
    <mergeCell ref="B6:S6"/>
    <mergeCell ref="B7:S7"/>
  </mergeCells>
  <dataValidations count="1">
    <dataValidation allowBlank="1" showInputMessage="1" showErrorMessage="1" sqref="A26:D26 A1:Q25 G26:Q26 A27:Q31 R1:XFD31 A32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>
        <v>45197</v>
      </c>
      <c r="E1" s="16"/>
    </row>
    <row r="2" spans="2:98">
      <c r="B2" s="2" t="s">
        <v>1</v>
      </c>
      <c r="C2" s="12" t="s">
        <v>2075</v>
      </c>
      <c r="E2" s="16"/>
    </row>
    <row r="3" spans="2:98">
      <c r="B3" s="2" t="s">
        <v>2</v>
      </c>
      <c r="C3" s="83" t="s">
        <v>2076</v>
      </c>
      <c r="E3" s="16"/>
    </row>
    <row r="4" spans="2:98">
      <c r="B4" s="2" t="s">
        <v>3</v>
      </c>
      <c r="C4" s="84" t="s">
        <v>196</v>
      </c>
      <c r="E4" s="16"/>
    </row>
    <row r="6" spans="2:9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98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304</v>
      </c>
      <c r="C20" s="16"/>
      <c r="D20" s="16"/>
      <c r="E20" s="16"/>
    </row>
    <row r="21" spans="2:13">
      <c r="B21" t="s">
        <v>305</v>
      </c>
      <c r="C21" s="16"/>
      <c r="D21" s="16"/>
      <c r="E21" s="16"/>
    </row>
    <row r="22" spans="2:13">
      <c r="B22" t="s">
        <v>306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6" workbookViewId="0">
      <selection activeCell="W16" sqref="W16:W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>
        <v>45197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2075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83" t="s">
        <v>2076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4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55" ht="26.25" customHeight="1">
      <c r="B7" s="110" t="s">
        <v>139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5.96</v>
      </c>
      <c r="G11" s="7"/>
      <c r="H11" s="75">
        <v>16.526493000694</v>
      </c>
      <c r="I11" s="7"/>
      <c r="J11" s="76">
        <v>1</v>
      </c>
      <c r="K11" s="76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4.45</v>
      </c>
      <c r="H12" s="81">
        <v>10.82921076013</v>
      </c>
      <c r="J12" s="80">
        <v>0.65529999999999999</v>
      </c>
      <c r="K12" s="80">
        <v>1E-4</v>
      </c>
    </row>
    <row r="13" spans="2:55">
      <c r="B13" s="79" t="s">
        <v>1995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1996</v>
      </c>
      <c r="C15" s="16"/>
      <c r="F15" s="81">
        <v>4.45</v>
      </c>
      <c r="H15" s="81">
        <v>10.82921076013</v>
      </c>
      <c r="J15" s="80">
        <v>0.65529999999999999</v>
      </c>
      <c r="K15" s="80">
        <v>1E-4</v>
      </c>
    </row>
    <row r="16" spans="2:55">
      <c r="B16" t="s">
        <v>1997</v>
      </c>
      <c r="C16" t="s">
        <v>1998</v>
      </c>
      <c r="D16" t="s">
        <v>106</v>
      </c>
      <c r="E16" s="87">
        <v>45103</v>
      </c>
      <c r="F16" s="77">
        <v>0.42</v>
      </c>
      <c r="G16" s="77">
        <v>126356.95</v>
      </c>
      <c r="H16" s="77">
        <v>2.0426611823099998</v>
      </c>
      <c r="I16" s="78">
        <v>0</v>
      </c>
      <c r="J16" s="78">
        <v>0.1236</v>
      </c>
      <c r="K16" s="78">
        <v>0</v>
      </c>
      <c r="W16" s="90"/>
    </row>
    <row r="17" spans="2:23">
      <c r="B17" t="s">
        <v>1999</v>
      </c>
      <c r="C17" t="s">
        <v>2000</v>
      </c>
      <c r="D17" t="s">
        <v>102</v>
      </c>
      <c r="E17" s="87">
        <v>45158</v>
      </c>
      <c r="F17" s="77">
        <v>3.52</v>
      </c>
      <c r="G17" s="77">
        <v>179087.5435</v>
      </c>
      <c r="H17" s="77">
        <v>6.3038815312000001</v>
      </c>
      <c r="I17" s="78">
        <v>0</v>
      </c>
      <c r="J17" s="78">
        <v>0.38140000000000002</v>
      </c>
      <c r="K17" s="78">
        <v>1E-4</v>
      </c>
      <c r="W17" s="90"/>
    </row>
    <row r="18" spans="2:23">
      <c r="B18" t="s">
        <v>2001</v>
      </c>
      <c r="C18" t="s">
        <v>2002</v>
      </c>
      <c r="D18" t="s">
        <v>106</v>
      </c>
      <c r="E18" s="87">
        <v>45103</v>
      </c>
      <c r="F18" s="77">
        <v>0.51</v>
      </c>
      <c r="G18" s="77">
        <v>126473.8</v>
      </c>
      <c r="H18" s="77">
        <v>2.4826680466200002</v>
      </c>
      <c r="I18" s="78">
        <v>0</v>
      </c>
      <c r="J18" s="78">
        <v>0.1502</v>
      </c>
      <c r="K18" s="78">
        <v>0</v>
      </c>
      <c r="W18" s="90"/>
    </row>
    <row r="19" spans="2:23">
      <c r="B19" s="79" t="s">
        <v>2003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23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23">
      <c r="B21" s="79" t="s">
        <v>2004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23">
      <c r="B22" t="s">
        <v>208</v>
      </c>
      <c r="C22" t="s">
        <v>208</v>
      </c>
      <c r="D22" t="s">
        <v>208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23">
      <c r="B23" s="79" t="s">
        <v>216</v>
      </c>
      <c r="C23" s="16"/>
      <c r="F23" s="81">
        <v>1.51</v>
      </c>
      <c r="H23" s="81">
        <v>5.6972822405640002</v>
      </c>
      <c r="J23" s="80">
        <v>0.34470000000000001</v>
      </c>
      <c r="K23" s="80">
        <v>1E-4</v>
      </c>
    </row>
    <row r="24" spans="2:23">
      <c r="B24" s="79" t="s">
        <v>2005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23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23">
      <c r="B26" s="79" t="s">
        <v>2006</v>
      </c>
      <c r="C26" s="16"/>
      <c r="F26" s="81">
        <v>1.51</v>
      </c>
      <c r="H26" s="81">
        <v>5.6972822405640002</v>
      </c>
      <c r="J26" s="80">
        <v>0.34470000000000001</v>
      </c>
      <c r="K26" s="80">
        <v>1E-4</v>
      </c>
    </row>
    <row r="27" spans="2:23">
      <c r="B27" t="s">
        <v>2007</v>
      </c>
      <c r="C27" t="s">
        <v>2008</v>
      </c>
      <c r="D27" t="s">
        <v>106</v>
      </c>
      <c r="E27" s="87">
        <v>44616</v>
      </c>
      <c r="F27" s="77">
        <v>1.51</v>
      </c>
      <c r="G27" s="77">
        <v>98026.36</v>
      </c>
      <c r="H27" s="77">
        <v>5.6972822405640002</v>
      </c>
      <c r="I27" s="78">
        <v>0</v>
      </c>
      <c r="J27" s="78">
        <v>0.34470000000000001</v>
      </c>
      <c r="K27" s="78">
        <v>1E-4</v>
      </c>
      <c r="W27" s="90"/>
    </row>
    <row r="28" spans="2:23">
      <c r="B28" s="79" t="s">
        <v>2009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23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23">
      <c r="B30" s="79" t="s">
        <v>2010</v>
      </c>
      <c r="C30" s="16"/>
      <c r="F30" s="81">
        <v>0</v>
      </c>
      <c r="H30" s="81">
        <v>0</v>
      </c>
      <c r="J30" s="80">
        <v>0</v>
      </c>
      <c r="K30" s="80">
        <v>0</v>
      </c>
    </row>
    <row r="31" spans="2:23">
      <c r="B31" t="s">
        <v>208</v>
      </c>
      <c r="C31" t="s">
        <v>208</v>
      </c>
      <c r="D31" t="s">
        <v>208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23">
      <c r="B32" t="s">
        <v>218</v>
      </c>
      <c r="C32" s="16"/>
    </row>
    <row r="33" spans="2:3">
      <c r="B33" t="s">
        <v>304</v>
      </c>
      <c r="C33" s="16"/>
    </row>
    <row r="34" spans="2:3">
      <c r="B34" t="s">
        <v>305</v>
      </c>
      <c r="C34" s="16"/>
    </row>
    <row r="35" spans="2:3">
      <c r="B35" t="s">
        <v>306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>
        <v>45197</v>
      </c>
    </row>
    <row r="2" spans="2:59">
      <c r="B2" s="2" t="s">
        <v>1</v>
      </c>
      <c r="C2" s="12" t="s">
        <v>2075</v>
      </c>
    </row>
    <row r="3" spans="2:59">
      <c r="B3" s="2" t="s">
        <v>2</v>
      </c>
      <c r="C3" s="83" t="s">
        <v>2076</v>
      </c>
    </row>
    <row r="4" spans="2:59">
      <c r="B4" s="2" t="s">
        <v>3</v>
      </c>
      <c r="C4" s="84" t="s">
        <v>196</v>
      </c>
    </row>
    <row r="6" spans="2:5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9" ht="26.25" customHeight="1">
      <c r="B7" s="110" t="s">
        <v>141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237.05</v>
      </c>
      <c r="H11" s="7"/>
      <c r="I11" s="75">
        <v>7.1644774999999998E-4</v>
      </c>
      <c r="J11" s="7"/>
      <c r="K11" s="76">
        <v>0.99539999999999995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2011</v>
      </c>
      <c r="C12" s="16"/>
      <c r="D12" s="16"/>
      <c r="G12" s="81">
        <v>237.05</v>
      </c>
      <c r="I12" s="81">
        <v>7.1644774999999998E-4</v>
      </c>
      <c r="K12" s="80">
        <v>0.99539999999999995</v>
      </c>
      <c r="L12" s="80">
        <v>0</v>
      </c>
    </row>
    <row r="13" spans="2:59">
      <c r="B13" t="s">
        <v>2012</v>
      </c>
      <c r="C13" t="s">
        <v>2013</v>
      </c>
      <c r="D13" t="s">
        <v>610</v>
      </c>
      <c r="E13" t="s">
        <v>102</v>
      </c>
      <c r="F13" s="87">
        <v>44607</v>
      </c>
      <c r="G13" s="77">
        <v>195.44</v>
      </c>
      <c r="H13" s="77">
        <v>0.3649</v>
      </c>
      <c r="I13" s="77">
        <v>7.1316056000000005E-4</v>
      </c>
      <c r="J13" s="78">
        <v>0</v>
      </c>
      <c r="K13" s="78">
        <v>0.99539999999999995</v>
      </c>
      <c r="L13" s="78">
        <v>0</v>
      </c>
    </row>
    <row r="14" spans="2:59">
      <c r="B14" t="s">
        <v>2014</v>
      </c>
      <c r="C14" t="s">
        <v>2015</v>
      </c>
      <c r="D14" t="s">
        <v>125</v>
      </c>
      <c r="E14" t="s">
        <v>102</v>
      </c>
      <c r="F14" s="87">
        <v>44537</v>
      </c>
      <c r="G14" s="77">
        <v>41.61</v>
      </c>
      <c r="H14" s="77">
        <v>7.9000000000000008E-3</v>
      </c>
      <c r="I14" s="77">
        <v>3.2871900000000002E-6</v>
      </c>
      <c r="J14" s="78">
        <v>0</v>
      </c>
      <c r="K14" s="78">
        <v>0</v>
      </c>
      <c r="L14" s="78">
        <v>0</v>
      </c>
      <c r="W14" s="90"/>
    </row>
    <row r="15" spans="2:59">
      <c r="B15" s="79" t="s">
        <v>1899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218</v>
      </c>
      <c r="C17" s="16"/>
      <c r="D17" s="16"/>
    </row>
    <row r="18" spans="2:4">
      <c r="B18" t="s">
        <v>304</v>
      </c>
      <c r="C18" s="16"/>
      <c r="D18" s="16"/>
    </row>
    <row r="19" spans="2:4">
      <c r="B19" t="s">
        <v>305</v>
      </c>
      <c r="C19" s="16"/>
      <c r="D19" s="16"/>
    </row>
    <row r="20" spans="2:4">
      <c r="B20" t="s">
        <v>306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>
        <v>45197</v>
      </c>
    </row>
    <row r="2" spans="2:52">
      <c r="B2" s="2" t="s">
        <v>1</v>
      </c>
      <c r="C2" s="12" t="s">
        <v>2075</v>
      </c>
    </row>
    <row r="3" spans="2:52">
      <c r="B3" s="2" t="s">
        <v>2</v>
      </c>
      <c r="C3" s="83" t="s">
        <v>2076</v>
      </c>
    </row>
    <row r="4" spans="2:52">
      <c r="B4" s="2" t="s">
        <v>3</v>
      </c>
      <c r="C4" s="84" t="s">
        <v>196</v>
      </c>
    </row>
    <row r="6" spans="2:5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2" ht="26.25" customHeight="1">
      <c r="B7" s="110" t="s">
        <v>142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30622.2</v>
      </c>
      <c r="H11" s="7"/>
      <c r="I11" s="75">
        <v>-0.41523703200000001</v>
      </c>
      <c r="J11" s="7"/>
      <c r="K11" s="76">
        <v>1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30622.2</v>
      </c>
      <c r="I12" s="81">
        <v>-0.41523703200000001</v>
      </c>
      <c r="K12" s="80">
        <v>1</v>
      </c>
      <c r="L12" s="80">
        <v>0</v>
      </c>
    </row>
    <row r="13" spans="2:52">
      <c r="B13" s="79" t="s">
        <v>1904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1913</v>
      </c>
      <c r="C15" s="16"/>
      <c r="D15" s="16"/>
      <c r="G15" s="81">
        <v>30622.2</v>
      </c>
      <c r="I15" s="81">
        <v>-0.41523703200000001</v>
      </c>
      <c r="K15" s="80">
        <v>1</v>
      </c>
      <c r="L15" s="80">
        <v>0</v>
      </c>
    </row>
    <row r="16" spans="2:52">
      <c r="B16" t="s">
        <v>2016</v>
      </c>
      <c r="C16" t="s">
        <v>2017</v>
      </c>
      <c r="D16" t="s">
        <v>2115</v>
      </c>
      <c r="E16" t="s">
        <v>106</v>
      </c>
      <c r="F16" s="87">
        <v>45181</v>
      </c>
      <c r="G16" s="77">
        <v>30622.2</v>
      </c>
      <c r="H16" s="77">
        <v>0.62319999999999998</v>
      </c>
      <c r="I16" s="77">
        <v>0.62469288000000001</v>
      </c>
      <c r="J16" s="78">
        <v>0</v>
      </c>
      <c r="K16" s="78">
        <v>-1.5044</v>
      </c>
      <c r="L16" s="78">
        <v>0</v>
      </c>
    </row>
    <row r="17" spans="2:12">
      <c r="B17" t="s">
        <v>2018</v>
      </c>
      <c r="C17" t="s">
        <v>2019</v>
      </c>
      <c r="D17" t="s">
        <v>2115</v>
      </c>
      <c r="E17" t="s">
        <v>106</v>
      </c>
      <c r="F17" s="87">
        <v>45140</v>
      </c>
      <c r="G17" s="77">
        <v>-9186.66</v>
      </c>
      <c r="H17" s="77">
        <v>2.6110000000000002</v>
      </c>
      <c r="I17" s="77">
        <v>-1.0757578860000001</v>
      </c>
      <c r="J17" s="78">
        <v>0</v>
      </c>
      <c r="K17" s="78">
        <v>2.5907</v>
      </c>
      <c r="L17" s="78">
        <v>0</v>
      </c>
    </row>
    <row r="18" spans="2:12">
      <c r="B18" t="s">
        <v>2018</v>
      </c>
      <c r="C18" t="s">
        <v>2020</v>
      </c>
      <c r="D18" t="s">
        <v>2115</v>
      </c>
      <c r="E18" t="s">
        <v>106</v>
      </c>
      <c r="F18" s="87">
        <v>45140</v>
      </c>
      <c r="G18" s="77">
        <v>9186.66</v>
      </c>
      <c r="H18" s="77">
        <v>7.4800000000000005E-2</v>
      </c>
      <c r="I18" s="77">
        <v>3.5827973999999999E-2</v>
      </c>
      <c r="J18" s="78">
        <v>0</v>
      </c>
      <c r="K18" s="78">
        <v>-8.6300000000000002E-2</v>
      </c>
      <c r="L18" s="78">
        <v>0</v>
      </c>
    </row>
    <row r="19" spans="2:12">
      <c r="B19" s="79" t="s">
        <v>2021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1914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831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216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1904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1921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1914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1922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831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t="s">
        <v>208</v>
      </c>
      <c r="E35" t="s">
        <v>208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218</v>
      </c>
      <c r="C36" s="16"/>
      <c r="D36" s="16"/>
    </row>
    <row r="37" spans="2:12">
      <c r="B37" t="s">
        <v>304</v>
      </c>
      <c r="C37" s="16"/>
      <c r="D37" s="16"/>
    </row>
    <row r="38" spans="2:12">
      <c r="B38" t="s">
        <v>305</v>
      </c>
      <c r="C38" s="16"/>
      <c r="D38" s="16"/>
    </row>
    <row r="39" spans="2:12">
      <c r="B39" t="s">
        <v>306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4"/>
  <sheetViews>
    <sheetView rightToLeft="1" topLeftCell="A15" workbookViewId="0">
      <selection activeCell="H18" sqref="H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>
        <v>45197</v>
      </c>
    </row>
    <row r="2" spans="2:13">
      <c r="B2" s="2" t="s">
        <v>1</v>
      </c>
      <c r="C2" s="12" t="s">
        <v>2075</v>
      </c>
    </row>
    <row r="3" spans="2:13">
      <c r="B3" s="2" t="s">
        <v>2</v>
      </c>
      <c r="C3" s="83" t="s">
        <v>2076</v>
      </c>
    </row>
    <row r="4" spans="2:13">
      <c r="B4" s="2" t="s">
        <v>3</v>
      </c>
      <c r="C4" s="84" t="s">
        <v>196</v>
      </c>
    </row>
    <row r="5" spans="2:13">
      <c r="B5" s="2"/>
    </row>
    <row r="7" spans="2:13" ht="26.25" customHeight="1">
      <c r="B7" s="100" t="s">
        <v>47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J12+J54</f>
        <v>8822.282105111999</v>
      </c>
      <c r="K11" s="76">
        <f>J11/$J$11</f>
        <v>1</v>
      </c>
      <c r="L11" s="76">
        <f>J11/'סכום נכסי הקרן'!$C$42</f>
        <v>9.3939742654916239E-2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f>J13+J18+J44+J46+J48+J50+J52</f>
        <v>8612.5009951119991</v>
      </c>
      <c r="K12" s="80">
        <f t="shared" ref="K12:K60" si="0">J12/$J$11</f>
        <v>0.97622144616318218</v>
      </c>
      <c r="L12" s="80">
        <f>J12/'סכום נכסי הקרן'!$C$42</f>
        <v>9.1705991426779501E-2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6721.5118699999994</v>
      </c>
      <c r="K13" s="80">
        <f t="shared" si="0"/>
        <v>0.76187904557090447</v>
      </c>
      <c r="L13" s="80">
        <f>J13/'סכום נכסי הקרן'!$C$42</f>
        <v>7.157072147510396E-2</v>
      </c>
    </row>
    <row r="14" spans="2:13">
      <c r="B14" s="83" t="s">
        <v>2077</v>
      </c>
      <c r="C14" t="s">
        <v>2078</v>
      </c>
      <c r="D14">
        <v>11</v>
      </c>
      <c r="E14" t="s">
        <v>205</v>
      </c>
      <c r="F14" s="84" t="s">
        <v>206</v>
      </c>
      <c r="G14" t="s">
        <v>102</v>
      </c>
      <c r="H14" s="88">
        <v>4.3799999999999999E-2</v>
      </c>
      <c r="I14" s="88">
        <v>4.3799999999999999E-2</v>
      </c>
      <c r="J14" s="89">
        <v>481.19407000000001</v>
      </c>
      <c r="K14" s="88">
        <f t="shared" si="0"/>
        <v>5.4543038214701391E-2</v>
      </c>
      <c r="L14" s="88">
        <f>J14/'סכום נכסי הקרן'!$C$42</f>
        <v>5.1237589735063102E-3</v>
      </c>
    </row>
    <row r="15" spans="2:13">
      <c r="B15" s="83" t="s">
        <v>2079</v>
      </c>
      <c r="C15" t="s">
        <v>2080</v>
      </c>
      <c r="D15">
        <v>12</v>
      </c>
      <c r="E15" t="s">
        <v>205</v>
      </c>
      <c r="F15" s="84" t="s">
        <v>206</v>
      </c>
      <c r="G15" t="s">
        <v>102</v>
      </c>
      <c r="H15" s="88">
        <v>4.3700000000000003E-2</v>
      </c>
      <c r="I15" s="88">
        <v>4.3700000000000003E-2</v>
      </c>
      <c r="J15" s="89">
        <v>244.99880999999999</v>
      </c>
      <c r="K15" s="88">
        <f t="shared" si="0"/>
        <v>2.7770457471319971E-2</v>
      </c>
      <c r="L15" s="88">
        <f>J15/'סכום נכסי הקרן'!$C$42</f>
        <v>2.6087496282650936E-3</v>
      </c>
    </row>
    <row r="16" spans="2:13">
      <c r="B16" s="83" t="s">
        <v>2081</v>
      </c>
      <c r="C16" s="83" t="s">
        <v>2082</v>
      </c>
      <c r="D16">
        <v>10</v>
      </c>
      <c r="E16" t="s">
        <v>205</v>
      </c>
      <c r="F16" s="84" t="s">
        <v>206</v>
      </c>
      <c r="G16" t="s">
        <v>102</v>
      </c>
      <c r="H16" s="88">
        <v>4.3900000000000002E-2</v>
      </c>
      <c r="I16" s="88">
        <v>4.3900000000000002E-2</v>
      </c>
      <c r="J16" s="77">
        <f>5261.8569+624.55824</f>
        <v>5886.4151400000001</v>
      </c>
      <c r="K16" s="88">
        <f t="shared" si="0"/>
        <v>0.66722136856054115</v>
      </c>
      <c r="L16" s="88">
        <f>J16/'סכום נכסי הקרן'!$C$42</f>
        <v>6.267860365643825E-2</v>
      </c>
    </row>
    <row r="17" spans="2:12">
      <c r="B17" s="83" t="s">
        <v>2083</v>
      </c>
      <c r="C17" s="83" t="s">
        <v>2084</v>
      </c>
      <c r="D17">
        <v>20</v>
      </c>
      <c r="E17" t="s">
        <v>205</v>
      </c>
      <c r="F17" t="s">
        <v>2085</v>
      </c>
      <c r="G17" t="s">
        <v>102</v>
      </c>
      <c r="H17" s="88">
        <v>4.2700000000000002E-2</v>
      </c>
      <c r="I17" s="88">
        <v>4.2700000000000002E-2</v>
      </c>
      <c r="J17" s="89">
        <v>108.90385000000001</v>
      </c>
      <c r="K17" s="88">
        <f t="shared" si="0"/>
        <v>1.2344181324341981E-2</v>
      </c>
      <c r="L17" s="88">
        <f>J17/'סכום נכסי הקרן'!$C$42</f>
        <v>1.1596092168943088E-3</v>
      </c>
    </row>
    <row r="18" spans="2:12">
      <c r="B18" s="79" t="s">
        <v>207</v>
      </c>
      <c r="C18" s="26"/>
      <c r="D18" s="27"/>
      <c r="E18" s="27"/>
      <c r="F18" s="27"/>
      <c r="G18" s="27"/>
      <c r="H18" s="27"/>
      <c r="I18" s="80">
        <v>0</v>
      </c>
      <c r="J18" s="81">
        <f>SUM(J19:J43)</f>
        <v>1890.9847263169997</v>
      </c>
      <c r="K18" s="80">
        <f t="shared" si="0"/>
        <v>0.21434190199169489</v>
      </c>
      <c r="L18" s="80">
        <f>J18/'סכום נכסי הקרן'!$C$42</f>
        <v>2.0135223113265096E-2</v>
      </c>
    </row>
    <row r="19" spans="2:12">
      <c r="B19" s="83" t="s">
        <v>2077</v>
      </c>
      <c r="C19" s="83" t="s">
        <v>2086</v>
      </c>
      <c r="D19">
        <v>11</v>
      </c>
      <c r="E19" t="s">
        <v>205</v>
      </c>
      <c r="F19" t="s">
        <v>2085</v>
      </c>
      <c r="G19" t="s">
        <v>110</v>
      </c>
      <c r="H19" s="88">
        <v>0</v>
      </c>
      <c r="I19" s="88">
        <v>0</v>
      </c>
      <c r="J19" s="89">
        <v>5.5210000000000002E-2</v>
      </c>
      <c r="K19" s="88">
        <f t="shared" si="0"/>
        <v>6.258017975644762E-6</v>
      </c>
      <c r="L19" s="88">
        <f>J19/'סכום נכסי הקרן'!$C$42</f>
        <v>5.878765981619088E-7</v>
      </c>
    </row>
    <row r="20" spans="2:12">
      <c r="B20" s="83" t="s">
        <v>2079</v>
      </c>
      <c r="C20" s="83" t="s">
        <v>2090</v>
      </c>
      <c r="D20">
        <v>12</v>
      </c>
      <c r="E20" t="s">
        <v>205</v>
      </c>
      <c r="F20" t="s">
        <v>206</v>
      </c>
      <c r="G20" t="s">
        <v>110</v>
      </c>
      <c r="H20" s="88">
        <v>3.2300000000000002E-2</v>
      </c>
      <c r="I20" s="88">
        <v>3.2300000000000002E-2</v>
      </c>
      <c r="J20" s="89">
        <v>1.0888999999999998</v>
      </c>
      <c r="K20" s="88">
        <f t="shared" si="0"/>
        <v>1.2342611435753632E-4</v>
      </c>
      <c r="L20" s="88">
        <f>J20/'סכום נכסי הקרן'!$C$42</f>
        <v>1.1594617419643223E-5</v>
      </c>
    </row>
    <row r="21" spans="2:12">
      <c r="B21" s="83" t="s">
        <v>2081</v>
      </c>
      <c r="C21" s="83" t="s">
        <v>2095</v>
      </c>
      <c r="D21">
        <v>10</v>
      </c>
      <c r="E21" t="s">
        <v>205</v>
      </c>
      <c r="F21" t="s">
        <v>2085</v>
      </c>
      <c r="G21" t="s">
        <v>110</v>
      </c>
      <c r="H21" s="88">
        <v>3.3300000000000003E-2</v>
      </c>
      <c r="I21" s="88">
        <v>3.3300000000000003E-2</v>
      </c>
      <c r="J21" s="89">
        <f>9.49457+0.010427775</f>
        <v>9.5049977749999996</v>
      </c>
      <c r="K21" s="88">
        <f t="shared" si="0"/>
        <v>1.0773853818948282E-3</v>
      </c>
      <c r="L21" s="88">
        <f>J21/'סכום נכסי הקרן'!$C$42</f>
        <v>1.0120930551536881E-4</v>
      </c>
    </row>
    <row r="22" spans="2:12">
      <c r="B22" s="83" t="s">
        <v>2083</v>
      </c>
      <c r="C22" s="83" t="s">
        <v>2105</v>
      </c>
      <c r="D22">
        <v>20</v>
      </c>
      <c r="E22" t="s">
        <v>205</v>
      </c>
      <c r="F22" t="s">
        <v>2085</v>
      </c>
      <c r="G22" t="s">
        <v>110</v>
      </c>
      <c r="H22" s="88">
        <v>3.1800000000000002E-2</v>
      </c>
      <c r="I22" s="88">
        <v>3.1800000000000002E-2</v>
      </c>
      <c r="J22" s="89">
        <v>0.13892000000000002</v>
      </c>
      <c r="K22" s="88">
        <f t="shared" si="0"/>
        <v>1.5746492613232573E-5</v>
      </c>
      <c r="L22" s="88">
        <f>J22/'סכום נכסי הקרן'!$C$42</f>
        <v>1.4792214638046074E-6</v>
      </c>
    </row>
    <row r="23" spans="2:12">
      <c r="B23" s="83" t="s">
        <v>2077</v>
      </c>
      <c r="C23" s="83" t="s">
        <v>2089</v>
      </c>
      <c r="D23">
        <v>11</v>
      </c>
      <c r="E23" t="s">
        <v>205</v>
      </c>
      <c r="F23" t="s">
        <v>2085</v>
      </c>
      <c r="G23" t="s">
        <v>120</v>
      </c>
      <c r="H23" s="88">
        <v>0</v>
      </c>
      <c r="I23" s="88">
        <v>0</v>
      </c>
      <c r="J23" s="89">
        <v>1.0000000000000001E-5</v>
      </c>
      <c r="K23" s="88">
        <f t="shared" si="0"/>
        <v>1.1334935655940522E-9</v>
      </c>
      <c r="L23" s="88">
        <f>J23/'סכום נכסי הקרן'!$C$42</f>
        <v>1.0648009385290868E-10</v>
      </c>
    </row>
    <row r="24" spans="2:12">
      <c r="B24" s="83" t="s">
        <v>2081</v>
      </c>
      <c r="C24" s="83" t="s">
        <v>2096</v>
      </c>
      <c r="D24">
        <v>10</v>
      </c>
      <c r="E24" t="s">
        <v>205</v>
      </c>
      <c r="F24" t="s">
        <v>2085</v>
      </c>
      <c r="G24" t="s">
        <v>120</v>
      </c>
      <c r="H24" s="88">
        <v>0</v>
      </c>
      <c r="I24" s="88">
        <v>0</v>
      </c>
      <c r="J24" s="89">
        <v>9.41E-3</v>
      </c>
      <c r="K24" s="88">
        <f t="shared" si="0"/>
        <v>1.0666174452240031E-6</v>
      </c>
      <c r="L24" s="88">
        <f>J24/'סכום נכסי הקרן'!$C$42</f>
        <v>1.0019776831558706E-7</v>
      </c>
    </row>
    <row r="25" spans="2:12">
      <c r="B25" s="83" t="s">
        <v>2083</v>
      </c>
      <c r="C25" s="83" t="s">
        <v>2110</v>
      </c>
      <c r="D25">
        <v>20</v>
      </c>
      <c r="E25" t="s">
        <v>205</v>
      </c>
      <c r="F25" t="s">
        <v>2085</v>
      </c>
      <c r="G25" t="s">
        <v>120</v>
      </c>
      <c r="H25" s="88">
        <v>0</v>
      </c>
      <c r="I25" s="88">
        <v>0</v>
      </c>
      <c r="J25" s="89">
        <v>1.83E-3</v>
      </c>
      <c r="K25" s="88">
        <f t="shared" si="0"/>
        <v>2.0742932250371154E-7</v>
      </c>
      <c r="L25" s="88">
        <f>J25/'סכום נכסי הקרן'!$C$42</f>
        <v>1.9485857175082287E-8</v>
      </c>
    </row>
    <row r="26" spans="2:12">
      <c r="B26" s="83" t="s">
        <v>2077</v>
      </c>
      <c r="C26" s="83" t="s">
        <v>2087</v>
      </c>
      <c r="D26">
        <v>11</v>
      </c>
      <c r="E26" t="s">
        <v>205</v>
      </c>
      <c r="F26" t="s">
        <v>2085</v>
      </c>
      <c r="G26" t="s">
        <v>106</v>
      </c>
      <c r="H26" s="88">
        <v>4.8099999999999997E-2</v>
      </c>
      <c r="I26" s="88">
        <v>4.8099999999999997E-2</v>
      </c>
      <c r="J26" s="89">
        <v>142.54129999999998</v>
      </c>
      <c r="K26" s="88">
        <f t="shared" si="0"/>
        <v>1.6156964638141143E-2</v>
      </c>
      <c r="L26" s="88">
        <f>J26/'סכום נכסי הקרן'!$C$42</f>
        <v>1.5177811001915607E-3</v>
      </c>
    </row>
    <row r="27" spans="2:12">
      <c r="B27" s="83" t="s">
        <v>2079</v>
      </c>
      <c r="C27" s="83" t="s">
        <v>2091</v>
      </c>
      <c r="D27">
        <v>12</v>
      </c>
      <c r="E27" t="s">
        <v>205</v>
      </c>
      <c r="F27" t="s">
        <v>206</v>
      </c>
      <c r="G27" t="s">
        <v>106</v>
      </c>
      <c r="H27" s="88">
        <v>4.8099999999999997E-2</v>
      </c>
      <c r="I27" s="88">
        <v>4.8099999999999997E-2</v>
      </c>
      <c r="J27" s="89">
        <v>328.41428999999999</v>
      </c>
      <c r="K27" s="88">
        <f t="shared" si="0"/>
        <v>3.7225548456413904E-2</v>
      </c>
      <c r="L27" s="88">
        <f>J27/'סכום נכסי הקרן'!$C$42</f>
        <v>3.4969584421836366E-3</v>
      </c>
    </row>
    <row r="28" spans="2:12">
      <c r="B28" s="83" t="s">
        <v>2081</v>
      </c>
      <c r="C28" s="83" t="s">
        <v>2097</v>
      </c>
      <c r="D28">
        <v>10</v>
      </c>
      <c r="E28" t="s">
        <v>205</v>
      </c>
      <c r="F28" t="s">
        <v>206</v>
      </c>
      <c r="G28" t="s">
        <v>106</v>
      </c>
      <c r="H28" s="88">
        <v>4.7600000000000003E-2</v>
      </c>
      <c r="I28" s="88">
        <v>4.7600000000000003E-2</v>
      </c>
      <c r="J28" s="89">
        <f>388.20714+530.00945544</f>
        <v>918.21659543999999</v>
      </c>
      <c r="K28" s="88">
        <f t="shared" si="0"/>
        <v>0.10407926027529169</v>
      </c>
      <c r="L28" s="88">
        <f>J28/'סכום נכסי הקרן'!$C$42</f>
        <v>9.777178925974947E-3</v>
      </c>
    </row>
    <row r="29" spans="2:12">
      <c r="B29" s="83" t="s">
        <v>2083</v>
      </c>
      <c r="C29" s="83" t="s">
        <v>2106</v>
      </c>
      <c r="D29">
        <v>20</v>
      </c>
      <c r="E29" t="s">
        <v>205</v>
      </c>
      <c r="F29" t="s">
        <v>2085</v>
      </c>
      <c r="G29" t="s">
        <v>106</v>
      </c>
      <c r="H29" s="88">
        <v>4.9099999999999998E-2</v>
      </c>
      <c r="I29" s="88">
        <v>4.9099999999999998E-2</v>
      </c>
      <c r="J29" s="89">
        <v>416.52370000000002</v>
      </c>
      <c r="K29" s="88">
        <f t="shared" si="0"/>
        <v>4.7212693386742728E-2</v>
      </c>
      <c r="L29" s="88">
        <f>J29/'סכום נכסי הקרן'!$C$42</f>
        <v>4.4351482667960773E-3</v>
      </c>
    </row>
    <row r="30" spans="2:12">
      <c r="B30" s="83" t="s">
        <v>2081</v>
      </c>
      <c r="C30" s="83" t="s">
        <v>2104</v>
      </c>
      <c r="D30">
        <v>10</v>
      </c>
      <c r="E30" t="s">
        <v>205</v>
      </c>
      <c r="F30" t="s">
        <v>2085</v>
      </c>
      <c r="G30" t="s">
        <v>201</v>
      </c>
      <c r="H30" s="88">
        <v>0</v>
      </c>
      <c r="I30" s="88">
        <v>0</v>
      </c>
      <c r="J30" s="89">
        <v>1.6500000000000001E-2</v>
      </c>
      <c r="K30" s="88">
        <f t="shared" si="0"/>
        <v>1.8702643832301861E-6</v>
      </c>
      <c r="L30" s="88">
        <f>J30/'סכום נכסי הקרן'!$C$42</f>
        <v>1.7569215485729932E-7</v>
      </c>
    </row>
    <row r="31" spans="2:12">
      <c r="B31" s="83" t="s">
        <v>2079</v>
      </c>
      <c r="C31" s="83" t="s">
        <v>2094</v>
      </c>
      <c r="D31">
        <v>12</v>
      </c>
      <c r="E31" t="s">
        <v>205</v>
      </c>
      <c r="F31" t="s">
        <v>2085</v>
      </c>
      <c r="G31" t="s">
        <v>116</v>
      </c>
      <c r="H31" s="88">
        <v>0</v>
      </c>
      <c r="I31" s="88">
        <v>0</v>
      </c>
      <c r="J31" s="89">
        <v>8.7299999999999999E-3</v>
      </c>
      <c r="K31" s="88">
        <f t="shared" si="0"/>
        <v>9.8953988276360746E-7</v>
      </c>
      <c r="L31" s="88">
        <f>J31/'סכום נכסי הקרן'!$C$42</f>
        <v>9.2957121933589264E-8</v>
      </c>
    </row>
    <row r="32" spans="2:12">
      <c r="B32" s="83" t="s">
        <v>2081</v>
      </c>
      <c r="C32" s="83" t="s">
        <v>2098</v>
      </c>
      <c r="D32">
        <v>10</v>
      </c>
      <c r="E32" t="s">
        <v>205</v>
      </c>
      <c r="F32" t="s">
        <v>206</v>
      </c>
      <c r="G32" t="s">
        <v>116</v>
      </c>
      <c r="H32" s="88">
        <v>0</v>
      </c>
      <c r="I32" s="88">
        <v>0</v>
      </c>
      <c r="J32" s="89">
        <f>0.00473+0.30502451</f>
        <v>0.30975451000000004</v>
      </c>
      <c r="K32" s="88">
        <f t="shared" si="0"/>
        <v>3.511047439987385E-5</v>
      </c>
      <c r="L32" s="88">
        <f>J32/'סכום נכסי הקרן'!$C$42</f>
        <v>3.2982689296161742E-6</v>
      </c>
    </row>
    <row r="33" spans="2:12">
      <c r="B33" s="83" t="s">
        <v>2083</v>
      </c>
      <c r="C33" s="83" t="s">
        <v>2107</v>
      </c>
      <c r="D33">
        <v>20</v>
      </c>
      <c r="E33" t="s">
        <v>205</v>
      </c>
      <c r="F33" t="s">
        <v>2085</v>
      </c>
      <c r="G33" t="s">
        <v>116</v>
      </c>
      <c r="H33" s="88">
        <v>0</v>
      </c>
      <c r="I33" s="88">
        <v>0</v>
      </c>
      <c r="J33" s="89">
        <v>0.12748000000000001</v>
      </c>
      <c r="K33" s="88">
        <f t="shared" si="0"/>
        <v>1.4449775974192977E-5</v>
      </c>
      <c r="L33" s="88">
        <f>J33/'סכום נכסי הקרן'!$C$42</f>
        <v>1.3574082364368798E-6</v>
      </c>
    </row>
    <row r="34" spans="2:12">
      <c r="B34" s="83" t="s">
        <v>2079</v>
      </c>
      <c r="C34" s="83" t="s">
        <v>2093</v>
      </c>
      <c r="D34">
        <v>12</v>
      </c>
      <c r="E34" t="s">
        <v>205</v>
      </c>
      <c r="F34" t="s">
        <v>2085</v>
      </c>
      <c r="G34" t="s">
        <v>199</v>
      </c>
      <c r="H34" s="88">
        <v>0</v>
      </c>
      <c r="I34" s="88">
        <v>0</v>
      </c>
      <c r="J34" s="89">
        <v>3.7380000000000004E-2</v>
      </c>
      <c r="K34" s="88">
        <f t="shared" si="0"/>
        <v>4.2369989481905674E-6</v>
      </c>
      <c r="L34" s="88">
        <f>J34/'סכום נכסי הקרן'!$C$42</f>
        <v>3.9802259082217262E-7</v>
      </c>
    </row>
    <row r="35" spans="2:12">
      <c r="B35" s="83" t="s">
        <v>2081</v>
      </c>
      <c r="C35" s="83" t="s">
        <v>2099</v>
      </c>
      <c r="D35">
        <v>10</v>
      </c>
      <c r="E35" t="s">
        <v>205</v>
      </c>
      <c r="F35" t="s">
        <v>2085</v>
      </c>
      <c r="G35" t="s">
        <v>199</v>
      </c>
      <c r="H35" s="88">
        <v>0</v>
      </c>
      <c r="I35" s="88">
        <v>0</v>
      </c>
      <c r="J35" s="89">
        <v>3.7370700000000001</v>
      </c>
      <c r="K35" s="88">
        <f t="shared" si="0"/>
        <v>4.2359447991745643E-4</v>
      </c>
      <c r="L35" s="88">
        <f>J35/'סכום נכסי הקרן'!$C$42</f>
        <v>3.979235643348894E-5</v>
      </c>
    </row>
    <row r="36" spans="2:12">
      <c r="B36" s="83" t="s">
        <v>2083</v>
      </c>
      <c r="C36" s="83" t="s">
        <v>2109</v>
      </c>
      <c r="D36">
        <v>20</v>
      </c>
      <c r="E36" t="s">
        <v>205</v>
      </c>
      <c r="F36" t="s">
        <v>2085</v>
      </c>
      <c r="G36" t="s">
        <v>199</v>
      </c>
      <c r="H36" s="88">
        <v>0</v>
      </c>
      <c r="I36" s="88">
        <v>0</v>
      </c>
      <c r="J36" s="89">
        <v>2.0000000000000002E-5</v>
      </c>
      <c r="K36" s="88">
        <f t="shared" si="0"/>
        <v>2.2669871311881044E-9</v>
      </c>
      <c r="L36" s="88">
        <f>J36/'סכום נכסי הקרן'!$C$42</f>
        <v>2.1296018770581736E-10</v>
      </c>
    </row>
    <row r="37" spans="2:12">
      <c r="B37" s="83" t="s">
        <v>2081</v>
      </c>
      <c r="C37" s="83" t="s">
        <v>2100</v>
      </c>
      <c r="D37">
        <v>10</v>
      </c>
      <c r="E37" t="s">
        <v>205</v>
      </c>
      <c r="F37" t="s">
        <v>2085</v>
      </c>
      <c r="G37" t="s">
        <v>202</v>
      </c>
      <c r="H37" s="88">
        <v>0</v>
      </c>
      <c r="I37" s="88">
        <v>0</v>
      </c>
      <c r="J37" s="89">
        <v>4.4000000000000003E-3</v>
      </c>
      <c r="K37" s="88">
        <f t="shared" si="0"/>
        <v>4.9873716886138298E-7</v>
      </c>
      <c r="L37" s="88">
        <f>J37/'סכום נכסי הקרן'!$C$42</f>
        <v>4.6851241295279816E-8</v>
      </c>
    </row>
    <row r="38" spans="2:12">
      <c r="B38" s="83" t="s">
        <v>2081</v>
      </c>
      <c r="C38" s="83" t="s">
        <v>2101</v>
      </c>
      <c r="D38">
        <v>10</v>
      </c>
      <c r="E38" t="s">
        <v>205</v>
      </c>
      <c r="F38" t="s">
        <v>2085</v>
      </c>
      <c r="G38" t="s">
        <v>200</v>
      </c>
      <c r="H38" s="88">
        <v>0</v>
      </c>
      <c r="I38" s="88">
        <v>0</v>
      </c>
      <c r="J38" s="89">
        <v>1.1999999999999999E-4</v>
      </c>
      <c r="K38" s="88">
        <f t="shared" si="0"/>
        <v>1.3601922787128625E-8</v>
      </c>
      <c r="L38" s="88">
        <f>J38/'סכום נכסי הקרן'!$C$42</f>
        <v>1.277761126234904E-9</v>
      </c>
    </row>
    <row r="39" spans="2:12">
      <c r="B39" s="83" t="s">
        <v>2077</v>
      </c>
      <c r="C39" s="83" t="s">
        <v>2088</v>
      </c>
      <c r="D39">
        <v>11</v>
      </c>
      <c r="E39" t="s">
        <v>205</v>
      </c>
      <c r="F39" t="s">
        <v>2085</v>
      </c>
      <c r="G39" t="s">
        <v>113</v>
      </c>
      <c r="H39" s="88">
        <v>0</v>
      </c>
      <c r="I39" s="88">
        <v>0</v>
      </c>
      <c r="J39" s="89">
        <v>2.7E-4</v>
      </c>
      <c r="K39" s="88">
        <f t="shared" si="0"/>
        <v>3.0604326271039405E-8</v>
      </c>
      <c r="L39" s="88">
        <f>J39/'סכום נכסי הקרן'!$C$42</f>
        <v>2.8749625340285343E-9</v>
      </c>
    </row>
    <row r="40" spans="2:12">
      <c r="B40" s="83" t="s">
        <v>2079</v>
      </c>
      <c r="C40" s="83" t="s">
        <v>2092</v>
      </c>
      <c r="D40">
        <v>12</v>
      </c>
      <c r="E40" t="s">
        <v>205</v>
      </c>
      <c r="F40" t="s">
        <v>206</v>
      </c>
      <c r="G40" t="s">
        <v>113</v>
      </c>
      <c r="H40" s="88">
        <v>4.6870000000000002E-2</v>
      </c>
      <c r="I40" s="88">
        <v>4.6870000000000002E-2</v>
      </c>
      <c r="J40" s="89">
        <v>15.582300000000002</v>
      </c>
      <c r="K40" s="88">
        <f t="shared" si="0"/>
        <v>1.76624367871562E-3</v>
      </c>
      <c r="L40" s="88">
        <f>J40/'סכום נכסי הקרן'!$C$42</f>
        <v>1.659204766444179E-4</v>
      </c>
    </row>
    <row r="41" spans="2:12">
      <c r="B41" s="83" t="s">
        <v>2081</v>
      </c>
      <c r="C41" s="83" t="s">
        <v>2102</v>
      </c>
      <c r="D41">
        <v>10</v>
      </c>
      <c r="E41" t="s">
        <v>205</v>
      </c>
      <c r="F41" t="s">
        <v>206</v>
      </c>
      <c r="G41" t="s">
        <v>113</v>
      </c>
      <c r="H41" s="88">
        <v>4.632E-2</v>
      </c>
      <c r="I41" s="88">
        <v>4.632E-2</v>
      </c>
      <c r="J41" s="89">
        <f>14.20331+40.275178592</f>
        <v>54.478488592000005</v>
      </c>
      <c r="K41" s="88">
        <f t="shared" si="0"/>
        <v>6.175101628232098E-3</v>
      </c>
      <c r="L41" s="88">
        <f>J41/'סכום נכסי הקרן'!$C$42</f>
        <v>5.8008745782407744E-4</v>
      </c>
    </row>
    <row r="42" spans="2:12">
      <c r="B42" s="83" t="s">
        <v>2083</v>
      </c>
      <c r="C42" s="83" t="s">
        <v>2108</v>
      </c>
      <c r="D42">
        <v>20</v>
      </c>
      <c r="E42" t="s">
        <v>205</v>
      </c>
      <c r="F42" t="s">
        <v>2085</v>
      </c>
      <c r="G42" t="s">
        <v>113</v>
      </c>
      <c r="H42" s="88">
        <v>4.4900000000000002E-2</v>
      </c>
      <c r="I42" s="88">
        <v>4.4900000000000002E-2</v>
      </c>
      <c r="J42" s="89">
        <v>2.16E-3</v>
      </c>
      <c r="K42" s="88">
        <f t="shared" si="0"/>
        <v>2.4483461016831524E-7</v>
      </c>
      <c r="L42" s="88">
        <f>J42/'סכום נכסי הקרן'!$C$42</f>
        <v>2.2999700272228274E-8</v>
      </c>
    </row>
    <row r="43" spans="2:12">
      <c r="B43" s="83" t="s">
        <v>2081</v>
      </c>
      <c r="C43" s="83" t="s">
        <v>2103</v>
      </c>
      <c r="D43">
        <v>10</v>
      </c>
      <c r="E43" t="s">
        <v>205</v>
      </c>
      <c r="F43" t="s">
        <v>2085</v>
      </c>
      <c r="G43" t="s">
        <v>198</v>
      </c>
      <c r="H43" s="88">
        <v>0</v>
      </c>
      <c r="I43" s="88">
        <v>0</v>
      </c>
      <c r="J43" s="89">
        <v>0.18489</v>
      </c>
      <c r="K43" s="88">
        <f t="shared" si="0"/>
        <v>2.095716253426843E-5</v>
      </c>
      <c r="L43" s="88">
        <f>J43/'סכום נכסי הקרן'!$C$42</f>
        <v>1.9687104552464284E-6</v>
      </c>
    </row>
    <row r="44" spans="2:12">
      <c r="B44" s="79" t="s">
        <v>211</v>
      </c>
      <c r="D44" s="16"/>
      <c r="I44" s="80">
        <v>0</v>
      </c>
      <c r="J44" s="81"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208</v>
      </c>
      <c r="C45" t="s">
        <v>208</v>
      </c>
      <c r="D45" s="16"/>
      <c r="E45" t="s">
        <v>208</v>
      </c>
      <c r="G45" t="s">
        <v>208</v>
      </c>
      <c r="H45" s="78">
        <v>0</v>
      </c>
      <c r="I45" s="78">
        <v>0</v>
      </c>
      <c r="J45" s="77">
        <v>0</v>
      </c>
      <c r="K45" s="78">
        <f t="shared" si="0"/>
        <v>0</v>
      </c>
      <c r="L45" s="78">
        <f>J45/'סכום נכסי הקרן'!$C$42</f>
        <v>0</v>
      </c>
    </row>
    <row r="46" spans="2:12">
      <c r="B46" s="79" t="s">
        <v>212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208</v>
      </c>
      <c r="C47" t="s">
        <v>208</v>
      </c>
      <c r="D47" s="16"/>
      <c r="E47" t="s">
        <v>208</v>
      </c>
      <c r="G47" t="s">
        <v>208</v>
      </c>
      <c r="H47" s="78">
        <v>0</v>
      </c>
      <c r="I47" s="78">
        <v>0</v>
      </c>
      <c r="J47" s="77">
        <v>0</v>
      </c>
      <c r="K47" s="78">
        <f t="shared" si="0"/>
        <v>0</v>
      </c>
      <c r="L47" s="78">
        <f>J47/'סכום נכסי הקרן'!$C$42</f>
        <v>0</v>
      </c>
    </row>
    <row r="48" spans="2:12">
      <c r="B48" s="79" t="s">
        <v>213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208</v>
      </c>
      <c r="C49" t="s">
        <v>208</v>
      </c>
      <c r="D49" s="16"/>
      <c r="E49" t="s">
        <v>208</v>
      </c>
      <c r="G49" t="s">
        <v>208</v>
      </c>
      <c r="H49" s="78">
        <v>0</v>
      </c>
      <c r="I49" s="78">
        <v>0</v>
      </c>
      <c r="J49" s="77">
        <v>0</v>
      </c>
      <c r="K49" s="78">
        <f t="shared" si="0"/>
        <v>0</v>
      </c>
      <c r="L49" s="78">
        <f>J49/'סכום נכסי הקרן'!$C$42</f>
        <v>0</v>
      </c>
    </row>
    <row r="50" spans="2:12">
      <c r="B50" s="79" t="s">
        <v>214</v>
      </c>
      <c r="D50" s="16"/>
      <c r="I50" s="80">
        <v>0</v>
      </c>
      <c r="J50" s="81"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208</v>
      </c>
      <c r="C51" t="s">
        <v>208</v>
      </c>
      <c r="D51" s="16"/>
      <c r="E51" t="s">
        <v>208</v>
      </c>
      <c r="G51" t="s">
        <v>208</v>
      </c>
      <c r="H51" s="78">
        <v>0</v>
      </c>
      <c r="I51" s="78">
        <v>0</v>
      </c>
      <c r="J51" s="77">
        <v>0</v>
      </c>
      <c r="K51" s="78">
        <f t="shared" si="0"/>
        <v>0</v>
      </c>
      <c r="L51" s="78">
        <f>J51/'סכום נכסי הקרן'!$C$42</f>
        <v>0</v>
      </c>
    </row>
    <row r="52" spans="2:12">
      <c r="B52" s="79" t="s">
        <v>215</v>
      </c>
      <c r="D52" s="16"/>
      <c r="I52" s="80">
        <v>0</v>
      </c>
      <c r="J52" s="81">
        <v>4.3987949999999996E-3</v>
      </c>
      <c r="K52" s="80">
        <f t="shared" si="0"/>
        <v>4.986005828867288E-7</v>
      </c>
      <c r="L52" s="80">
        <f>J52/'סכום נכסי הקרן'!$C$42</f>
        <v>4.6838410443970536E-8</v>
      </c>
    </row>
    <row r="53" spans="2:12">
      <c r="B53" t="s">
        <v>208</v>
      </c>
      <c r="C53" t="s">
        <v>208</v>
      </c>
      <c r="D53" s="16"/>
      <c r="E53" t="s">
        <v>208</v>
      </c>
      <c r="G53" t="s">
        <v>208</v>
      </c>
      <c r="H53" s="78">
        <v>0</v>
      </c>
      <c r="I53" s="78">
        <v>0</v>
      </c>
      <c r="J53" s="77">
        <v>0</v>
      </c>
      <c r="K53" s="78">
        <f t="shared" si="0"/>
        <v>0</v>
      </c>
      <c r="L53" s="78">
        <f>J53/'סכום נכסי הקרן'!$C$42</f>
        <v>0</v>
      </c>
    </row>
    <row r="54" spans="2:12">
      <c r="B54" s="79" t="s">
        <v>216</v>
      </c>
      <c r="D54" s="16"/>
      <c r="I54" s="80">
        <v>0</v>
      </c>
      <c r="J54" s="81">
        <f>J55+J59</f>
        <v>209.78111000000001</v>
      </c>
      <c r="K54" s="80">
        <f t="shared" si="0"/>
        <v>2.3778553836817807E-2</v>
      </c>
      <c r="L54" s="80">
        <f>J54/'סכום נכסי הקרן'!$C$42</f>
        <v>2.233751228136736E-3</v>
      </c>
    </row>
    <row r="55" spans="2:12">
      <c r="B55" s="79" t="s">
        <v>217</v>
      </c>
      <c r="D55" s="16"/>
      <c r="I55" s="80">
        <v>0</v>
      </c>
      <c r="J55" s="81">
        <f>SUM(J56:J58)</f>
        <v>209.78111000000001</v>
      </c>
      <c r="K55" s="80">
        <f t="shared" si="0"/>
        <v>2.3778553836817807E-2</v>
      </c>
      <c r="L55" s="80">
        <f>J55/'סכום נכסי הקרן'!$C$42</f>
        <v>2.233751228136736E-3</v>
      </c>
    </row>
    <row r="56" spans="2:12">
      <c r="B56" s="83" t="s">
        <v>2111</v>
      </c>
      <c r="C56" s="83" t="s">
        <v>2112</v>
      </c>
      <c r="D56">
        <v>85</v>
      </c>
      <c r="E56" t="s">
        <v>880</v>
      </c>
      <c r="F56" t="s">
        <v>210</v>
      </c>
      <c r="G56" t="s">
        <v>110</v>
      </c>
      <c r="H56" s="88">
        <v>5.6300000000000003E-2</v>
      </c>
      <c r="I56" s="88">
        <v>5.6300000000000003E-2</v>
      </c>
      <c r="J56" s="89">
        <v>29.67381</v>
      </c>
      <c r="K56" s="88">
        <f t="shared" si="0"/>
        <v>3.363507270166044E-3</v>
      </c>
      <c r="L56" s="88">
        <f>J56/'סכום נכסי הקרן'!$C$42</f>
        <v>3.1596700737733795E-4</v>
      </c>
    </row>
    <row r="57" spans="2:12">
      <c r="B57" s="83" t="s">
        <v>2111</v>
      </c>
      <c r="C57" s="83" t="s">
        <v>2113</v>
      </c>
      <c r="D57">
        <v>85</v>
      </c>
      <c r="E57" t="s">
        <v>880</v>
      </c>
      <c r="F57" t="s">
        <v>210</v>
      </c>
      <c r="G57" t="s">
        <v>106</v>
      </c>
      <c r="H57" s="88">
        <v>5.2299999999999999E-2</v>
      </c>
      <c r="I57" s="88">
        <v>5.2299999999999999E-2</v>
      </c>
      <c r="J57" s="89">
        <v>171.34816000000001</v>
      </c>
      <c r="K57" s="88">
        <f t="shared" si="0"/>
        <v>1.9422203683638013E-2</v>
      </c>
      <c r="L57" s="88">
        <f>J57/'סכום נכסי הקרן'!$C$42</f>
        <v>1.8245168158323212E-3</v>
      </c>
    </row>
    <row r="58" spans="2:12">
      <c r="B58" s="83" t="s">
        <v>2111</v>
      </c>
      <c r="C58" s="83" t="s">
        <v>2114</v>
      </c>
      <c r="D58">
        <v>85</v>
      </c>
      <c r="E58" t="s">
        <v>880</v>
      </c>
      <c r="F58" t="s">
        <v>210</v>
      </c>
      <c r="G58" t="s">
        <v>199</v>
      </c>
      <c r="H58" s="88">
        <v>0</v>
      </c>
      <c r="I58" s="88">
        <v>0</v>
      </c>
      <c r="J58" s="89">
        <v>8.7591399999999986</v>
      </c>
      <c r="K58" s="88">
        <f t="shared" si="0"/>
        <v>9.9284288301374835E-4</v>
      </c>
      <c r="L58" s="88">
        <f>J58/'סכום נכסי הקרן'!$C$42</f>
        <v>9.3267404927076624E-5</v>
      </c>
    </row>
    <row r="59" spans="2:12">
      <c r="B59" s="79" t="s">
        <v>215</v>
      </c>
      <c r="D59" s="16"/>
      <c r="I59" s="80">
        <v>0</v>
      </c>
      <c r="J59" s="81">
        <v>0</v>
      </c>
      <c r="K59" s="80">
        <f t="shared" si="0"/>
        <v>0</v>
      </c>
      <c r="L59" s="80">
        <f>J59/'סכום נכסי הקרן'!$C$42</f>
        <v>0</v>
      </c>
    </row>
    <row r="60" spans="2:12">
      <c r="B60" t="s">
        <v>208</v>
      </c>
      <c r="C60" t="s">
        <v>208</v>
      </c>
      <c r="D60" s="16"/>
      <c r="E60" t="s">
        <v>208</v>
      </c>
      <c r="G60" t="s">
        <v>208</v>
      </c>
      <c r="H60" s="78">
        <v>0</v>
      </c>
      <c r="I60" s="78">
        <v>0</v>
      </c>
      <c r="J60" s="77">
        <v>0</v>
      </c>
      <c r="K60" s="78">
        <f t="shared" si="0"/>
        <v>0</v>
      </c>
      <c r="L60" s="78">
        <f>J60/'סכום נכסי הקרן'!$C$42</f>
        <v>0</v>
      </c>
    </row>
    <row r="61" spans="2:12">
      <c r="B61" t="s">
        <v>218</v>
      </c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D501" s="16"/>
    </row>
    <row r="502" spans="4:5">
      <c r="D502" s="16"/>
    </row>
    <row r="503" spans="4:5">
      <c r="D503" s="16"/>
    </row>
    <row r="504" spans="4:5">
      <c r="E504" s="15"/>
    </row>
  </sheetData>
  <sortState xmlns:xlrd2="http://schemas.microsoft.com/office/spreadsheetml/2017/richdata2" ref="A19:BI43">
    <sortCondition ref="G19:G43"/>
    <sortCondition ref="B19:B43"/>
  </sortState>
  <mergeCells count="1">
    <mergeCell ref="B7:L7"/>
  </mergeCells>
  <dataValidations count="1">
    <dataValidation allowBlank="1" showInputMessage="1" showErrorMessage="1" sqref="E11 A1:XFD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1"/>
  <sheetViews>
    <sheetView rightToLeft="1" workbookViewId="0">
      <selection activeCell="I15" sqref="I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>
        <v>45197</v>
      </c>
    </row>
    <row r="2" spans="2:49">
      <c r="B2" s="2" t="s">
        <v>1</v>
      </c>
      <c r="C2" s="12" t="s">
        <v>2075</v>
      </c>
    </row>
    <row r="3" spans="2:49">
      <c r="B3" s="2" t="s">
        <v>2</v>
      </c>
      <c r="C3" s="83" t="s">
        <v>2076</v>
      </c>
    </row>
    <row r="4" spans="2:49">
      <c r="B4" s="2" t="s">
        <v>3</v>
      </c>
      <c r="C4" s="84" t="s">
        <v>196</v>
      </c>
    </row>
    <row r="6" spans="2:4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49" ht="26.25" customHeight="1">
      <c r="B7" s="110" t="s">
        <v>143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I12+I362</f>
        <v>-140.90783256318775</v>
      </c>
      <c r="J11" s="76">
        <f>I11/$I$11</f>
        <v>1</v>
      </c>
      <c r="K11" s="76">
        <f>I11/'סכום נכסי הקרן'!$C$42</f>
        <v>-1.5003879235938173E-3</v>
      </c>
      <c r="N11" s="81"/>
      <c r="O11" s="81"/>
      <c r="AW11" s="16"/>
    </row>
    <row r="12" spans="2:49">
      <c r="B12" s="79" t="s">
        <v>2119</v>
      </c>
      <c r="C12" s="16"/>
      <c r="D12" s="16"/>
      <c r="G12" s="81"/>
      <c r="I12" s="81">
        <f>I13+I23+I286+I356+I360</f>
        <v>-166.83386798118775</v>
      </c>
      <c r="J12" s="80">
        <f t="shared" ref="J12:J75" si="0">I12/$I$11</f>
        <v>1.1839928621879405</v>
      </c>
      <c r="K12" s="80">
        <f>I12/'סכום נכסי הקרן'!$C$42</f>
        <v>-1.7764485920480646E-3</v>
      </c>
    </row>
    <row r="13" spans="2:49">
      <c r="B13" s="79" t="s">
        <v>1904</v>
      </c>
      <c r="C13" s="16"/>
      <c r="D13" s="16"/>
      <c r="G13" s="81"/>
      <c r="I13" s="81">
        <v>4.2876671159999997</v>
      </c>
      <c r="J13" s="80">
        <f t="shared" si="0"/>
        <v>-3.0428877075213454E-2</v>
      </c>
      <c r="K13" s="80">
        <f>I13/'סכום נכסי הקרן'!$C$42</f>
        <v>4.5655119692171019E-5</v>
      </c>
    </row>
    <row r="14" spans="2:49">
      <c r="B14" t="s">
        <v>2120</v>
      </c>
      <c r="C14" t="s">
        <v>2121</v>
      </c>
      <c r="D14" t="s">
        <v>2115</v>
      </c>
      <c r="E14" t="s">
        <v>102</v>
      </c>
      <c r="F14" s="87">
        <v>44882</v>
      </c>
      <c r="G14" s="77">
        <v>5492.8632660000003</v>
      </c>
      <c r="H14" s="77">
        <v>1.6043970000000001</v>
      </c>
      <c r="I14" s="77">
        <v>8.8127359000000002E-2</v>
      </c>
      <c r="J14" s="78">
        <f t="shared" si="0"/>
        <v>-6.2542555226999729E-4</v>
      </c>
      <c r="K14" s="78">
        <f>I14/'סכום נכסי הקרן'!$C$42</f>
        <v>9.3838094573289759E-7</v>
      </c>
    </row>
    <row r="15" spans="2:49">
      <c r="B15" t="s">
        <v>2122</v>
      </c>
      <c r="C15" t="s">
        <v>2123</v>
      </c>
      <c r="D15" t="s">
        <v>2115</v>
      </c>
      <c r="E15" t="s">
        <v>102</v>
      </c>
      <c r="F15" s="87">
        <v>44917</v>
      </c>
      <c r="G15" s="77">
        <v>19342.421630000001</v>
      </c>
      <c r="H15" s="77">
        <v>4.2166980000000001</v>
      </c>
      <c r="I15" s="77">
        <v>0.81561159499999991</v>
      </c>
      <c r="J15" s="78">
        <f t="shared" si="0"/>
        <v>-5.7882630096822516E-3</v>
      </c>
      <c r="K15" s="78">
        <f>I15/'סכום נכסי הקרן'!$C$42</f>
        <v>8.684639918312052E-6</v>
      </c>
    </row>
    <row r="16" spans="2:49">
      <c r="B16" t="s">
        <v>2124</v>
      </c>
      <c r="C16" t="s">
        <v>2125</v>
      </c>
      <c r="D16" t="s">
        <v>2115</v>
      </c>
      <c r="E16" t="s">
        <v>102</v>
      </c>
      <c r="F16" s="87">
        <v>44952</v>
      </c>
      <c r="G16" s="77">
        <v>12209.195613</v>
      </c>
      <c r="H16" s="77">
        <v>-35.108198000000002</v>
      </c>
      <c r="I16" s="77">
        <v>-4.2864286220000007</v>
      </c>
      <c r="J16" s="78">
        <f t="shared" si="0"/>
        <v>3.0420087684464407E-2</v>
      </c>
      <c r="K16" s="78">
        <f>I16/'סכום נכסי הקרן'!$C$42</f>
        <v>-4.5641932196435406E-5</v>
      </c>
    </row>
    <row r="17" spans="2:11">
      <c r="B17" t="s">
        <v>2126</v>
      </c>
      <c r="C17" t="s">
        <v>2127</v>
      </c>
      <c r="D17" t="s">
        <v>2115</v>
      </c>
      <c r="E17" t="s">
        <v>102</v>
      </c>
      <c r="F17" s="87">
        <v>44952</v>
      </c>
      <c r="G17" s="77">
        <v>20320.717433000002</v>
      </c>
      <c r="H17" s="77">
        <v>-6.1429830000000001</v>
      </c>
      <c r="I17" s="77">
        <v>-1.2482981560000002</v>
      </c>
      <c r="J17" s="78">
        <f t="shared" si="0"/>
        <v>8.8589692516931016E-3</v>
      </c>
      <c r="K17" s="78">
        <f>I17/'סכום נכסי הקרן'!$C$42</f>
        <v>-1.3291890480729285E-5</v>
      </c>
    </row>
    <row r="18" spans="2:11">
      <c r="B18" t="s">
        <v>2120</v>
      </c>
      <c r="C18" t="s">
        <v>2128</v>
      </c>
      <c r="D18" t="s">
        <v>2115</v>
      </c>
      <c r="E18" t="s">
        <v>102</v>
      </c>
      <c r="F18" s="87">
        <v>44965</v>
      </c>
      <c r="G18" s="77">
        <v>5710.4997839999987</v>
      </c>
      <c r="H18" s="77">
        <v>2.1593149999999999</v>
      </c>
      <c r="I18" s="77">
        <v>0.12330768100000002</v>
      </c>
      <c r="J18" s="78">
        <f t="shared" si="0"/>
        <v>-8.7509458315388367E-4</v>
      </c>
      <c r="K18" s="78">
        <f>I18/'סכום נכסי הקרן'!$C$42</f>
        <v>1.3129813445664525E-6</v>
      </c>
    </row>
    <row r="19" spans="2:11">
      <c r="B19" t="s">
        <v>2129</v>
      </c>
      <c r="C19" t="s">
        <v>2130</v>
      </c>
      <c r="D19" t="s">
        <v>2115</v>
      </c>
      <c r="E19" t="s">
        <v>102</v>
      </c>
      <c r="F19" s="87">
        <v>44965</v>
      </c>
      <c r="G19" s="77">
        <v>4883.5818900000004</v>
      </c>
      <c r="H19" s="77">
        <v>19.176314000000001</v>
      </c>
      <c r="I19" s="77">
        <v>0.93649099000000002</v>
      </c>
      <c r="J19" s="78">
        <f t="shared" si="0"/>
        <v>-6.6461244415213496E-3</v>
      </c>
      <c r="K19" s="78">
        <f>I19/'סכום נכסי הקרן'!$C$42</f>
        <v>9.9717648507603359E-6</v>
      </c>
    </row>
    <row r="20" spans="2:11">
      <c r="B20" t="s">
        <v>2129</v>
      </c>
      <c r="C20" t="s">
        <v>2131</v>
      </c>
      <c r="D20" t="s">
        <v>2115</v>
      </c>
      <c r="E20" t="s">
        <v>102</v>
      </c>
      <c r="F20" s="87">
        <v>44952</v>
      </c>
      <c r="G20" s="77">
        <v>14060.264218000002</v>
      </c>
      <c r="H20" s="77">
        <v>31.616206999999999</v>
      </c>
      <c r="I20" s="77">
        <v>4.4453221750000003</v>
      </c>
      <c r="J20" s="78">
        <f t="shared" si="0"/>
        <v>-3.1547729420978568E-2</v>
      </c>
      <c r="K20" s="78">
        <f>I20/'סכום נכסי הקרן'!$C$42</f>
        <v>4.7333832240041614E-5</v>
      </c>
    </row>
    <row r="21" spans="2:11">
      <c r="B21" t="s">
        <v>2132</v>
      </c>
      <c r="C21" t="s">
        <v>2133</v>
      </c>
      <c r="D21" t="s">
        <v>2115</v>
      </c>
      <c r="E21" t="s">
        <v>102</v>
      </c>
      <c r="F21" s="87">
        <v>45091</v>
      </c>
      <c r="G21" s="77">
        <v>11964.334305</v>
      </c>
      <c r="H21" s="77">
        <v>14.644228</v>
      </c>
      <c r="I21" s="77">
        <v>1.752084413</v>
      </c>
      <c r="J21" s="78">
        <f t="shared" si="0"/>
        <v>-1.2434258487471284E-2</v>
      </c>
      <c r="K21" s="78">
        <f>I21/'סכום נכסי הקרן'!$C$42</f>
        <v>1.865621127344584E-5</v>
      </c>
    </row>
    <row r="22" spans="2:11">
      <c r="B22" t="s">
        <v>2122</v>
      </c>
      <c r="C22" t="s">
        <v>2134</v>
      </c>
      <c r="D22" t="s">
        <v>2115</v>
      </c>
      <c r="E22" t="s">
        <v>102</v>
      </c>
      <c r="F22" s="87">
        <v>45043</v>
      </c>
      <c r="G22" s="77">
        <v>15940.67706</v>
      </c>
      <c r="H22" s="77">
        <v>10.422705000000001</v>
      </c>
      <c r="I22" s="77">
        <v>1.6614496810000001</v>
      </c>
      <c r="J22" s="78">
        <f t="shared" si="0"/>
        <v>-1.1791038516293626E-2</v>
      </c>
      <c r="K22" s="78">
        <f>I22/'סכום נכסי הקרן'!$C$42</f>
        <v>1.7691131796476517E-5</v>
      </c>
    </row>
    <row r="23" spans="2:11" s="91" customFormat="1">
      <c r="B23" s="92" t="s">
        <v>2769</v>
      </c>
      <c r="C23" s="79"/>
      <c r="D23" s="79"/>
      <c r="E23" s="79"/>
      <c r="F23" s="93"/>
      <c r="G23" s="81"/>
      <c r="H23" s="81"/>
      <c r="I23" s="81">
        <f>SUM(I24:I285)</f>
        <v>-152.15605629718777</v>
      </c>
      <c r="J23" s="80">
        <f t="shared" si="0"/>
        <v>1.0798268167878882</v>
      </c>
      <c r="K23" s="80">
        <f>I23/'סכום נכסי הקרן'!$C$42</f>
        <v>-1.6201591154813009E-3</v>
      </c>
    </row>
    <row r="24" spans="2:11">
      <c r="B24" t="s">
        <v>2135</v>
      </c>
      <c r="C24" t="s">
        <v>2136</v>
      </c>
      <c r="D24" t="s">
        <v>2115</v>
      </c>
      <c r="E24" t="s">
        <v>106</v>
      </c>
      <c r="F24" s="87">
        <v>44951</v>
      </c>
      <c r="G24" s="77">
        <v>17737.909350000002</v>
      </c>
      <c r="H24" s="77">
        <v>-16.205981999999999</v>
      </c>
      <c r="I24" s="77">
        <v>-2.8746023740000002</v>
      </c>
      <c r="J24" s="78">
        <f t="shared" si="0"/>
        <v>2.0400586125763683E-2</v>
      </c>
      <c r="K24" s="78">
        <f>I24/'סכום נכסי הקרן'!$C$42</f>
        <v>-3.060879305733141E-5</v>
      </c>
    </row>
    <row r="25" spans="2:11">
      <c r="B25" t="s">
        <v>2135</v>
      </c>
      <c r="C25" t="s">
        <v>2137</v>
      </c>
      <c r="D25" t="s">
        <v>2115</v>
      </c>
      <c r="E25" t="s">
        <v>106</v>
      </c>
      <c r="F25" s="87">
        <v>44951</v>
      </c>
      <c r="G25" s="77">
        <v>6260.5174500000003</v>
      </c>
      <c r="H25" s="77">
        <v>-16.205981999999999</v>
      </c>
      <c r="I25" s="77">
        <v>-1.0145783230000001</v>
      </c>
      <c r="J25" s="78">
        <f t="shared" si="0"/>
        <v>7.2002975600737413E-3</v>
      </c>
      <c r="K25" s="78">
        <f>I25/'סכום נכסי הקרן'!$C$42</f>
        <v>-1.0803239505416669E-5</v>
      </c>
    </row>
    <row r="26" spans="2:11">
      <c r="B26" t="s">
        <v>2138</v>
      </c>
      <c r="C26" t="s">
        <v>2139</v>
      </c>
      <c r="D26" t="s">
        <v>2115</v>
      </c>
      <c r="E26" t="s">
        <v>106</v>
      </c>
      <c r="F26" s="87">
        <v>44951</v>
      </c>
      <c r="G26" s="77">
        <v>20271.896400000001</v>
      </c>
      <c r="H26" s="77">
        <v>-16.205981999999999</v>
      </c>
      <c r="I26" s="77">
        <v>-3.2852598560000001</v>
      </c>
      <c r="J26" s="78">
        <f t="shared" si="0"/>
        <v>2.331495557230135E-2</v>
      </c>
      <c r="K26" s="78">
        <f>I26/'סכום נכסי הקרן'!$C$42</f>
        <v>-3.4981477779807324E-5</v>
      </c>
    </row>
    <row r="27" spans="2:11">
      <c r="B27" t="s">
        <v>2140</v>
      </c>
      <c r="C27" t="s">
        <v>2141</v>
      </c>
      <c r="D27" t="s">
        <v>2115</v>
      </c>
      <c r="E27" t="s">
        <v>106</v>
      </c>
      <c r="F27" s="87">
        <v>44951</v>
      </c>
      <c r="G27" s="77">
        <v>135295.76991</v>
      </c>
      <c r="H27" s="77">
        <v>-16.153344000000001</v>
      </c>
      <c r="I27" s="77">
        <v>-21.854791680000002</v>
      </c>
      <c r="J27" s="78">
        <f t="shared" si="0"/>
        <v>0.15509990667267973</v>
      </c>
      <c r="K27" s="78">
        <f>I27/'סכום נכסי הקרן'!$C$42</f>
        <v>-2.3271002692221677E-4</v>
      </c>
    </row>
    <row r="28" spans="2:11">
      <c r="B28" t="s">
        <v>2140</v>
      </c>
      <c r="C28" t="s">
        <v>2142</v>
      </c>
      <c r="D28" t="s">
        <v>2115</v>
      </c>
      <c r="E28" t="s">
        <v>106</v>
      </c>
      <c r="F28" s="87">
        <v>44951</v>
      </c>
      <c r="G28" s="77">
        <v>38027.030738000001</v>
      </c>
      <c r="H28" s="77">
        <v>-16.153344000000001</v>
      </c>
      <c r="I28" s="77">
        <v>-6.1426372420000002</v>
      </c>
      <c r="J28" s="78">
        <f t="shared" si="0"/>
        <v>4.359329875608893E-2</v>
      </c>
      <c r="K28" s="78">
        <f>I28/'סכום נכסי הקרן'!$C$42</f>
        <v>-6.5406859003253203E-5</v>
      </c>
    </row>
    <row r="29" spans="2:11">
      <c r="B29" t="s">
        <v>2143</v>
      </c>
      <c r="C29" t="s">
        <v>2144</v>
      </c>
      <c r="D29" t="s">
        <v>2115</v>
      </c>
      <c r="E29" t="s">
        <v>106</v>
      </c>
      <c r="F29" s="87">
        <v>44950</v>
      </c>
      <c r="G29" s="77">
        <v>18906.384419999998</v>
      </c>
      <c r="H29" s="77">
        <v>-15.443427</v>
      </c>
      <c r="I29" s="77">
        <v>-2.9197937459999999</v>
      </c>
      <c r="J29" s="78">
        <f t="shared" si="0"/>
        <v>2.0721301952399754E-2</v>
      </c>
      <c r="K29" s="78">
        <f>I29/'סכום נכסי הקרן'!$C$42</f>
        <v>-3.1089991210521573E-5</v>
      </c>
    </row>
    <row r="30" spans="2:11">
      <c r="B30" t="s">
        <v>2145</v>
      </c>
      <c r="C30" t="s">
        <v>2146</v>
      </c>
      <c r="D30" t="s">
        <v>2115</v>
      </c>
      <c r="E30" t="s">
        <v>106</v>
      </c>
      <c r="F30" s="87">
        <v>44950</v>
      </c>
      <c r="G30" s="77">
        <v>30644.860428</v>
      </c>
      <c r="H30" s="77">
        <v>-15.311919</v>
      </c>
      <c r="I30" s="77">
        <v>-4.6923162620000003</v>
      </c>
      <c r="J30" s="78">
        <f t="shared" si="0"/>
        <v>3.3300606337094925E-2</v>
      </c>
      <c r="K30" s="78">
        <f>I30/'סכום נכסי הקרן'!$C$42</f>
        <v>-4.9963827596528962E-5</v>
      </c>
    </row>
    <row r="31" spans="2:11">
      <c r="B31" t="s">
        <v>2147</v>
      </c>
      <c r="C31" t="s">
        <v>2148</v>
      </c>
      <c r="D31" t="s">
        <v>2115</v>
      </c>
      <c r="E31" t="s">
        <v>106</v>
      </c>
      <c r="F31" s="87">
        <v>44950</v>
      </c>
      <c r="G31" s="77">
        <v>17877.24036</v>
      </c>
      <c r="H31" s="77">
        <v>-15.305006000000001</v>
      </c>
      <c r="I31" s="77">
        <v>-2.7361127089999999</v>
      </c>
      <c r="J31" s="78">
        <f t="shared" si="0"/>
        <v>1.9417747468175952E-2</v>
      </c>
      <c r="K31" s="78">
        <f>I31/'סכום נכסי הקרן'!$C$42</f>
        <v>-2.9134153804645617E-5</v>
      </c>
    </row>
    <row r="32" spans="2:11">
      <c r="B32" t="s">
        <v>2149</v>
      </c>
      <c r="C32" t="s">
        <v>2150</v>
      </c>
      <c r="D32" t="s">
        <v>2115</v>
      </c>
      <c r="E32" t="s">
        <v>106</v>
      </c>
      <c r="F32" s="87">
        <v>44952</v>
      </c>
      <c r="G32" s="77">
        <v>24029.607806</v>
      </c>
      <c r="H32" s="77">
        <v>-15.185104000000001</v>
      </c>
      <c r="I32" s="77">
        <v>-3.648920988</v>
      </c>
      <c r="J32" s="78">
        <f t="shared" si="0"/>
        <v>2.5895799556520056E-2</v>
      </c>
      <c r="K32" s="78">
        <f>I32/'סכום נכסי הקרן'!$C$42</f>
        <v>-3.8853744926408822E-5</v>
      </c>
    </row>
    <row r="33" spans="2:11">
      <c r="B33" t="s">
        <v>2151</v>
      </c>
      <c r="C33" t="s">
        <v>2152</v>
      </c>
      <c r="D33" t="s">
        <v>2115</v>
      </c>
      <c r="E33" t="s">
        <v>106</v>
      </c>
      <c r="F33" s="87">
        <v>44952</v>
      </c>
      <c r="G33" s="77">
        <v>48582.120300000002</v>
      </c>
      <c r="H33" s="77">
        <v>-15.157515</v>
      </c>
      <c r="I33" s="77">
        <v>-7.3638421570000006</v>
      </c>
      <c r="J33" s="78">
        <f t="shared" si="0"/>
        <v>5.2259991677168188E-2</v>
      </c>
      <c r="K33" s="78">
        <f>I33/'סכום נכסי הקרן'!$C$42</f>
        <v>-7.8410260399536545E-5</v>
      </c>
    </row>
    <row r="34" spans="2:11">
      <c r="B34" t="s">
        <v>2153</v>
      </c>
      <c r="C34" t="s">
        <v>2154</v>
      </c>
      <c r="D34" t="s">
        <v>2115</v>
      </c>
      <c r="E34" t="s">
        <v>106</v>
      </c>
      <c r="F34" s="87">
        <v>44952</v>
      </c>
      <c r="G34" s="77">
        <v>24556.309646000002</v>
      </c>
      <c r="H34" s="77">
        <v>-15.112710999999999</v>
      </c>
      <c r="I34" s="77">
        <v>-3.7111240160000003</v>
      </c>
      <c r="J34" s="78">
        <f t="shared" si="0"/>
        <v>2.6337244342579814E-2</v>
      </c>
      <c r="K34" s="78">
        <f>I34/'סכום נכסי הקרן'!$C$42</f>
        <v>-3.9516083352346339E-5</v>
      </c>
    </row>
    <row r="35" spans="2:11">
      <c r="B35" t="s">
        <v>2155</v>
      </c>
      <c r="C35" t="s">
        <v>2156</v>
      </c>
      <c r="D35" t="s">
        <v>2115</v>
      </c>
      <c r="E35" t="s">
        <v>106</v>
      </c>
      <c r="F35" s="87">
        <v>44959</v>
      </c>
      <c r="G35" s="77">
        <v>32025.186715000003</v>
      </c>
      <c r="H35" s="77">
        <v>-13.976167999999999</v>
      </c>
      <c r="I35" s="77">
        <v>-4.4758938630000005</v>
      </c>
      <c r="J35" s="78">
        <f t="shared" si="0"/>
        <v>3.176469172494624E-2</v>
      </c>
      <c r="K35" s="78">
        <f>I35/'סכום נכסי הקרן'!$C$42</f>
        <v>-4.76593598607898E-5</v>
      </c>
    </row>
    <row r="36" spans="2:11">
      <c r="B36" t="s">
        <v>2157</v>
      </c>
      <c r="C36" t="s">
        <v>2158</v>
      </c>
      <c r="D36" t="s">
        <v>2115</v>
      </c>
      <c r="E36" t="s">
        <v>106</v>
      </c>
      <c r="F36" s="87">
        <v>44959</v>
      </c>
      <c r="G36" s="77">
        <v>15239.61572</v>
      </c>
      <c r="H36" s="77">
        <v>-13.962656000000001</v>
      </c>
      <c r="I36" s="77">
        <v>-2.1278550580000002</v>
      </c>
      <c r="J36" s="78">
        <f t="shared" si="0"/>
        <v>1.5101041718499214E-2</v>
      </c>
      <c r="K36" s="78">
        <f>I36/'סכום נכסי הקרן'!$C$42</f>
        <v>-2.2657420628122644E-5</v>
      </c>
    </row>
    <row r="37" spans="2:11">
      <c r="B37" t="s">
        <v>2159</v>
      </c>
      <c r="C37" t="s">
        <v>2160</v>
      </c>
      <c r="D37" t="s">
        <v>2115</v>
      </c>
      <c r="E37" t="s">
        <v>106</v>
      </c>
      <c r="F37" s="87">
        <v>44959</v>
      </c>
      <c r="G37" s="77">
        <v>25850.495685000002</v>
      </c>
      <c r="H37" s="77">
        <v>-13.871530999999999</v>
      </c>
      <c r="I37" s="77">
        <v>-3.5858596200000004</v>
      </c>
      <c r="J37" s="78">
        <f t="shared" si="0"/>
        <v>2.5448263270900728E-2</v>
      </c>
      <c r="K37" s="78">
        <f>I37/'סכום נכסי הקרן'!$C$42</f>
        <v>-3.8182266888095548E-5</v>
      </c>
    </row>
    <row r="38" spans="2:11">
      <c r="B38" t="s">
        <v>2159</v>
      </c>
      <c r="C38" t="s">
        <v>2161</v>
      </c>
      <c r="D38" t="s">
        <v>2115</v>
      </c>
      <c r="E38" t="s">
        <v>106</v>
      </c>
      <c r="F38" s="87">
        <v>44959</v>
      </c>
      <c r="G38" s="77">
        <v>17031.129324000001</v>
      </c>
      <c r="H38" s="77">
        <v>-13.871530999999999</v>
      </c>
      <c r="I38" s="77">
        <v>-2.3624784480000001</v>
      </c>
      <c r="J38" s="78">
        <f t="shared" si="0"/>
        <v>1.6766125807382539E-2</v>
      </c>
      <c r="K38" s="78">
        <f>I38/'סכום נכסי הקרן'!$C$42</f>
        <v>-2.5155692686851402E-5</v>
      </c>
    </row>
    <row r="39" spans="2:11">
      <c r="B39" t="s">
        <v>2162</v>
      </c>
      <c r="C39" t="s">
        <v>2163</v>
      </c>
      <c r="D39" t="s">
        <v>2115</v>
      </c>
      <c r="E39" t="s">
        <v>106</v>
      </c>
      <c r="F39" s="87">
        <v>44958</v>
      </c>
      <c r="G39" s="77">
        <v>12829.332285</v>
      </c>
      <c r="H39" s="77">
        <v>-13.379503</v>
      </c>
      <c r="I39" s="77">
        <v>-1.716500946</v>
      </c>
      <c r="J39" s="78">
        <f t="shared" si="0"/>
        <v>1.2181728402005361E-2</v>
      </c>
      <c r="K39" s="78">
        <f>I39/'סכום נכסי הקרן'!$C$42</f>
        <v>-1.8277318182868651E-5</v>
      </c>
    </row>
    <row r="40" spans="2:11">
      <c r="B40" t="s">
        <v>2162</v>
      </c>
      <c r="C40" t="s">
        <v>2164</v>
      </c>
      <c r="D40" t="s">
        <v>2115</v>
      </c>
      <c r="E40" t="s">
        <v>106</v>
      </c>
      <c r="F40" s="87">
        <v>44958</v>
      </c>
      <c r="G40" s="77">
        <v>37387.868867999998</v>
      </c>
      <c r="H40" s="77">
        <v>-13.379503</v>
      </c>
      <c r="I40" s="77">
        <v>-5.0023111769999993</v>
      </c>
      <c r="J40" s="78">
        <f t="shared" si="0"/>
        <v>3.5500589896284129E-2</v>
      </c>
      <c r="K40" s="78">
        <f>I40/'סכום נכסי הקרן'!$C$42</f>
        <v>-5.3264656360841394E-5</v>
      </c>
    </row>
    <row r="41" spans="2:11">
      <c r="B41" t="s">
        <v>2165</v>
      </c>
      <c r="C41" t="s">
        <v>2166</v>
      </c>
      <c r="D41" t="s">
        <v>2115</v>
      </c>
      <c r="E41" t="s">
        <v>106</v>
      </c>
      <c r="F41" s="87">
        <v>44958</v>
      </c>
      <c r="G41" s="77">
        <v>64366.825067999998</v>
      </c>
      <c r="H41" s="77">
        <v>-13.32938</v>
      </c>
      <c r="I41" s="77">
        <v>-8.5796985839999991</v>
      </c>
      <c r="J41" s="78">
        <f t="shared" si="0"/>
        <v>6.0888727247667918E-2</v>
      </c>
      <c r="K41" s="78">
        <f>I41/'סכום נכסי הקרן'!$C$42</f>
        <v>-9.1356711045398746E-5</v>
      </c>
    </row>
    <row r="42" spans="2:11">
      <c r="B42" t="s">
        <v>2165</v>
      </c>
      <c r="C42" t="s">
        <v>2167</v>
      </c>
      <c r="D42" t="s">
        <v>2115</v>
      </c>
      <c r="E42" t="s">
        <v>106</v>
      </c>
      <c r="F42" s="87">
        <v>44958</v>
      </c>
      <c r="G42" s="77">
        <v>23377.753035000005</v>
      </c>
      <c r="H42" s="77">
        <v>-13.32938</v>
      </c>
      <c r="I42" s="77">
        <v>-3.1161094929999997</v>
      </c>
      <c r="J42" s="78">
        <f t="shared" si="0"/>
        <v>2.2114522921233868E-2</v>
      </c>
      <c r="K42" s="78">
        <f>I42/'סכום נכסי הקרן'!$C$42</f>
        <v>-3.3180363127057961E-5</v>
      </c>
    </row>
    <row r="43" spans="2:11">
      <c r="B43" t="s">
        <v>2168</v>
      </c>
      <c r="C43" t="s">
        <v>2169</v>
      </c>
      <c r="D43" t="s">
        <v>2115</v>
      </c>
      <c r="E43" t="s">
        <v>106</v>
      </c>
      <c r="F43" s="87">
        <v>44958</v>
      </c>
      <c r="G43" s="77">
        <v>19223.407583</v>
      </c>
      <c r="H43" s="77">
        <v>-13.31936</v>
      </c>
      <c r="I43" s="77">
        <v>-2.5604349399999999</v>
      </c>
      <c r="J43" s="78">
        <f t="shared" si="0"/>
        <v>1.8170990876974959E-2</v>
      </c>
      <c r="K43" s="78">
        <f>I43/'סכום נכסי הקרן'!$C$42</f>
        <v>-2.7263535271546657E-5</v>
      </c>
    </row>
    <row r="44" spans="2:11">
      <c r="B44" t="s">
        <v>2168</v>
      </c>
      <c r="C44" t="s">
        <v>2170</v>
      </c>
      <c r="D44" t="s">
        <v>2115</v>
      </c>
      <c r="E44" t="s">
        <v>106</v>
      </c>
      <c r="F44" s="87">
        <v>44958</v>
      </c>
      <c r="G44" s="77">
        <v>76633.947870000004</v>
      </c>
      <c r="H44" s="77">
        <v>-13.31936</v>
      </c>
      <c r="I44" s="77">
        <v>-10.207151717999999</v>
      </c>
      <c r="J44" s="78">
        <f t="shared" si="0"/>
        <v>7.2438497791971729E-2</v>
      </c>
      <c r="K44" s="78">
        <f>I44/'סכום נכסי הקרן'!$C$42</f>
        <v>-1.0868584729035178E-4</v>
      </c>
    </row>
    <row r="45" spans="2:11">
      <c r="B45" t="s">
        <v>2171</v>
      </c>
      <c r="C45" t="s">
        <v>2172</v>
      </c>
      <c r="D45" t="s">
        <v>2115</v>
      </c>
      <c r="E45" t="s">
        <v>106</v>
      </c>
      <c r="F45" s="87">
        <v>44963</v>
      </c>
      <c r="G45" s="77">
        <v>23388.088027999998</v>
      </c>
      <c r="H45" s="77">
        <v>-13.249682</v>
      </c>
      <c r="I45" s="77">
        <v>-3.0988472100000002</v>
      </c>
      <c r="J45" s="78">
        <f t="shared" si="0"/>
        <v>2.1992015302700608E-2</v>
      </c>
      <c r="K45" s="78">
        <f>I45/'סכום נכסי הקרן'!$C$42</f>
        <v>-3.2996554175662418E-5</v>
      </c>
    </row>
    <row r="46" spans="2:11">
      <c r="B46" t="s">
        <v>2173</v>
      </c>
      <c r="C46" t="s">
        <v>2174</v>
      </c>
      <c r="D46" t="s">
        <v>2115</v>
      </c>
      <c r="E46" t="s">
        <v>106</v>
      </c>
      <c r="F46" s="87">
        <v>44963</v>
      </c>
      <c r="G46" s="77">
        <v>153362.74812</v>
      </c>
      <c r="H46" s="77">
        <v>-13.244389</v>
      </c>
      <c r="I46" s="77">
        <v>-20.311959659999999</v>
      </c>
      <c r="J46" s="78">
        <f t="shared" si="0"/>
        <v>0.1441506784294013</v>
      </c>
      <c r="K46" s="78">
        <f>I46/'סכום נכסי הקרן'!$C$42</f>
        <v>-2.1628193709332947E-4</v>
      </c>
    </row>
    <row r="47" spans="2:11">
      <c r="B47" t="s">
        <v>2175</v>
      </c>
      <c r="C47" t="s">
        <v>2176</v>
      </c>
      <c r="D47" t="s">
        <v>2115</v>
      </c>
      <c r="E47" t="s">
        <v>106</v>
      </c>
      <c r="F47" s="87">
        <v>44963</v>
      </c>
      <c r="G47" s="77">
        <v>20804.722679999999</v>
      </c>
      <c r="H47" s="77">
        <v>-13.166335999999999</v>
      </c>
      <c r="I47" s="77">
        <v>-2.7392197539999996</v>
      </c>
      <c r="J47" s="78">
        <f t="shared" si="0"/>
        <v>1.9439797661862712E-2</v>
      </c>
      <c r="K47" s="78">
        <f>I47/'סכום נכסי הקרן'!$C$42</f>
        <v>-2.9167237648966136E-5</v>
      </c>
    </row>
    <row r="48" spans="2:11">
      <c r="B48" t="s">
        <v>2177</v>
      </c>
      <c r="C48" t="s">
        <v>2178</v>
      </c>
      <c r="D48" t="s">
        <v>2115</v>
      </c>
      <c r="E48" t="s">
        <v>106</v>
      </c>
      <c r="F48" s="87">
        <v>44963</v>
      </c>
      <c r="G48" s="77">
        <v>32275.7988</v>
      </c>
      <c r="H48" s="77">
        <v>-13.066484000000001</v>
      </c>
      <c r="I48" s="77">
        <v>-4.2173119720000001</v>
      </c>
      <c r="J48" s="78">
        <f t="shared" si="0"/>
        <v>2.9929578046052317E-2</v>
      </c>
      <c r="K48" s="78">
        <f>I48/'סכום נכסי הקרן'!$C$42</f>
        <v>-4.4905977458555534E-5</v>
      </c>
    </row>
    <row r="49" spans="2:11">
      <c r="B49" t="s">
        <v>2179</v>
      </c>
      <c r="C49" t="s">
        <v>2180</v>
      </c>
      <c r="D49" t="s">
        <v>2115</v>
      </c>
      <c r="E49" t="s">
        <v>106</v>
      </c>
      <c r="F49" s="87">
        <v>44964</v>
      </c>
      <c r="G49" s="77">
        <v>119911.02325200001</v>
      </c>
      <c r="H49" s="77">
        <v>-12.258423000000001</v>
      </c>
      <c r="I49" s="77">
        <v>-14.699200631</v>
      </c>
      <c r="J49" s="78">
        <f t="shared" si="0"/>
        <v>0.10431783928269843</v>
      </c>
      <c r="K49" s="78">
        <f>I49/'סכום נכסי הקרן'!$C$42</f>
        <v>-1.5651722627516143E-4</v>
      </c>
    </row>
    <row r="50" spans="2:11">
      <c r="B50" t="s">
        <v>2181</v>
      </c>
      <c r="C50" t="s">
        <v>2182</v>
      </c>
      <c r="D50" t="s">
        <v>2115</v>
      </c>
      <c r="E50" t="s">
        <v>106</v>
      </c>
      <c r="F50" s="87">
        <v>44964</v>
      </c>
      <c r="G50" s="77">
        <v>220.87459699999999</v>
      </c>
      <c r="H50" s="77">
        <v>-12.255145000000001</v>
      </c>
      <c r="I50" s="77">
        <v>-2.7068501999999998E-2</v>
      </c>
      <c r="J50" s="78">
        <f t="shared" si="0"/>
        <v>1.9210076194920946E-4</v>
      </c>
      <c r="K50" s="78">
        <f>I50/'סכום נכסי הקרן'!$C$42</f>
        <v>-2.8822566334176458E-7</v>
      </c>
    </row>
    <row r="51" spans="2:11">
      <c r="B51" t="s">
        <v>2181</v>
      </c>
      <c r="C51" t="s">
        <v>2183</v>
      </c>
      <c r="D51" t="s">
        <v>2115</v>
      </c>
      <c r="E51" t="s">
        <v>106</v>
      </c>
      <c r="F51" s="87">
        <v>44964</v>
      </c>
      <c r="G51" s="77">
        <v>30932.716151999997</v>
      </c>
      <c r="H51" s="77">
        <v>-12.255145000000001</v>
      </c>
      <c r="I51" s="77">
        <v>-3.7908491440000001</v>
      </c>
      <c r="J51" s="78">
        <f t="shared" si="0"/>
        <v>2.6903040626219676E-2</v>
      </c>
      <c r="K51" s="78">
        <f>I51/'סכום נכסי הקרן'!$C$42</f>
        <v>-4.0364997263533846E-5</v>
      </c>
    </row>
    <row r="52" spans="2:11">
      <c r="B52" t="s">
        <v>2184</v>
      </c>
      <c r="C52" t="s">
        <v>2185</v>
      </c>
      <c r="D52" t="s">
        <v>2115</v>
      </c>
      <c r="E52" t="s">
        <v>106</v>
      </c>
      <c r="F52" s="87">
        <v>44964</v>
      </c>
      <c r="G52" s="77">
        <v>10489.022166000002</v>
      </c>
      <c r="H52" s="77">
        <v>-12.219094999999999</v>
      </c>
      <c r="I52" s="77">
        <v>-1.281663601</v>
      </c>
      <c r="J52" s="78">
        <f t="shared" si="0"/>
        <v>9.0957583952989939E-3</v>
      </c>
      <c r="K52" s="78">
        <f>I52/'סכום נכסי הקרן'!$C$42</f>
        <v>-1.3647166052233688E-5</v>
      </c>
    </row>
    <row r="53" spans="2:11">
      <c r="B53" t="s">
        <v>2184</v>
      </c>
      <c r="C53" t="s">
        <v>2186</v>
      </c>
      <c r="D53" t="s">
        <v>2115</v>
      </c>
      <c r="E53" t="s">
        <v>106</v>
      </c>
      <c r="F53" s="87">
        <v>44964</v>
      </c>
      <c r="G53" s="77">
        <v>30942.653068</v>
      </c>
      <c r="H53" s="77">
        <v>-12.219094999999999</v>
      </c>
      <c r="I53" s="77">
        <v>-3.7809122279999996</v>
      </c>
      <c r="J53" s="78">
        <f t="shared" si="0"/>
        <v>2.6832519947423882E-2</v>
      </c>
      <c r="K53" s="78">
        <f>I53/'סכום נכסי הקרן'!$C$42</f>
        <v>-4.0259188888704999E-5</v>
      </c>
    </row>
    <row r="54" spans="2:11">
      <c r="B54" t="s">
        <v>2184</v>
      </c>
      <c r="C54" t="s">
        <v>2187</v>
      </c>
      <c r="D54" t="s">
        <v>2115</v>
      </c>
      <c r="E54" t="s">
        <v>106</v>
      </c>
      <c r="F54" s="87">
        <v>44964</v>
      </c>
      <c r="G54" s="77">
        <v>8638.127058</v>
      </c>
      <c r="H54" s="77">
        <v>-12.219094999999999</v>
      </c>
      <c r="I54" s="77">
        <v>-1.0555009660000001</v>
      </c>
      <c r="J54" s="78">
        <f t="shared" si="0"/>
        <v>7.4907189103677286E-3</v>
      </c>
      <c r="K54" s="78">
        <f>I54/'סכום נכסי הקרן'!$C$42</f>
        <v>-1.1238984192151577E-5</v>
      </c>
    </row>
    <row r="55" spans="2:11">
      <c r="B55" t="s">
        <v>2188</v>
      </c>
      <c r="C55" t="s">
        <v>2189</v>
      </c>
      <c r="D55" t="s">
        <v>2115</v>
      </c>
      <c r="E55" t="s">
        <v>106</v>
      </c>
      <c r="F55" s="87">
        <v>44964</v>
      </c>
      <c r="G55" s="77">
        <v>92852.349816000002</v>
      </c>
      <c r="H55" s="77">
        <v>-12.189617</v>
      </c>
      <c r="I55" s="77">
        <v>-11.318346071000001</v>
      </c>
      <c r="J55" s="78">
        <f t="shared" si="0"/>
        <v>8.0324463623585141E-2</v>
      </c>
      <c r="K55" s="78">
        <f>I55/'סכום נכסי הקרן'!$C$42</f>
        <v>-1.2051785518997802E-4</v>
      </c>
    </row>
    <row r="56" spans="2:11">
      <c r="B56" t="s">
        <v>2190</v>
      </c>
      <c r="C56" t="s">
        <v>2191</v>
      </c>
      <c r="D56" t="s">
        <v>2115</v>
      </c>
      <c r="E56" t="s">
        <v>106</v>
      </c>
      <c r="F56" s="87">
        <v>44964</v>
      </c>
      <c r="G56" s="77">
        <v>18375.080776999999</v>
      </c>
      <c r="H56" s="77">
        <v>-12.107398</v>
      </c>
      <c r="I56" s="77">
        <v>-2.2247440869999999</v>
      </c>
      <c r="J56" s="78">
        <f t="shared" si="0"/>
        <v>1.5788647419598557E-2</v>
      </c>
      <c r="K56" s="78">
        <f>I56/'סכום נכסי הקרן'!$C$42</f>
        <v>-2.3689095918246361E-5</v>
      </c>
    </row>
    <row r="57" spans="2:11">
      <c r="B57" t="s">
        <v>2192</v>
      </c>
      <c r="C57" t="s">
        <v>2193</v>
      </c>
      <c r="D57" t="s">
        <v>2115</v>
      </c>
      <c r="E57" t="s">
        <v>106</v>
      </c>
      <c r="F57" s="87">
        <v>44956</v>
      </c>
      <c r="G57" s="77">
        <v>23632.682850000001</v>
      </c>
      <c r="H57" s="77">
        <v>-12.116547000000001</v>
      </c>
      <c r="I57" s="77">
        <v>-2.8634651849999999</v>
      </c>
      <c r="J57" s="78">
        <f t="shared" si="0"/>
        <v>2.0321547304447588E-2</v>
      </c>
      <c r="K57" s="78">
        <f>I57/'סכום נכסי הקרן'!$C$42</f>
        <v>-3.0490204164333647E-5</v>
      </c>
    </row>
    <row r="58" spans="2:11">
      <c r="B58" t="s">
        <v>2194</v>
      </c>
      <c r="C58" t="s">
        <v>2195</v>
      </c>
      <c r="D58" t="s">
        <v>2115</v>
      </c>
      <c r="E58" t="s">
        <v>106</v>
      </c>
      <c r="F58" s="87">
        <v>44956</v>
      </c>
      <c r="G58" s="77">
        <v>10503.4146</v>
      </c>
      <c r="H58" s="77">
        <v>-12.116547000000001</v>
      </c>
      <c r="I58" s="77">
        <v>-1.272651194</v>
      </c>
      <c r="J58" s="78">
        <f t="shared" si="0"/>
        <v>9.0317988067079302E-3</v>
      </c>
      <c r="K58" s="78">
        <f>I58/'סכום נכסי הקרן'!$C$42</f>
        <v>-1.3551201857913629E-5</v>
      </c>
    </row>
    <row r="59" spans="2:11">
      <c r="B59" t="s">
        <v>2196</v>
      </c>
      <c r="C59" t="s">
        <v>2197</v>
      </c>
      <c r="D59" t="s">
        <v>2115</v>
      </c>
      <c r="E59" t="s">
        <v>106</v>
      </c>
      <c r="F59" s="87">
        <v>44957</v>
      </c>
      <c r="G59" s="77">
        <v>81448.927559999996</v>
      </c>
      <c r="H59" s="77">
        <v>-12.046379</v>
      </c>
      <c r="I59" s="77">
        <v>-9.8116461899999994</v>
      </c>
      <c r="J59" s="78">
        <f t="shared" si="0"/>
        <v>6.9631659301835694E-2</v>
      </c>
      <c r="K59" s="78">
        <f>I59/'סכום נכסי הקרן'!$C$42</f>
        <v>-1.0447450071627336E-4</v>
      </c>
    </row>
    <row r="60" spans="2:11">
      <c r="B60" t="s">
        <v>2198</v>
      </c>
      <c r="C60" t="s">
        <v>2199</v>
      </c>
      <c r="D60" t="s">
        <v>2115</v>
      </c>
      <c r="E60" t="s">
        <v>106</v>
      </c>
      <c r="F60" s="87">
        <v>44964</v>
      </c>
      <c r="G60" s="77">
        <v>251.56559999999999</v>
      </c>
      <c r="H60" s="77">
        <v>-12.006135</v>
      </c>
      <c r="I60" s="77">
        <v>-3.0203306000000003E-2</v>
      </c>
      <c r="J60" s="78">
        <f t="shared" si="0"/>
        <v>2.1434795675006807E-4</v>
      </c>
      <c r="K60" s="78">
        <f>I60/'סכום נכסי הקרן'!$C$42</f>
        <v>-3.2160508575481196E-7</v>
      </c>
    </row>
    <row r="61" spans="2:11">
      <c r="B61" t="s">
        <v>2198</v>
      </c>
      <c r="C61" t="s">
        <v>2200</v>
      </c>
      <c r="D61" t="s">
        <v>2115</v>
      </c>
      <c r="E61" t="s">
        <v>106</v>
      </c>
      <c r="F61" s="87">
        <v>44964</v>
      </c>
      <c r="G61" s="77">
        <v>132556.56745100001</v>
      </c>
      <c r="H61" s="77">
        <v>-12.006135</v>
      </c>
      <c r="I61" s="77">
        <v>-15.914920545999999</v>
      </c>
      <c r="J61" s="78">
        <f t="shared" si="0"/>
        <v>0.11294560604970785</v>
      </c>
      <c r="K61" s="78">
        <f>I61/'סכום נכסי הקרן'!$C$42</f>
        <v>-1.6946222333996645E-4</v>
      </c>
    </row>
    <row r="62" spans="2:11">
      <c r="B62" t="s">
        <v>2201</v>
      </c>
      <c r="C62" t="s">
        <v>2202</v>
      </c>
      <c r="D62" t="s">
        <v>2115</v>
      </c>
      <c r="E62" t="s">
        <v>106</v>
      </c>
      <c r="F62" s="87">
        <v>44956</v>
      </c>
      <c r="G62" s="77">
        <v>24182.504451000001</v>
      </c>
      <c r="H62" s="77">
        <v>-12.002259</v>
      </c>
      <c r="I62" s="77">
        <v>-2.902446876</v>
      </c>
      <c r="J62" s="78">
        <f t="shared" si="0"/>
        <v>2.0598194033666983E-2</v>
      </c>
      <c r="K62" s="78">
        <f>I62/'סכום נכסי הקרן'!$C$42</f>
        <v>-3.0905281575956158E-5</v>
      </c>
    </row>
    <row r="63" spans="2:11">
      <c r="B63" t="s">
        <v>2203</v>
      </c>
      <c r="C63" t="s">
        <v>2204</v>
      </c>
      <c r="D63" t="s">
        <v>2115</v>
      </c>
      <c r="E63" t="s">
        <v>106</v>
      </c>
      <c r="F63" s="87">
        <v>44956</v>
      </c>
      <c r="G63" s="77">
        <v>18925.989465999999</v>
      </c>
      <c r="H63" s="77">
        <v>-11.998996999999999</v>
      </c>
      <c r="I63" s="77">
        <v>-2.2709289640000003</v>
      </c>
      <c r="J63" s="78">
        <f t="shared" si="0"/>
        <v>1.6116413989844321E-2</v>
      </c>
      <c r="K63" s="78">
        <f>I63/'סכום נכסי הקרן'!$C$42</f>
        <v>-2.418087292200087E-5</v>
      </c>
    </row>
    <row r="64" spans="2:11">
      <c r="B64" t="s">
        <v>2205</v>
      </c>
      <c r="C64" t="s">
        <v>2206</v>
      </c>
      <c r="D64" t="s">
        <v>2115</v>
      </c>
      <c r="E64" t="s">
        <v>106</v>
      </c>
      <c r="F64" s="87">
        <v>44972</v>
      </c>
      <c r="G64" s="77">
        <v>55140.85024</v>
      </c>
      <c r="H64" s="77">
        <v>-10.195836999999999</v>
      </c>
      <c r="I64" s="77">
        <v>-5.6220709490000003</v>
      </c>
      <c r="J64" s="78">
        <f t="shared" si="0"/>
        <v>3.9898924330404963E-2</v>
      </c>
      <c r="K64" s="78">
        <f>I64/'סכום נכסי הקרן'!$C$42</f>
        <v>-5.9863864229723131E-5</v>
      </c>
    </row>
    <row r="65" spans="2:11">
      <c r="B65" t="s">
        <v>2207</v>
      </c>
      <c r="C65" t="s">
        <v>2208</v>
      </c>
      <c r="D65" t="s">
        <v>2115</v>
      </c>
      <c r="E65" t="s">
        <v>106</v>
      </c>
      <c r="F65" s="87">
        <v>44972</v>
      </c>
      <c r="G65" s="77">
        <v>31527.124400000001</v>
      </c>
      <c r="H65" s="77">
        <v>-10.132687000000001</v>
      </c>
      <c r="I65" s="77">
        <v>-3.1945448510000003</v>
      </c>
      <c r="J65" s="78">
        <f t="shared" si="0"/>
        <v>2.267116591668146E-2</v>
      </c>
      <c r="K65" s="78">
        <f>I65/'סכום נכסי הקרן'!$C$42</f>
        <v>-3.4015543555180614E-5</v>
      </c>
    </row>
    <row r="66" spans="2:11">
      <c r="B66" t="s">
        <v>2209</v>
      </c>
      <c r="C66" t="s">
        <v>2210</v>
      </c>
      <c r="D66" t="s">
        <v>2115</v>
      </c>
      <c r="E66" t="s">
        <v>106</v>
      </c>
      <c r="F66" s="87">
        <v>44972</v>
      </c>
      <c r="G66" s="77">
        <v>26725.52505</v>
      </c>
      <c r="H66" s="77">
        <v>-10.101139</v>
      </c>
      <c r="I66" s="77">
        <v>-2.6995825530000004</v>
      </c>
      <c r="J66" s="78">
        <f t="shared" si="0"/>
        <v>1.9158498884648004E-2</v>
      </c>
      <c r="K66" s="78">
        <f>I66/'סכום נכסי הקרן'!$C$42</f>
        <v>-2.8745180360711484E-5</v>
      </c>
    </row>
    <row r="67" spans="2:11">
      <c r="B67" t="s">
        <v>2209</v>
      </c>
      <c r="C67" t="s">
        <v>2211</v>
      </c>
      <c r="D67" t="s">
        <v>2115</v>
      </c>
      <c r="E67" t="s">
        <v>106</v>
      </c>
      <c r="F67" s="87">
        <v>44972</v>
      </c>
      <c r="G67" s="77">
        <v>17607.626520000002</v>
      </c>
      <c r="H67" s="77">
        <v>-10.101139</v>
      </c>
      <c r="I67" s="77">
        <v>-1.7785709080000001</v>
      </c>
      <c r="J67" s="78">
        <f t="shared" si="0"/>
        <v>1.2622228840277064E-2</v>
      </c>
      <c r="K67" s="78">
        <f>I67/'סכום נכסי הקרן'!$C$42</f>
        <v>-1.8938239720789301E-5</v>
      </c>
    </row>
    <row r="68" spans="2:11">
      <c r="B68" t="s">
        <v>2212</v>
      </c>
      <c r="C68" t="s">
        <v>2213</v>
      </c>
      <c r="D68" t="s">
        <v>2115</v>
      </c>
      <c r="E68" t="s">
        <v>106</v>
      </c>
      <c r="F68" s="87">
        <v>44972</v>
      </c>
      <c r="G68" s="77">
        <v>5346.0236759999998</v>
      </c>
      <c r="H68" s="77">
        <v>-10.08222</v>
      </c>
      <c r="I68" s="77">
        <v>-0.53899784500000003</v>
      </c>
      <c r="J68" s="78">
        <f t="shared" si="0"/>
        <v>3.8251801563855261E-3</v>
      </c>
      <c r="K68" s="78">
        <f>I68/'סכום נכסי הקרן'!$C$42</f>
        <v>-5.7392541122115522E-6</v>
      </c>
    </row>
    <row r="69" spans="2:11">
      <c r="B69" t="s">
        <v>2214</v>
      </c>
      <c r="C69" t="s">
        <v>2215</v>
      </c>
      <c r="D69" t="s">
        <v>2115</v>
      </c>
      <c r="E69" t="s">
        <v>106</v>
      </c>
      <c r="F69" s="87">
        <v>44973</v>
      </c>
      <c r="G69" s="77">
        <v>26809.736099999998</v>
      </c>
      <c r="H69" s="77">
        <v>-9.7217570000000002</v>
      </c>
      <c r="I69" s="77">
        <v>-2.6063774180000001</v>
      </c>
      <c r="J69" s="78">
        <f t="shared" si="0"/>
        <v>1.8497037180890664E-2</v>
      </c>
      <c r="K69" s="78">
        <f>I69/'סכום נכסי הקרן'!$C$42</f>
        <v>-2.7752731208474179E-5</v>
      </c>
    </row>
    <row r="70" spans="2:11">
      <c r="B70" t="s">
        <v>2216</v>
      </c>
      <c r="C70" t="s">
        <v>2217</v>
      </c>
      <c r="D70" t="s">
        <v>2115</v>
      </c>
      <c r="E70" t="s">
        <v>106</v>
      </c>
      <c r="F70" s="87">
        <v>44973</v>
      </c>
      <c r="G70" s="77">
        <v>66495.739834000007</v>
      </c>
      <c r="H70" s="77">
        <v>-9.7092259999999992</v>
      </c>
      <c r="I70" s="77">
        <v>-6.4562216900000005</v>
      </c>
      <c r="J70" s="78">
        <f t="shared" si="0"/>
        <v>4.5818756647930246E-2</v>
      </c>
      <c r="K70" s="78">
        <f>I70/'סכום נכסי הקרן'!$C$42</f>
        <v>-6.8745909148638473E-5</v>
      </c>
    </row>
    <row r="71" spans="2:11">
      <c r="B71" t="s">
        <v>2218</v>
      </c>
      <c r="C71" t="s">
        <v>2219</v>
      </c>
      <c r="D71" t="s">
        <v>2115</v>
      </c>
      <c r="E71" t="s">
        <v>106</v>
      </c>
      <c r="F71" s="87">
        <v>44977</v>
      </c>
      <c r="G71" s="77">
        <v>46796.800107000003</v>
      </c>
      <c r="H71" s="77">
        <v>-9.369707</v>
      </c>
      <c r="I71" s="77">
        <v>-4.3847229269999994</v>
      </c>
      <c r="J71" s="78">
        <f t="shared" si="0"/>
        <v>3.1117666401076348E-2</v>
      </c>
      <c r="K71" s="78">
        <f>I71/'סכום נכסי הקרן'!$C$42</f>
        <v>-4.6688570878596034E-5</v>
      </c>
    </row>
    <row r="72" spans="2:11">
      <c r="B72" t="s">
        <v>2220</v>
      </c>
      <c r="C72" t="s">
        <v>2221</v>
      </c>
      <c r="D72" t="s">
        <v>2115</v>
      </c>
      <c r="E72" t="s">
        <v>106</v>
      </c>
      <c r="F72" s="87">
        <v>44977</v>
      </c>
      <c r="G72" s="77">
        <v>41654.091210999999</v>
      </c>
      <c r="H72" s="77">
        <v>-9.3323610000000006</v>
      </c>
      <c r="I72" s="77">
        <v>-3.8873102149999994</v>
      </c>
      <c r="J72" s="78">
        <f t="shared" si="0"/>
        <v>2.7587609178906364E-2</v>
      </c>
      <c r="K72" s="78">
        <f>I72/'סכום נכסי הקרן'!$C$42</f>
        <v>-4.1392115652857048E-5</v>
      </c>
    </row>
    <row r="73" spans="2:11">
      <c r="B73" t="s">
        <v>2222</v>
      </c>
      <c r="C73" t="s">
        <v>2223</v>
      </c>
      <c r="D73" t="s">
        <v>2115</v>
      </c>
      <c r="E73" t="s">
        <v>106</v>
      </c>
      <c r="F73" s="87">
        <v>45013</v>
      </c>
      <c r="G73" s="77">
        <v>26924.569350000002</v>
      </c>
      <c r="H73" s="77">
        <v>-9.1732849999999999</v>
      </c>
      <c r="I73" s="77">
        <v>-2.4698674780000003</v>
      </c>
      <c r="J73" s="78">
        <f t="shared" si="0"/>
        <v>1.7528248310060619E-2</v>
      </c>
      <c r="K73" s="78">
        <f>I73/'סכום נכסי הקרן'!$C$42</f>
        <v>-2.6299172086168686E-5</v>
      </c>
    </row>
    <row r="74" spans="2:11">
      <c r="B74" t="s">
        <v>2222</v>
      </c>
      <c r="C74" t="s">
        <v>2224</v>
      </c>
      <c r="D74" t="s">
        <v>2115</v>
      </c>
      <c r="E74" t="s">
        <v>106</v>
      </c>
      <c r="F74" s="87">
        <v>45013</v>
      </c>
      <c r="G74" s="77">
        <v>6652.0362150000001</v>
      </c>
      <c r="H74" s="77">
        <v>-9.1732849999999999</v>
      </c>
      <c r="I74" s="77">
        <v>-0.61021023900000004</v>
      </c>
      <c r="J74" s="78">
        <f t="shared" si="0"/>
        <v>4.3305629495532941E-3</v>
      </c>
      <c r="K74" s="78">
        <f>I74/'סכום נכסי הקרן'!$C$42</f>
        <v>-6.4975243518725837E-6</v>
      </c>
    </row>
    <row r="75" spans="2:11">
      <c r="B75" t="s">
        <v>2225</v>
      </c>
      <c r="C75" t="s">
        <v>2226</v>
      </c>
      <c r="D75" t="s">
        <v>2115</v>
      </c>
      <c r="E75" t="s">
        <v>106</v>
      </c>
      <c r="F75" s="87">
        <v>45013</v>
      </c>
      <c r="G75" s="77">
        <v>9162.1622399999997</v>
      </c>
      <c r="H75" s="77">
        <v>-9.0802399999999999</v>
      </c>
      <c r="I75" s="77">
        <v>-0.83194628100000001</v>
      </c>
      <c r="J75" s="78">
        <f t="shared" si="0"/>
        <v>5.904187622976371E-3</v>
      </c>
      <c r="K75" s="78">
        <f>I75/'סכום נכסי הקרן'!$C$42</f>
        <v>-8.8585718081458332E-6</v>
      </c>
    </row>
    <row r="76" spans="2:11">
      <c r="B76" t="s">
        <v>2227</v>
      </c>
      <c r="C76" t="s">
        <v>2228</v>
      </c>
      <c r="D76" t="s">
        <v>2115</v>
      </c>
      <c r="E76" t="s">
        <v>106</v>
      </c>
      <c r="F76" s="87">
        <v>45013</v>
      </c>
      <c r="G76" s="77">
        <v>10791.263279999999</v>
      </c>
      <c r="H76" s="77">
        <v>-8.9564249999999994</v>
      </c>
      <c r="I76" s="77">
        <v>-0.96651145099999991</v>
      </c>
      <c r="J76" s="78">
        <f t="shared" ref="J76:J139" si="1">I76/$I$11</f>
        <v>6.8591747770059839E-3</v>
      </c>
      <c r="K76" s="78">
        <f>I76/'סכום נכסי הקרן'!$C$42</f>
        <v>-1.0291423001239093E-5</v>
      </c>
    </row>
    <row r="77" spans="2:11">
      <c r="B77" t="s">
        <v>2229</v>
      </c>
      <c r="C77" t="s">
        <v>2230</v>
      </c>
      <c r="D77" t="s">
        <v>2115</v>
      </c>
      <c r="E77" t="s">
        <v>106</v>
      </c>
      <c r="F77" s="87">
        <v>45014</v>
      </c>
      <c r="G77" s="77">
        <v>11115.097949999999</v>
      </c>
      <c r="H77" s="77">
        <v>-8.8678559999999997</v>
      </c>
      <c r="I77" s="77">
        <v>-0.98567087200000014</v>
      </c>
      <c r="J77" s="78">
        <f t="shared" si="1"/>
        <v>6.9951460757725625E-3</v>
      </c>
      <c r="K77" s="78">
        <f>I77/'סכום נכסי הקרן'!$C$42</f>
        <v>-1.0495432695863835E-5</v>
      </c>
    </row>
    <row r="78" spans="2:11">
      <c r="B78" t="s">
        <v>2229</v>
      </c>
      <c r="C78" t="s">
        <v>2231</v>
      </c>
      <c r="D78" t="s">
        <v>2115</v>
      </c>
      <c r="E78" t="s">
        <v>106</v>
      </c>
      <c r="F78" s="87">
        <v>45014</v>
      </c>
      <c r="G78" s="77">
        <v>9177.7795619999997</v>
      </c>
      <c r="H78" s="77">
        <v>-8.8678559999999997</v>
      </c>
      <c r="I78" s="77">
        <v>-0.81387226899999998</v>
      </c>
      <c r="J78" s="78">
        <f t="shared" si="1"/>
        <v>5.7759192955794889E-3</v>
      </c>
      <c r="K78" s="78">
        <f>I78/'סכום נכסי הקרן'!$C$42</f>
        <v>-8.666119558739973E-6</v>
      </c>
    </row>
    <row r="79" spans="2:11">
      <c r="B79" t="s">
        <v>2232</v>
      </c>
      <c r="C79" t="s">
        <v>2233</v>
      </c>
      <c r="D79" t="s">
        <v>2115</v>
      </c>
      <c r="E79" t="s">
        <v>106</v>
      </c>
      <c r="F79" s="87">
        <v>45012</v>
      </c>
      <c r="G79" s="77">
        <v>37806.933675</v>
      </c>
      <c r="H79" s="77">
        <v>-8.8269129999999993</v>
      </c>
      <c r="I79" s="77">
        <v>-3.3371852610000001</v>
      </c>
      <c r="J79" s="78">
        <f t="shared" si="1"/>
        <v>2.3683461737327452E-2</v>
      </c>
      <c r="K79" s="78">
        <f>I79/'סכום נכסי הקרן'!$C$42</f>
        <v>-3.5534379979582354E-5</v>
      </c>
    </row>
    <row r="80" spans="2:11">
      <c r="B80" t="s">
        <v>2234</v>
      </c>
      <c r="C80" t="s">
        <v>2235</v>
      </c>
      <c r="D80" t="s">
        <v>2115</v>
      </c>
      <c r="E80" t="s">
        <v>106</v>
      </c>
      <c r="F80" s="87">
        <v>45014</v>
      </c>
      <c r="G80" s="77">
        <v>45914.926679999997</v>
      </c>
      <c r="H80" s="77">
        <v>-8.8061389999999999</v>
      </c>
      <c r="I80" s="77">
        <v>-4.0433324739999996</v>
      </c>
      <c r="J80" s="78">
        <f t="shared" si="1"/>
        <v>2.8694873808287662E-2</v>
      </c>
      <c r="K80" s="78">
        <f>I80/'סכום נכסי הקרן'!$C$42</f>
        <v>-4.3053442131003334E-5</v>
      </c>
    </row>
    <row r="81" spans="2:11">
      <c r="B81" t="s">
        <v>2236</v>
      </c>
      <c r="C81" t="s">
        <v>2237</v>
      </c>
      <c r="D81" t="s">
        <v>2115</v>
      </c>
      <c r="E81" t="s">
        <v>106</v>
      </c>
      <c r="F81" s="87">
        <v>45012</v>
      </c>
      <c r="G81" s="77">
        <v>16214.454900000001</v>
      </c>
      <c r="H81" s="77">
        <v>-8.7498400000000007</v>
      </c>
      <c r="I81" s="77">
        <v>-1.4187389300000002</v>
      </c>
      <c r="J81" s="78">
        <f t="shared" si="1"/>
        <v>1.006855974002574E-2</v>
      </c>
      <c r="K81" s="78">
        <f>I81/'סכום נכסי הקרן'!$C$42</f>
        <v>-1.5106745441917524E-5</v>
      </c>
    </row>
    <row r="82" spans="2:11">
      <c r="B82" t="s">
        <v>2238</v>
      </c>
      <c r="C82" t="s">
        <v>2239</v>
      </c>
      <c r="D82" t="s">
        <v>2115</v>
      </c>
      <c r="E82" t="s">
        <v>106</v>
      </c>
      <c r="F82" s="87">
        <v>44993</v>
      </c>
      <c r="G82" s="77">
        <v>56120.991499999996</v>
      </c>
      <c r="H82" s="77">
        <v>-8.1637520000000006</v>
      </c>
      <c r="I82" s="77">
        <v>-4.581578629</v>
      </c>
      <c r="J82" s="78">
        <f t="shared" si="1"/>
        <v>3.251471934284042E-2</v>
      </c>
      <c r="K82" s="78">
        <f>I82/'סכום נכסי הקרן'!$C$42</f>
        <v>-4.8784692241040063E-5</v>
      </c>
    </row>
    <row r="83" spans="2:11">
      <c r="B83" t="s">
        <v>2240</v>
      </c>
      <c r="C83" t="s">
        <v>2241</v>
      </c>
      <c r="D83" t="s">
        <v>2115</v>
      </c>
      <c r="E83" t="s">
        <v>106</v>
      </c>
      <c r="F83" s="87">
        <v>44993</v>
      </c>
      <c r="G83" s="77">
        <v>15273.250961</v>
      </c>
      <c r="H83" s="77">
        <v>-7.7865029999999997</v>
      </c>
      <c r="I83" s="77">
        <v>-1.189252193</v>
      </c>
      <c r="J83" s="78">
        <f t="shared" si="1"/>
        <v>8.4399296431353441E-3</v>
      </c>
      <c r="K83" s="78">
        <f>I83/'סכום נכסי הקרן'!$C$42</f>
        <v>-1.2663168512541746E-5</v>
      </c>
    </row>
    <row r="84" spans="2:11">
      <c r="B84" t="s">
        <v>2242</v>
      </c>
      <c r="C84" t="s">
        <v>2243</v>
      </c>
      <c r="D84" t="s">
        <v>2115</v>
      </c>
      <c r="E84" t="s">
        <v>106</v>
      </c>
      <c r="F84" s="87">
        <v>44993</v>
      </c>
      <c r="G84" s="77">
        <v>19107.640356</v>
      </c>
      <c r="H84" s="77">
        <v>-7.6958149999999996</v>
      </c>
      <c r="I84" s="77">
        <v>-1.4704885839999999</v>
      </c>
      <c r="J84" s="78">
        <f t="shared" si="1"/>
        <v>1.0435818628752125E-2</v>
      </c>
      <c r="K84" s="78">
        <f>I84/'סכום נכסי הקרן'!$C$42</f>
        <v>-1.5657776243395075E-5</v>
      </c>
    </row>
    <row r="85" spans="2:11">
      <c r="B85" t="s">
        <v>2244</v>
      </c>
      <c r="C85" t="s">
        <v>2245</v>
      </c>
      <c r="D85" t="s">
        <v>2115</v>
      </c>
      <c r="E85" t="s">
        <v>106</v>
      </c>
      <c r="F85" s="87">
        <v>44993</v>
      </c>
      <c r="G85" s="77">
        <v>250.91117800000001</v>
      </c>
      <c r="H85" s="77">
        <v>-7.6927940000000001</v>
      </c>
      <c r="I85" s="77">
        <v>-1.9302081000000002E-2</v>
      </c>
      <c r="J85" s="78">
        <f t="shared" si="1"/>
        <v>1.3698373361427092E-4</v>
      </c>
      <c r="K85" s="78">
        <f>I85/'סכום נכסי הקרן'!$C$42</f>
        <v>-2.0552873964364455E-7</v>
      </c>
    </row>
    <row r="86" spans="2:11">
      <c r="B86" t="s">
        <v>2244</v>
      </c>
      <c r="C86" t="s">
        <v>2246</v>
      </c>
      <c r="D86" t="s">
        <v>2115</v>
      </c>
      <c r="E86" t="s">
        <v>106</v>
      </c>
      <c r="F86" s="87">
        <v>44993</v>
      </c>
      <c r="G86" s="77">
        <v>45038.612896999999</v>
      </c>
      <c r="H86" s="77">
        <v>-7.6927940000000001</v>
      </c>
      <c r="I86" s="77">
        <v>-3.4647278539999999</v>
      </c>
      <c r="J86" s="78">
        <f t="shared" si="1"/>
        <v>2.4588610803067325E-2</v>
      </c>
      <c r="K86" s="78">
        <f>I86/'סכום נכסי הקרן'!$C$42</f>
        <v>-3.6892454706870686E-5</v>
      </c>
    </row>
    <row r="87" spans="2:11">
      <c r="B87" t="s">
        <v>2247</v>
      </c>
      <c r="C87" t="s">
        <v>2248</v>
      </c>
      <c r="D87" t="s">
        <v>2115</v>
      </c>
      <c r="E87" t="s">
        <v>106</v>
      </c>
      <c r="F87" s="87">
        <v>44986</v>
      </c>
      <c r="G87" s="77">
        <v>211.73599300000001</v>
      </c>
      <c r="H87" s="77">
        <v>-7.7094550000000002</v>
      </c>
      <c r="I87" s="77">
        <v>-1.6323689999999998E-2</v>
      </c>
      <c r="J87" s="78">
        <f t="shared" si="1"/>
        <v>1.1584657646820245E-4</v>
      </c>
      <c r="K87" s="78">
        <f>I87/'סכום נכסי הקרן'!$C$42</f>
        <v>-1.7381480432257866E-7</v>
      </c>
    </row>
    <row r="88" spans="2:11">
      <c r="B88" t="s">
        <v>2247</v>
      </c>
      <c r="C88" t="s">
        <v>2249</v>
      </c>
      <c r="D88" t="s">
        <v>2115</v>
      </c>
      <c r="E88" t="s">
        <v>106</v>
      </c>
      <c r="F88" s="87">
        <v>44986</v>
      </c>
      <c r="G88" s="77">
        <v>27847.246858000002</v>
      </c>
      <c r="H88" s="77">
        <v>-7.7094550000000002</v>
      </c>
      <c r="I88" s="77">
        <v>-2.1468708310000002</v>
      </c>
      <c r="J88" s="78">
        <f t="shared" si="1"/>
        <v>1.5235993570742578E-2</v>
      </c>
      <c r="K88" s="78">
        <f>I88/'סכום נכסי הקרן'!$C$42</f>
        <v>-2.2859900757495206E-5</v>
      </c>
    </row>
    <row r="89" spans="2:11">
      <c r="B89" t="s">
        <v>2250</v>
      </c>
      <c r="C89" t="s">
        <v>2251</v>
      </c>
      <c r="D89" t="s">
        <v>2115</v>
      </c>
      <c r="E89" t="s">
        <v>106</v>
      </c>
      <c r="F89" s="87">
        <v>44986</v>
      </c>
      <c r="G89" s="77">
        <v>25124.167722999999</v>
      </c>
      <c r="H89" s="77">
        <v>-7.6792600000000002</v>
      </c>
      <c r="I89" s="77">
        <v>-1.929350192</v>
      </c>
      <c r="J89" s="78">
        <f t="shared" si="1"/>
        <v>1.3692284927701342E-2</v>
      </c>
      <c r="K89" s="78">
        <f>I89/'סכום נכסי הקרן'!$C$42</f>
        <v>-2.0543738951928737E-5</v>
      </c>
    </row>
    <row r="90" spans="2:11">
      <c r="B90" t="s">
        <v>2252</v>
      </c>
      <c r="C90" t="s">
        <v>2253</v>
      </c>
      <c r="D90" t="s">
        <v>2115</v>
      </c>
      <c r="E90" t="s">
        <v>106</v>
      </c>
      <c r="F90" s="87">
        <v>44993</v>
      </c>
      <c r="G90" s="77">
        <v>32796.376199999999</v>
      </c>
      <c r="H90" s="77">
        <v>-7.5630800000000002</v>
      </c>
      <c r="I90" s="77">
        <v>-2.4804162700000001</v>
      </c>
      <c r="J90" s="78">
        <f t="shared" si="1"/>
        <v>1.760311137344121E-2</v>
      </c>
      <c r="K90" s="78">
        <f>I90/'סכום נכסי הקרן'!$C$42</f>
        <v>-2.6411495722388165E-5</v>
      </c>
    </row>
    <row r="91" spans="2:11">
      <c r="B91" t="s">
        <v>2252</v>
      </c>
      <c r="C91" t="s">
        <v>2254</v>
      </c>
      <c r="D91" t="s">
        <v>2115</v>
      </c>
      <c r="E91" t="s">
        <v>106</v>
      </c>
      <c r="F91" s="87">
        <v>44993</v>
      </c>
      <c r="G91" s="77">
        <v>4501.5200999999997</v>
      </c>
      <c r="H91" s="77">
        <v>-7.5630800000000002</v>
      </c>
      <c r="I91" s="77">
        <v>-0.34045357999999998</v>
      </c>
      <c r="J91" s="78">
        <f t="shared" si="1"/>
        <v>2.4161437572842465E-3</v>
      </c>
      <c r="K91" s="78">
        <f>I91/'סכום נכסי הקרן'!$C$42</f>
        <v>-3.6251529150958748E-6</v>
      </c>
    </row>
    <row r="92" spans="2:11">
      <c r="B92" t="s">
        <v>2255</v>
      </c>
      <c r="C92" t="s">
        <v>2256</v>
      </c>
      <c r="D92" t="s">
        <v>2115</v>
      </c>
      <c r="E92" t="s">
        <v>106</v>
      </c>
      <c r="F92" s="87">
        <v>44980</v>
      </c>
      <c r="G92" s="77">
        <v>20266.486564999999</v>
      </c>
      <c r="H92" s="77">
        <v>-7.5541650000000002</v>
      </c>
      <c r="I92" s="77">
        <v>-1.5309637709999997</v>
      </c>
      <c r="J92" s="78">
        <f t="shared" si="1"/>
        <v>1.0865001207888601E-2</v>
      </c>
      <c r="K92" s="78">
        <f>I92/'סכום נכסי הקרן'!$C$42</f>
        <v>-1.6301716602148296E-5</v>
      </c>
    </row>
    <row r="93" spans="2:11">
      <c r="B93" t="s">
        <v>2255</v>
      </c>
      <c r="C93" t="s">
        <v>2257</v>
      </c>
      <c r="D93" t="s">
        <v>2115</v>
      </c>
      <c r="E93" t="s">
        <v>106</v>
      </c>
      <c r="F93" s="87">
        <v>44980</v>
      </c>
      <c r="G93" s="77">
        <v>21874.662348000002</v>
      </c>
      <c r="H93" s="77">
        <v>-7.5541650000000002</v>
      </c>
      <c r="I93" s="77">
        <v>-1.6524480180000001</v>
      </c>
      <c r="J93" s="78">
        <f t="shared" si="1"/>
        <v>1.1727155176125412E-2</v>
      </c>
      <c r="K93" s="78">
        <f>I93/'סכום נכסי הקרן'!$C$42</f>
        <v>-1.7595282004369292E-5</v>
      </c>
    </row>
    <row r="94" spans="2:11">
      <c r="B94" t="s">
        <v>2255</v>
      </c>
      <c r="C94" t="s">
        <v>2258</v>
      </c>
      <c r="D94" t="s">
        <v>2115</v>
      </c>
      <c r="E94" t="s">
        <v>106</v>
      </c>
      <c r="F94" s="87">
        <v>44980</v>
      </c>
      <c r="G94" s="77">
        <v>48397.749378000008</v>
      </c>
      <c r="H94" s="77">
        <v>-7.5541650000000002</v>
      </c>
      <c r="I94" s="77">
        <v>-3.6560456909999997</v>
      </c>
      <c r="J94" s="78">
        <f t="shared" si="1"/>
        <v>2.5946362416443439E-2</v>
      </c>
      <c r="K94" s="78">
        <f>I94/'סכום נכסי הקרן'!$C$42</f>
        <v>-3.8929608830820231E-5</v>
      </c>
    </row>
    <row r="95" spans="2:11">
      <c r="B95" t="s">
        <v>2259</v>
      </c>
      <c r="C95" t="s">
        <v>2260</v>
      </c>
      <c r="D95" t="s">
        <v>2115</v>
      </c>
      <c r="E95" t="s">
        <v>106</v>
      </c>
      <c r="F95" s="87">
        <v>44998</v>
      </c>
      <c r="G95" s="77">
        <v>16407.374759999999</v>
      </c>
      <c r="H95" s="77">
        <v>-7.3144119999999999</v>
      </c>
      <c r="I95" s="77">
        <v>-1.200103004</v>
      </c>
      <c r="J95" s="78">
        <f t="shared" si="1"/>
        <v>8.5169360863019024E-3</v>
      </c>
      <c r="K95" s="78">
        <f>I95/'סכום נכסי הקרן'!$C$42</f>
        <v>-1.2778708049907763E-5</v>
      </c>
    </row>
    <row r="96" spans="2:11">
      <c r="B96" t="s">
        <v>2261</v>
      </c>
      <c r="C96" t="s">
        <v>2262</v>
      </c>
      <c r="D96" t="s">
        <v>2115</v>
      </c>
      <c r="E96" t="s">
        <v>106</v>
      </c>
      <c r="F96" s="87">
        <v>44991</v>
      </c>
      <c r="G96" s="77">
        <v>64606.214408</v>
      </c>
      <c r="H96" s="77">
        <v>-7.3856080000000004</v>
      </c>
      <c r="I96" s="77">
        <v>-4.7715619299999998</v>
      </c>
      <c r="J96" s="78">
        <f t="shared" si="1"/>
        <v>3.3862999970993617E-2</v>
      </c>
      <c r="K96" s="78">
        <f>I96/'סכום נכסי הקרן'!$C$42</f>
        <v>-5.08076362131366E-5</v>
      </c>
    </row>
    <row r="97" spans="2:11">
      <c r="B97" t="s">
        <v>2263</v>
      </c>
      <c r="C97" t="s">
        <v>2264</v>
      </c>
      <c r="D97" t="s">
        <v>2115</v>
      </c>
      <c r="E97" t="s">
        <v>106</v>
      </c>
      <c r="F97" s="87">
        <v>44991</v>
      </c>
      <c r="G97" s="77">
        <v>56595.253400000001</v>
      </c>
      <c r="H97" s="77">
        <v>-7.4462289999999998</v>
      </c>
      <c r="I97" s="77">
        <v>-4.2142121999999995</v>
      </c>
      <c r="J97" s="78">
        <f t="shared" si="1"/>
        <v>2.9907579467665198E-2</v>
      </c>
      <c r="K97" s="78">
        <f>I97/'סכום נכסי הקרן'!$C$42</f>
        <v>-4.4872971057207266E-5</v>
      </c>
    </row>
    <row r="98" spans="2:11">
      <c r="B98" t="s">
        <v>2265</v>
      </c>
      <c r="C98" t="s">
        <v>2266</v>
      </c>
      <c r="D98" t="s">
        <v>2115</v>
      </c>
      <c r="E98" t="s">
        <v>106</v>
      </c>
      <c r="F98" s="87">
        <v>44998</v>
      </c>
      <c r="G98" s="77">
        <v>27469.644509999998</v>
      </c>
      <c r="H98" s="77">
        <v>-6.8299089999999998</v>
      </c>
      <c r="I98" s="77">
        <v>-1.8761517630000002</v>
      </c>
      <c r="J98" s="78">
        <f t="shared" si="1"/>
        <v>1.331474431812491E-2</v>
      </c>
      <c r="K98" s="78">
        <f>I98/'סכום נכסי הקרן'!$C$42</f>
        <v>-1.9977281580654008E-5</v>
      </c>
    </row>
    <row r="99" spans="2:11">
      <c r="B99" t="s">
        <v>2265</v>
      </c>
      <c r="C99" t="s">
        <v>2267</v>
      </c>
      <c r="D99" t="s">
        <v>2115</v>
      </c>
      <c r="E99" t="s">
        <v>106</v>
      </c>
      <c r="F99" s="87">
        <v>44998</v>
      </c>
      <c r="G99" s="77">
        <v>22622.345130000002</v>
      </c>
      <c r="H99" s="77">
        <v>-6.8299089999999998</v>
      </c>
      <c r="I99" s="77">
        <v>-1.545085619</v>
      </c>
      <c r="J99" s="78">
        <f t="shared" si="1"/>
        <v>1.0965221669328654E-2</v>
      </c>
      <c r="K99" s="78">
        <f>I99/'סכום נכסי הקרן'!$C$42</f>
        <v>-1.6452086172189949E-5</v>
      </c>
    </row>
    <row r="100" spans="2:11">
      <c r="B100" t="s">
        <v>2268</v>
      </c>
      <c r="C100" t="s">
        <v>2269</v>
      </c>
      <c r="D100" t="s">
        <v>2115</v>
      </c>
      <c r="E100" t="s">
        <v>106</v>
      </c>
      <c r="F100" s="87">
        <v>44987</v>
      </c>
      <c r="G100" s="77">
        <v>8118.9120499999999</v>
      </c>
      <c r="H100" s="77">
        <v>-6.9160159999999999</v>
      </c>
      <c r="I100" s="77">
        <v>-0.56150526300000003</v>
      </c>
      <c r="J100" s="78">
        <f t="shared" si="1"/>
        <v>3.9849116460449596E-3</v>
      </c>
      <c r="K100" s="78">
        <f>I100/'סכום נכסי הקרן'!$C$42</f>
        <v>-5.9789133103142169E-6</v>
      </c>
    </row>
    <row r="101" spans="2:11">
      <c r="B101" t="s">
        <v>2268</v>
      </c>
      <c r="C101" t="s">
        <v>2270</v>
      </c>
      <c r="D101" t="s">
        <v>2115</v>
      </c>
      <c r="E101" t="s">
        <v>106</v>
      </c>
      <c r="F101" s="87">
        <v>44987</v>
      </c>
      <c r="G101" s="77">
        <v>15865.651724999998</v>
      </c>
      <c r="H101" s="77">
        <v>-6.9160159999999999</v>
      </c>
      <c r="I101" s="77">
        <v>-1.0972710239999999</v>
      </c>
      <c r="J101" s="78">
        <f t="shared" si="1"/>
        <v>7.7871542272708446E-3</v>
      </c>
      <c r="K101" s="78">
        <f>I101/'סכום נכסי הקרן'!$C$42</f>
        <v>-1.1683752161759719E-5</v>
      </c>
    </row>
    <row r="102" spans="2:11">
      <c r="B102" t="s">
        <v>2271</v>
      </c>
      <c r="C102" t="s">
        <v>2272</v>
      </c>
      <c r="D102" t="s">
        <v>2115</v>
      </c>
      <c r="E102" t="s">
        <v>106</v>
      </c>
      <c r="F102" s="87">
        <v>44987</v>
      </c>
      <c r="G102" s="77">
        <v>48727.022640000003</v>
      </c>
      <c r="H102" s="77">
        <v>-6.8862839999999998</v>
      </c>
      <c r="I102" s="77">
        <v>-3.3554812360000001</v>
      </c>
      <c r="J102" s="78">
        <f t="shared" si="1"/>
        <v>2.3813305300081817E-2</v>
      </c>
      <c r="K102" s="78">
        <f>I102/'סכום נכסי הקרן'!$C$42</f>
        <v>-3.5729195693095398E-5</v>
      </c>
    </row>
    <row r="103" spans="2:11">
      <c r="B103" t="s">
        <v>2273</v>
      </c>
      <c r="C103" t="s">
        <v>2274</v>
      </c>
      <c r="D103" t="s">
        <v>2115</v>
      </c>
      <c r="E103" t="s">
        <v>106</v>
      </c>
      <c r="F103" s="87">
        <v>44987</v>
      </c>
      <c r="G103" s="77">
        <v>24266.256168</v>
      </c>
      <c r="H103" s="77">
        <v>-6.6336979999999999</v>
      </c>
      <c r="I103" s="77">
        <v>-1.609750137</v>
      </c>
      <c r="J103" s="78">
        <f t="shared" si="1"/>
        <v>1.1424135250097858E-2</v>
      </c>
      <c r="K103" s="78">
        <f>I103/'סכום נכסי הקרן'!$C$42</f>
        <v>-1.714063456674926E-5</v>
      </c>
    </row>
    <row r="104" spans="2:11">
      <c r="B104" t="s">
        <v>2275</v>
      </c>
      <c r="C104" t="s">
        <v>2276</v>
      </c>
      <c r="D104" t="s">
        <v>2115</v>
      </c>
      <c r="E104" t="s">
        <v>106</v>
      </c>
      <c r="F104" s="87">
        <v>44987</v>
      </c>
      <c r="G104" s="77">
        <v>33090.349320000001</v>
      </c>
      <c r="H104" s="77">
        <v>-6.6336979999999999</v>
      </c>
      <c r="I104" s="77">
        <v>-2.1951138230000002</v>
      </c>
      <c r="J104" s="78">
        <f t="shared" si="1"/>
        <v>1.5578366248843111E-2</v>
      </c>
      <c r="K104" s="78">
        <f>I104/'סכום נכסי הקרן'!$C$42</f>
        <v>-2.3373592589085717E-5</v>
      </c>
    </row>
    <row r="105" spans="2:11">
      <c r="B105" t="s">
        <v>2277</v>
      </c>
      <c r="C105" t="s">
        <v>2278</v>
      </c>
      <c r="D105" t="s">
        <v>2115</v>
      </c>
      <c r="E105" t="s">
        <v>106</v>
      </c>
      <c r="F105" s="87">
        <v>44987</v>
      </c>
      <c r="G105" s="77">
        <v>26.409990000000004</v>
      </c>
      <c r="H105" s="77">
        <v>-6.6093409999999997</v>
      </c>
      <c r="I105" s="77">
        <v>-1.7455259999999998E-3</v>
      </c>
      <c r="J105" s="78">
        <f t="shared" si="1"/>
        <v>1.2387714495695248E-5</v>
      </c>
      <c r="K105" s="78">
        <f>I105/'סכום נכסי הקרן'!$C$42</f>
        <v>-1.8586377230269225E-8</v>
      </c>
    </row>
    <row r="106" spans="2:11">
      <c r="B106" t="s">
        <v>2279</v>
      </c>
      <c r="C106" t="s">
        <v>2280</v>
      </c>
      <c r="D106" t="s">
        <v>2115</v>
      </c>
      <c r="E106" t="s">
        <v>106</v>
      </c>
      <c r="F106" s="87">
        <v>44987</v>
      </c>
      <c r="G106" s="77">
        <v>27582.946650000002</v>
      </c>
      <c r="H106" s="77">
        <v>-6.6041020000000001</v>
      </c>
      <c r="I106" s="77">
        <v>-1.8216059689999999</v>
      </c>
      <c r="J106" s="78">
        <f t="shared" si="1"/>
        <v>1.2927641677996369E-2</v>
      </c>
      <c r="K106" s="78">
        <f>I106/'סכום נכסי הקרן'!$C$42</f>
        <v>-1.9396477454213863E-5</v>
      </c>
    </row>
    <row r="107" spans="2:11">
      <c r="B107" t="s">
        <v>2281</v>
      </c>
      <c r="C107" t="s">
        <v>2282</v>
      </c>
      <c r="D107" t="s">
        <v>2115</v>
      </c>
      <c r="E107" t="s">
        <v>106</v>
      </c>
      <c r="F107" s="87">
        <v>44987</v>
      </c>
      <c r="G107" s="77">
        <v>37523.218992000002</v>
      </c>
      <c r="H107" s="77">
        <v>-6.5745230000000001</v>
      </c>
      <c r="I107" s="77">
        <v>-2.4669725699999998</v>
      </c>
      <c r="J107" s="78">
        <f t="shared" si="1"/>
        <v>1.7507703618205379E-2</v>
      </c>
      <c r="K107" s="78">
        <f>I107/'סכום נכסי הקרן'!$C$42</f>
        <v>-2.6268347078615129E-5</v>
      </c>
    </row>
    <row r="108" spans="2:11">
      <c r="B108" t="s">
        <v>2283</v>
      </c>
      <c r="C108" t="s">
        <v>2284</v>
      </c>
      <c r="D108" t="s">
        <v>2115</v>
      </c>
      <c r="E108" t="s">
        <v>106</v>
      </c>
      <c r="F108" s="87">
        <v>45007</v>
      </c>
      <c r="G108" s="77">
        <v>32067.261618</v>
      </c>
      <c r="H108" s="77">
        <v>-6.1623479999999997</v>
      </c>
      <c r="I108" s="77">
        <v>-1.9760963770000004</v>
      </c>
      <c r="J108" s="78">
        <f t="shared" si="1"/>
        <v>1.4024035009649681E-2</v>
      </c>
      <c r="K108" s="78">
        <f>I108/'סכום נכסי הקרן'!$C$42</f>
        <v>-2.1041492768535283E-5</v>
      </c>
    </row>
    <row r="109" spans="2:11">
      <c r="B109" t="s">
        <v>2285</v>
      </c>
      <c r="C109" t="s">
        <v>2286</v>
      </c>
      <c r="D109" t="s">
        <v>2115</v>
      </c>
      <c r="E109" t="s">
        <v>106</v>
      </c>
      <c r="F109" s="87">
        <v>45007</v>
      </c>
      <c r="G109" s="77">
        <v>41477.769899999999</v>
      </c>
      <c r="H109" s="77">
        <v>-6.1329570000000002</v>
      </c>
      <c r="I109" s="77">
        <v>-2.5438137139999997</v>
      </c>
      <c r="J109" s="78">
        <f t="shared" si="1"/>
        <v>1.8053032735843615E-2</v>
      </c>
      <c r="K109" s="78">
        <f>I109/'סכום נכסי הקרן'!$C$42</f>
        <v>-2.7086552301103612E-5</v>
      </c>
    </row>
    <row r="110" spans="2:11">
      <c r="B110" t="s">
        <v>2287</v>
      </c>
      <c r="C110" t="s">
        <v>2288</v>
      </c>
      <c r="D110" t="s">
        <v>2115</v>
      </c>
      <c r="E110" t="s">
        <v>106</v>
      </c>
      <c r="F110" s="87">
        <v>44985</v>
      </c>
      <c r="G110" s="77">
        <v>16593.404624999999</v>
      </c>
      <c r="H110" s="77">
        <v>-6.3342099999999997</v>
      </c>
      <c r="I110" s="77">
        <v>-1.05106108</v>
      </c>
      <c r="J110" s="78">
        <f t="shared" si="1"/>
        <v>7.4592097605977242E-3</v>
      </c>
      <c r="K110" s="78">
        <f>I110/'סכום נכסי הקרן'!$C$42</f>
        <v>-1.1191708244353955E-5</v>
      </c>
    </row>
    <row r="111" spans="2:11">
      <c r="B111" t="s">
        <v>2287</v>
      </c>
      <c r="C111" t="s">
        <v>2289</v>
      </c>
      <c r="D111" t="s">
        <v>2115</v>
      </c>
      <c r="E111" t="s">
        <v>106</v>
      </c>
      <c r="F111" s="87">
        <v>44985</v>
      </c>
      <c r="G111" s="77">
        <v>81584.338749999995</v>
      </c>
      <c r="H111" s="77">
        <v>-6.3342099999999997</v>
      </c>
      <c r="I111" s="77">
        <v>-5.1677232700000006</v>
      </c>
      <c r="J111" s="78">
        <f t="shared" si="1"/>
        <v>3.6674492652369925E-2</v>
      </c>
      <c r="K111" s="78">
        <f>I111/'סכום נכסי הקרן'!$C$42</f>
        <v>-5.5025965879546018E-5</v>
      </c>
    </row>
    <row r="112" spans="2:11">
      <c r="B112" t="s">
        <v>2290</v>
      </c>
      <c r="C112" t="s">
        <v>2291</v>
      </c>
      <c r="D112" t="s">
        <v>2115</v>
      </c>
      <c r="E112" t="s">
        <v>106</v>
      </c>
      <c r="F112" s="87">
        <v>44991</v>
      </c>
      <c r="G112" s="77">
        <v>48950.60325</v>
      </c>
      <c r="H112" s="77">
        <v>-6.3028579999999996</v>
      </c>
      <c r="I112" s="77">
        <v>-3.0852868469999999</v>
      </c>
      <c r="J112" s="78">
        <f t="shared" si="1"/>
        <v>2.1895779609103383E-2</v>
      </c>
      <c r="K112" s="78">
        <f>I112/'סכום נכסי הקרן'!$C$42</f>
        <v>-3.2852163303170469E-5</v>
      </c>
    </row>
    <row r="113" spans="2:11">
      <c r="B113" t="s">
        <v>2292</v>
      </c>
      <c r="C113" t="s">
        <v>2293</v>
      </c>
      <c r="D113" t="s">
        <v>2115</v>
      </c>
      <c r="E113" t="s">
        <v>106</v>
      </c>
      <c r="F113" s="87">
        <v>44985</v>
      </c>
      <c r="G113" s="77">
        <v>6833.4251569999997</v>
      </c>
      <c r="H113" s="77">
        <v>-6.3223719999999997</v>
      </c>
      <c r="I113" s="77">
        <v>-0.432034588</v>
      </c>
      <c r="J113" s="78">
        <f t="shared" si="1"/>
        <v>3.0660792955300147E-3</v>
      </c>
      <c r="K113" s="78">
        <f>I113/'סכום נכסי הקרן'!$C$42</f>
        <v>-4.6003083477942727E-6</v>
      </c>
    </row>
    <row r="114" spans="2:11">
      <c r="B114" t="s">
        <v>2294</v>
      </c>
      <c r="C114" t="s">
        <v>2295</v>
      </c>
      <c r="D114" t="s">
        <v>2115</v>
      </c>
      <c r="E114" t="s">
        <v>106</v>
      </c>
      <c r="F114" s="87">
        <v>44985</v>
      </c>
      <c r="G114" s="77">
        <v>16595.701290000001</v>
      </c>
      <c r="H114" s="77">
        <v>-6.3194939999999997</v>
      </c>
      <c r="I114" s="77">
        <v>-1.0487644150000002</v>
      </c>
      <c r="J114" s="78">
        <f t="shared" si="1"/>
        <v>7.442910702140702E-3</v>
      </c>
      <c r="K114" s="78">
        <f>I114/'סכום נכסי הקרן'!$C$42</f>
        <v>-1.1167253333879087E-5</v>
      </c>
    </row>
    <row r="115" spans="2:11">
      <c r="B115" t="s">
        <v>2296</v>
      </c>
      <c r="C115" t="s">
        <v>2297</v>
      </c>
      <c r="D115" t="s">
        <v>2115</v>
      </c>
      <c r="E115" t="s">
        <v>106</v>
      </c>
      <c r="F115" s="87">
        <v>44985</v>
      </c>
      <c r="G115" s="77">
        <v>63091.592347999998</v>
      </c>
      <c r="H115" s="77">
        <v>-6.2724320000000002</v>
      </c>
      <c r="I115" s="77">
        <v>-3.957377331</v>
      </c>
      <c r="J115" s="78">
        <f t="shared" si="1"/>
        <v>2.8084864120135979E-2</v>
      </c>
      <c r="K115" s="78">
        <f>I115/'סכום נכסי הקרן'!$C$42</f>
        <v>-4.2138190961625319E-5</v>
      </c>
    </row>
    <row r="116" spans="2:11">
      <c r="B116" t="s">
        <v>2296</v>
      </c>
      <c r="C116" t="s">
        <v>2298</v>
      </c>
      <c r="D116" t="s">
        <v>2115</v>
      </c>
      <c r="E116" t="s">
        <v>106</v>
      </c>
      <c r="F116" s="87">
        <v>44985</v>
      </c>
      <c r="G116" s="77">
        <v>455.775758</v>
      </c>
      <c r="H116" s="77">
        <v>-6.2724320000000002</v>
      </c>
      <c r="I116" s="77">
        <v>-2.8588225000000002E-2</v>
      </c>
      <c r="J116" s="78">
        <f t="shared" si="1"/>
        <v>2.0288598923115286E-4</v>
      </c>
      <c r="K116" s="78">
        <f>I116/'סכום נכסי הקרן'!$C$42</f>
        <v>-3.0440768810880703E-7</v>
      </c>
    </row>
    <row r="117" spans="2:11">
      <c r="B117" t="s">
        <v>2299</v>
      </c>
      <c r="C117" t="s">
        <v>2300</v>
      </c>
      <c r="D117" t="s">
        <v>2115</v>
      </c>
      <c r="E117" t="s">
        <v>106</v>
      </c>
      <c r="F117" s="87">
        <v>44991</v>
      </c>
      <c r="G117" s="77">
        <v>18232.543428000001</v>
      </c>
      <c r="H117" s="77">
        <v>-6.2322810000000004</v>
      </c>
      <c r="I117" s="77">
        <v>-1.1363033760000001</v>
      </c>
      <c r="J117" s="78">
        <f t="shared" si="1"/>
        <v>8.0641604893783598E-3</v>
      </c>
      <c r="K117" s="78">
        <f>I117/'סכום נכסי הקרן'!$C$42</f>
        <v>-1.2099369012185697E-5</v>
      </c>
    </row>
    <row r="118" spans="2:11">
      <c r="B118" t="s">
        <v>2301</v>
      </c>
      <c r="C118" t="s">
        <v>2302</v>
      </c>
      <c r="D118" t="s">
        <v>2115</v>
      </c>
      <c r="E118" t="s">
        <v>106</v>
      </c>
      <c r="F118" s="87">
        <v>44991</v>
      </c>
      <c r="G118" s="77">
        <v>70249.931018000003</v>
      </c>
      <c r="H118" s="77">
        <v>-6.170604</v>
      </c>
      <c r="I118" s="77">
        <v>-4.3348447880000007</v>
      </c>
      <c r="J118" s="78">
        <f t="shared" si="1"/>
        <v>3.0763689350314236E-2</v>
      </c>
      <c r="K118" s="78">
        <f>I118/'סכום נכסי הקרן'!$C$42</f>
        <v>-4.6157467986403209E-5</v>
      </c>
    </row>
    <row r="119" spans="2:11">
      <c r="B119" t="s">
        <v>2303</v>
      </c>
      <c r="C119" t="s">
        <v>2304</v>
      </c>
      <c r="D119" t="s">
        <v>2115</v>
      </c>
      <c r="E119" t="s">
        <v>106</v>
      </c>
      <c r="F119" s="87">
        <v>45007</v>
      </c>
      <c r="G119" s="77">
        <v>24505.78989</v>
      </c>
      <c r="H119" s="77">
        <v>-6.1549469999999999</v>
      </c>
      <c r="I119" s="77">
        <v>-1.5083183770000002</v>
      </c>
      <c r="J119" s="78">
        <f t="shared" si="1"/>
        <v>1.0704290524968654E-2</v>
      </c>
      <c r="K119" s="78">
        <f>I119/'סכום נכסי הקרן'!$C$42</f>
        <v>-1.606058823430269E-5</v>
      </c>
    </row>
    <row r="120" spans="2:11">
      <c r="B120" t="s">
        <v>2303</v>
      </c>
      <c r="C120" t="s">
        <v>2305</v>
      </c>
      <c r="D120" t="s">
        <v>2115</v>
      </c>
      <c r="E120" t="s">
        <v>106</v>
      </c>
      <c r="F120" s="87">
        <v>45007</v>
      </c>
      <c r="G120" s="77">
        <v>53.025219999999997</v>
      </c>
      <c r="H120" s="77">
        <v>-6.1549469999999999</v>
      </c>
      <c r="I120" s="77">
        <v>-3.2636739999999998E-3</v>
      </c>
      <c r="J120" s="78">
        <f t="shared" si="1"/>
        <v>2.3161764258466328E-5</v>
      </c>
      <c r="K120" s="78">
        <f>I120/'סכום נכסי הקרן'!$C$42</f>
        <v>-3.4751631382529784E-8</v>
      </c>
    </row>
    <row r="121" spans="2:11">
      <c r="B121" t="s">
        <v>2303</v>
      </c>
      <c r="C121" t="s">
        <v>2306</v>
      </c>
      <c r="D121" t="s">
        <v>2115</v>
      </c>
      <c r="E121" t="s">
        <v>106</v>
      </c>
      <c r="F121" s="87">
        <v>45007</v>
      </c>
      <c r="G121" s="77">
        <v>22152.099479999997</v>
      </c>
      <c r="H121" s="77">
        <v>-6.1549469999999999</v>
      </c>
      <c r="I121" s="77">
        <v>-1.3634499820000001</v>
      </c>
      <c r="J121" s="78">
        <f t="shared" si="1"/>
        <v>9.6761830566699254E-3</v>
      </c>
      <c r="K121" s="78">
        <f>I121/'סכום נכסי הקרן'!$C$42</f>
        <v>-1.4518028204710664E-5</v>
      </c>
    </row>
    <row r="122" spans="2:11">
      <c r="B122" t="s">
        <v>2307</v>
      </c>
      <c r="C122" t="s">
        <v>2308</v>
      </c>
      <c r="D122" t="s">
        <v>2115</v>
      </c>
      <c r="E122" t="s">
        <v>106</v>
      </c>
      <c r="F122" s="87">
        <v>44984</v>
      </c>
      <c r="G122" s="77">
        <v>16650.821250000001</v>
      </c>
      <c r="H122" s="77">
        <v>-5.9675399999999996</v>
      </c>
      <c r="I122" s="77">
        <v>-0.99364445499999998</v>
      </c>
      <c r="J122" s="78">
        <f t="shared" si="1"/>
        <v>7.0517332991721152E-3</v>
      </c>
      <c r="K122" s="78">
        <f>I122/'סכום נכסי הקרן'!$C$42</f>
        <v>-1.0580335482482228E-5</v>
      </c>
    </row>
    <row r="123" spans="2:11">
      <c r="B123" t="s">
        <v>2309</v>
      </c>
      <c r="C123" t="s">
        <v>2310</v>
      </c>
      <c r="D123" t="s">
        <v>2115</v>
      </c>
      <c r="E123" t="s">
        <v>106</v>
      </c>
      <c r="F123" s="87">
        <v>45005</v>
      </c>
      <c r="G123" s="77">
        <v>25058.911814999999</v>
      </c>
      <c r="H123" s="77">
        <v>-5.5763870000000004</v>
      </c>
      <c r="I123" s="77">
        <v>-1.397381934</v>
      </c>
      <c r="J123" s="78">
        <f t="shared" si="1"/>
        <v>9.9169926084369201E-3</v>
      </c>
      <c r="K123" s="78">
        <f>I123/'סכום נכסי הקרן'!$C$42</f>
        <v>-1.4879335948067902E-5</v>
      </c>
    </row>
    <row r="124" spans="2:11">
      <c r="B124" t="s">
        <v>2311</v>
      </c>
      <c r="C124" t="s">
        <v>2312</v>
      </c>
      <c r="D124" t="s">
        <v>2115</v>
      </c>
      <c r="E124" t="s">
        <v>106</v>
      </c>
      <c r="F124" s="87">
        <v>45090</v>
      </c>
      <c r="G124" s="77">
        <v>46032.056595000002</v>
      </c>
      <c r="H124" s="77">
        <v>-8.4759170000000008</v>
      </c>
      <c r="I124" s="77">
        <v>-3.901639115</v>
      </c>
      <c r="J124" s="78">
        <f t="shared" si="1"/>
        <v>2.7689299054758899E-2</v>
      </c>
      <c r="K124" s="78">
        <f>I124/'סכום נכסי הקרן'!$C$42</f>
        <v>-4.1544689914537955E-5</v>
      </c>
    </row>
    <row r="125" spans="2:11">
      <c r="B125" t="s">
        <v>2313</v>
      </c>
      <c r="C125" t="s">
        <v>2314</v>
      </c>
      <c r="D125" t="s">
        <v>2115</v>
      </c>
      <c r="E125" t="s">
        <v>106</v>
      </c>
      <c r="F125" s="87">
        <v>45090</v>
      </c>
      <c r="G125" s="77">
        <v>18981.17067</v>
      </c>
      <c r="H125" s="77">
        <v>-8.3227890000000002</v>
      </c>
      <c r="I125" s="77">
        <v>-1.579762858</v>
      </c>
      <c r="J125" s="78">
        <f t="shared" si="1"/>
        <v>1.121132040187746E-2</v>
      </c>
      <c r="K125" s="78">
        <f>I125/'סכום נכסי הקרן'!$C$42</f>
        <v>-1.6821329738517924E-5</v>
      </c>
    </row>
    <row r="126" spans="2:11">
      <c r="B126" t="s">
        <v>2315</v>
      </c>
      <c r="C126" t="s">
        <v>2316</v>
      </c>
      <c r="D126" t="s">
        <v>2115</v>
      </c>
      <c r="E126" t="s">
        <v>106</v>
      </c>
      <c r="F126" s="87">
        <v>45090</v>
      </c>
      <c r="G126" s="77">
        <v>140.39735400000001</v>
      </c>
      <c r="H126" s="77">
        <v>-8.1700929999999996</v>
      </c>
      <c r="I126" s="77">
        <v>-1.1470594000000001E-2</v>
      </c>
      <c r="J126" s="78">
        <f t="shared" si="1"/>
        <v>8.1404942446021975E-5</v>
      </c>
      <c r="K126" s="78">
        <f>I126/'סכום נכסי הקרן'!$C$42</f>
        <v>-1.2213899256686111E-7</v>
      </c>
    </row>
    <row r="127" spans="2:11">
      <c r="B127" t="s">
        <v>2315</v>
      </c>
      <c r="C127" t="s">
        <v>2317</v>
      </c>
      <c r="D127" t="s">
        <v>2115</v>
      </c>
      <c r="E127" t="s">
        <v>106</v>
      </c>
      <c r="F127" s="87">
        <v>45090</v>
      </c>
      <c r="G127" s="77">
        <v>8945.0374200000006</v>
      </c>
      <c r="H127" s="77">
        <v>-8.1700929999999996</v>
      </c>
      <c r="I127" s="77">
        <v>-0.73081787899999995</v>
      </c>
      <c r="J127" s="78">
        <f t="shared" si="1"/>
        <v>5.1864957802986358E-3</v>
      </c>
      <c r="K127" s="78">
        <f>I127/'סכום נכסי הקרן'!$C$42</f>
        <v>-7.7817556345303641E-6</v>
      </c>
    </row>
    <row r="128" spans="2:11">
      <c r="B128" t="s">
        <v>2318</v>
      </c>
      <c r="C128" t="s">
        <v>2319</v>
      </c>
      <c r="D128" t="s">
        <v>2115</v>
      </c>
      <c r="E128" t="s">
        <v>106</v>
      </c>
      <c r="F128" s="87">
        <v>45019</v>
      </c>
      <c r="G128" s="77">
        <v>46266.316424999997</v>
      </c>
      <c r="H128" s="77">
        <v>-7.9744539999999997</v>
      </c>
      <c r="I128" s="77">
        <v>-3.6894860340000002</v>
      </c>
      <c r="J128" s="78">
        <f t="shared" si="1"/>
        <v>2.6183683098989632E-2</v>
      </c>
      <c r="K128" s="78">
        <f>I128/'סכום נכסי הקרן'!$C$42</f>
        <v>-3.928568191693158E-5</v>
      </c>
    </row>
    <row r="129" spans="2:11">
      <c r="B129" t="s">
        <v>2318</v>
      </c>
      <c r="C129" t="s">
        <v>2320</v>
      </c>
      <c r="D129" t="s">
        <v>2115</v>
      </c>
      <c r="E129" t="s">
        <v>106</v>
      </c>
      <c r="F129" s="87">
        <v>45019</v>
      </c>
      <c r="G129" s="77">
        <v>15689.121525</v>
      </c>
      <c r="H129" s="77">
        <v>-7.9744539999999997</v>
      </c>
      <c r="I129" s="77">
        <v>-1.25112175</v>
      </c>
      <c r="J129" s="78">
        <f t="shared" si="1"/>
        <v>8.8790078396738907E-3</v>
      </c>
      <c r="K129" s="78">
        <f>I129/'סכום נכסי הקרן'!$C$42</f>
        <v>-1.3321956136141534E-5</v>
      </c>
    </row>
    <row r="130" spans="2:11">
      <c r="B130" t="s">
        <v>2321</v>
      </c>
      <c r="C130" t="s">
        <v>2322</v>
      </c>
      <c r="D130" t="s">
        <v>2115</v>
      </c>
      <c r="E130" t="s">
        <v>106</v>
      </c>
      <c r="F130" s="87">
        <v>45019</v>
      </c>
      <c r="G130" s="77">
        <v>130.35672</v>
      </c>
      <c r="H130" s="77">
        <v>-7.9198110000000002</v>
      </c>
      <c r="I130" s="77">
        <v>-1.0324006000000002E-2</v>
      </c>
      <c r="J130" s="78">
        <f t="shared" si="1"/>
        <v>7.3267793650650152E-5</v>
      </c>
      <c r="K130" s="78">
        <f>I130/'סכום נכסי הקרן'!$C$42</f>
        <v>-1.0993011278179924E-7</v>
      </c>
    </row>
    <row r="131" spans="2:11">
      <c r="B131" t="s">
        <v>2321</v>
      </c>
      <c r="C131" t="s">
        <v>2323</v>
      </c>
      <c r="D131" t="s">
        <v>2115</v>
      </c>
      <c r="E131" t="s">
        <v>106</v>
      </c>
      <c r="F131" s="87">
        <v>45019</v>
      </c>
      <c r="G131" s="77">
        <v>6727.3137360000001</v>
      </c>
      <c r="H131" s="77">
        <v>-7.9198110000000002</v>
      </c>
      <c r="I131" s="77">
        <v>-0.53279052400000004</v>
      </c>
      <c r="J131" s="78">
        <f t="shared" si="1"/>
        <v>3.781127807505513E-3</v>
      </c>
      <c r="K131" s="78">
        <f>I131/'סכום נכסי הקרן'!$C$42</f>
        <v>-5.6731584999460397E-6</v>
      </c>
    </row>
    <row r="132" spans="2:11">
      <c r="B132" t="s">
        <v>2321</v>
      </c>
      <c r="C132" t="s">
        <v>2324</v>
      </c>
      <c r="D132" t="s">
        <v>2115</v>
      </c>
      <c r="E132" t="s">
        <v>106</v>
      </c>
      <c r="F132" s="87">
        <v>45019</v>
      </c>
      <c r="G132" s="77">
        <v>10891.704095999999</v>
      </c>
      <c r="H132" s="77">
        <v>-7.9198110000000002</v>
      </c>
      <c r="I132" s="77">
        <v>-0.86260236499999998</v>
      </c>
      <c r="J132" s="78">
        <f t="shared" si="1"/>
        <v>6.1217488716475742E-3</v>
      </c>
      <c r="K132" s="78">
        <f>I132/'סכום נכסי הקרן'!$C$42</f>
        <v>-9.1849980782940985E-6</v>
      </c>
    </row>
    <row r="133" spans="2:11">
      <c r="B133" t="s">
        <v>2325</v>
      </c>
      <c r="C133" t="s">
        <v>2326</v>
      </c>
      <c r="D133" t="s">
        <v>2115</v>
      </c>
      <c r="E133" t="s">
        <v>106</v>
      </c>
      <c r="F133" s="87">
        <v>45091</v>
      </c>
      <c r="G133" s="77">
        <v>24226.500275999995</v>
      </c>
      <c r="H133" s="77">
        <v>-8.0831250000000008</v>
      </c>
      <c r="I133" s="77">
        <v>-1.9582581880000001</v>
      </c>
      <c r="J133" s="78">
        <f t="shared" si="1"/>
        <v>1.3897440279778997E-2</v>
      </c>
      <c r="K133" s="78">
        <f>I133/'סכום נכסי הקרן'!$C$42</f>
        <v>-2.0851551564646689E-5</v>
      </c>
    </row>
    <row r="134" spans="2:11">
      <c r="B134" t="s">
        <v>2327</v>
      </c>
      <c r="C134" t="s">
        <v>2328</v>
      </c>
      <c r="D134" t="s">
        <v>2115</v>
      </c>
      <c r="E134" t="s">
        <v>106</v>
      </c>
      <c r="F134" s="87">
        <v>45019</v>
      </c>
      <c r="G134" s="77">
        <v>5447.6893799999998</v>
      </c>
      <c r="H134" s="77">
        <v>-7.883413</v>
      </c>
      <c r="I134" s="77">
        <v>-0.42946384999999992</v>
      </c>
      <c r="J134" s="78">
        <f t="shared" si="1"/>
        <v>3.0478351855097487E-3</v>
      </c>
      <c r="K134" s="78">
        <f>I134/'סכום נכסי הקרן'!$C$42</f>
        <v>-4.5729351054431486E-6</v>
      </c>
    </row>
    <row r="135" spans="2:11">
      <c r="B135" t="s">
        <v>2329</v>
      </c>
      <c r="C135" t="s">
        <v>2330</v>
      </c>
      <c r="D135" t="s">
        <v>2115</v>
      </c>
      <c r="E135" t="s">
        <v>106</v>
      </c>
      <c r="F135" s="87">
        <v>45091</v>
      </c>
      <c r="G135" s="77">
        <v>77182.736640000003</v>
      </c>
      <c r="H135" s="77">
        <v>-8.0224039999999999</v>
      </c>
      <c r="I135" s="77">
        <v>-6.1919107050000006</v>
      </c>
      <c r="J135" s="78">
        <f t="shared" si="1"/>
        <v>4.3942984519496756E-2</v>
      </c>
      <c r="K135" s="78">
        <f>I135/'סכום נכסי הקרן'!$C$42</f>
        <v>-6.5931523299723002E-5</v>
      </c>
    </row>
    <row r="136" spans="2:11">
      <c r="B136" t="s">
        <v>2329</v>
      </c>
      <c r="C136" t="s">
        <v>2331</v>
      </c>
      <c r="D136" t="s">
        <v>2115</v>
      </c>
      <c r="E136" t="s">
        <v>106</v>
      </c>
      <c r="F136" s="87">
        <v>45091</v>
      </c>
      <c r="G136" s="77">
        <v>20200.098600000001</v>
      </c>
      <c r="H136" s="77">
        <v>-8.0224039999999999</v>
      </c>
      <c r="I136" s="77">
        <v>-1.6205334529999997</v>
      </c>
      <c r="J136" s="78">
        <f t="shared" si="1"/>
        <v>1.1500662692212647E-2</v>
      </c>
      <c r="K136" s="78">
        <f>I136/'סכום נכסי הקרן'!$C$42</f>
        <v>-1.7255455416721814E-5</v>
      </c>
    </row>
    <row r="137" spans="2:11">
      <c r="B137" t="s">
        <v>2332</v>
      </c>
      <c r="C137" t="s">
        <v>2333</v>
      </c>
      <c r="D137" t="s">
        <v>2115</v>
      </c>
      <c r="E137" t="s">
        <v>106</v>
      </c>
      <c r="F137" s="87">
        <v>45019</v>
      </c>
      <c r="G137" s="77">
        <v>65932.476519000003</v>
      </c>
      <c r="H137" s="77">
        <v>-7.8137189999999999</v>
      </c>
      <c r="I137" s="77">
        <v>-5.1517783589999997</v>
      </c>
      <c r="J137" s="78">
        <f t="shared" si="1"/>
        <v>3.6561334208939526E-2</v>
      </c>
      <c r="K137" s="78">
        <f>I137/'סכום נכסי הקרן'!$C$42</f>
        <v>-5.485618431757038E-5</v>
      </c>
    </row>
    <row r="138" spans="2:11">
      <c r="B138" t="s">
        <v>2334</v>
      </c>
      <c r="C138" t="s">
        <v>2335</v>
      </c>
      <c r="D138" t="s">
        <v>2115</v>
      </c>
      <c r="E138" t="s">
        <v>106</v>
      </c>
      <c r="F138" s="87">
        <v>45092</v>
      </c>
      <c r="G138" s="77">
        <v>27099.90756</v>
      </c>
      <c r="H138" s="77">
        <v>-7.3543190000000003</v>
      </c>
      <c r="I138" s="77">
        <v>-1.993013707</v>
      </c>
      <c r="J138" s="78">
        <f t="shared" si="1"/>
        <v>1.4144094552772759E-2</v>
      </c>
      <c r="K138" s="78">
        <f>I138/'סכום נכסי הקרן'!$C$42</f>
        <v>-2.1221628657149343E-5</v>
      </c>
    </row>
    <row r="139" spans="2:11">
      <c r="B139" t="s">
        <v>2336</v>
      </c>
      <c r="C139" t="s">
        <v>2337</v>
      </c>
      <c r="D139" t="s">
        <v>2115</v>
      </c>
      <c r="E139" t="s">
        <v>106</v>
      </c>
      <c r="F139" s="87">
        <v>45097</v>
      </c>
      <c r="G139" s="77">
        <v>16517.614679999999</v>
      </c>
      <c r="H139" s="77">
        <v>-6.897958</v>
      </c>
      <c r="I139" s="77">
        <v>-1.1393780600000001</v>
      </c>
      <c r="J139" s="78">
        <f t="shared" si="1"/>
        <v>8.085981022304527E-3</v>
      </c>
      <c r="K139" s="78">
        <f>I139/'סכום נכסי הקרן'!$C$42</f>
        <v>-1.2132108276274501E-5</v>
      </c>
    </row>
    <row r="140" spans="2:11">
      <c r="B140" t="s">
        <v>2338</v>
      </c>
      <c r="C140" t="s">
        <v>2339</v>
      </c>
      <c r="D140" t="s">
        <v>2115</v>
      </c>
      <c r="E140" t="s">
        <v>106</v>
      </c>
      <c r="F140" s="87">
        <v>45033</v>
      </c>
      <c r="G140" s="77">
        <v>27591.367754999999</v>
      </c>
      <c r="H140" s="77">
        <v>-6.5715659999999998</v>
      </c>
      <c r="I140" s="77">
        <v>-1.8131848639999999</v>
      </c>
      <c r="J140" s="78">
        <f t="shared" ref="J140:J203" si="2">I140/$I$11</f>
        <v>1.2867878463653946E-2</v>
      </c>
      <c r="K140" s="78">
        <f>I140/'סכום נכסי הקרן'!$C$42</f>
        <v>-1.9306809449139343E-5</v>
      </c>
    </row>
    <row r="141" spans="2:11">
      <c r="B141" t="s">
        <v>2340</v>
      </c>
      <c r="C141" t="s">
        <v>2341</v>
      </c>
      <c r="D141" t="s">
        <v>2115</v>
      </c>
      <c r="E141" t="s">
        <v>106</v>
      </c>
      <c r="F141" s="87">
        <v>45034</v>
      </c>
      <c r="G141" s="77">
        <v>22081.668420000002</v>
      </c>
      <c r="H141" s="77">
        <v>-6.4359450000000002</v>
      </c>
      <c r="I141" s="77">
        <v>-1.4211640529999998</v>
      </c>
      <c r="J141" s="78">
        <f t="shared" si="2"/>
        <v>1.0085770444043291E-2</v>
      </c>
      <c r="K141" s="78">
        <f>I141/'סכום נכסי הקרן'!$C$42</f>
        <v>-1.5132568174382006E-5</v>
      </c>
    </row>
    <row r="142" spans="2:11">
      <c r="B142" t="s">
        <v>2342</v>
      </c>
      <c r="C142" t="s">
        <v>2343</v>
      </c>
      <c r="D142" t="s">
        <v>2115</v>
      </c>
      <c r="E142" t="s">
        <v>106</v>
      </c>
      <c r="F142" s="87">
        <v>45033</v>
      </c>
      <c r="G142" s="77">
        <v>22094.529743999996</v>
      </c>
      <c r="H142" s="77">
        <v>-6.4681730000000002</v>
      </c>
      <c r="I142" s="77">
        <v>-1.4291123509999999</v>
      </c>
      <c r="J142" s="78">
        <f t="shared" si="2"/>
        <v>1.0142178223904895E-2</v>
      </c>
      <c r="K142" s="78">
        <f>I142/'סכום נכסי הקרן'!$C$42</f>
        <v>-1.5217201726083095E-5</v>
      </c>
    </row>
    <row r="143" spans="2:11">
      <c r="B143" t="s">
        <v>2344</v>
      </c>
      <c r="C143" t="s">
        <v>2345</v>
      </c>
      <c r="D143" t="s">
        <v>2115</v>
      </c>
      <c r="E143" t="s">
        <v>106</v>
      </c>
      <c r="F143" s="87">
        <v>45034</v>
      </c>
      <c r="G143" s="77">
        <v>21459.481661000002</v>
      </c>
      <c r="H143" s="77">
        <v>-6.3621949999999998</v>
      </c>
      <c r="I143" s="77">
        <v>-1.3652940960000002</v>
      </c>
      <c r="J143" s="78">
        <f t="shared" si="2"/>
        <v>9.6892704341879424E-3</v>
      </c>
      <c r="K143" s="78">
        <f>I143/'סכום נכסי הקרן'!$C$42</f>
        <v>-1.4537664347890212E-5</v>
      </c>
    </row>
    <row r="144" spans="2:11">
      <c r="B144" t="s">
        <v>2346</v>
      </c>
      <c r="C144" t="s">
        <v>2347</v>
      </c>
      <c r="D144" t="s">
        <v>2115</v>
      </c>
      <c r="E144" t="s">
        <v>106</v>
      </c>
      <c r="F144" s="87">
        <v>45034</v>
      </c>
      <c r="G144" s="77">
        <v>27625.052175000004</v>
      </c>
      <c r="H144" s="77">
        <v>-6.3474570000000003</v>
      </c>
      <c r="I144" s="77">
        <v>-1.7534884159999999</v>
      </c>
      <c r="J144" s="78">
        <f t="shared" si="2"/>
        <v>1.2444222468709661E-2</v>
      </c>
      <c r="K144" s="78">
        <f>I144/'סכום נכסי הקרן'!$C$42</f>
        <v>-1.8671161110566814E-5</v>
      </c>
    </row>
    <row r="145" spans="2:11">
      <c r="B145" t="s">
        <v>2346</v>
      </c>
      <c r="C145" t="s">
        <v>2348</v>
      </c>
      <c r="D145" t="s">
        <v>2115</v>
      </c>
      <c r="E145" t="s">
        <v>106</v>
      </c>
      <c r="F145" s="87">
        <v>45034</v>
      </c>
      <c r="G145" s="77">
        <v>27300.39543</v>
      </c>
      <c r="H145" s="77">
        <v>-6.3474570000000003</v>
      </c>
      <c r="I145" s="77">
        <v>-1.7328809679999999</v>
      </c>
      <c r="J145" s="78">
        <f t="shared" si="2"/>
        <v>1.2297974757527539E-2</v>
      </c>
      <c r="K145" s="78">
        <f>I145/'סכום נכסי הקרן'!$C$42</f>
        <v>-1.8451732810855922E-5</v>
      </c>
    </row>
    <row r="146" spans="2:11">
      <c r="B146" t="s">
        <v>2349</v>
      </c>
      <c r="C146" t="s">
        <v>2350</v>
      </c>
      <c r="D146" t="s">
        <v>2115</v>
      </c>
      <c r="E146" t="s">
        <v>106</v>
      </c>
      <c r="F146" s="87">
        <v>45034</v>
      </c>
      <c r="G146" s="77">
        <v>24862.546957999999</v>
      </c>
      <c r="H146" s="77">
        <v>-6.3474570000000003</v>
      </c>
      <c r="I146" s="77">
        <v>-1.578139575</v>
      </c>
      <c r="J146" s="78">
        <f t="shared" si="2"/>
        <v>1.1199800226096799E-2</v>
      </c>
      <c r="K146" s="78">
        <f>I146/'סכום נכסי הקרן'!$C$42</f>
        <v>-1.6804045005898941E-5</v>
      </c>
    </row>
    <row r="147" spans="2:11">
      <c r="B147" t="s">
        <v>2351</v>
      </c>
      <c r="C147" t="s">
        <v>2352</v>
      </c>
      <c r="D147" t="s">
        <v>2115</v>
      </c>
      <c r="E147" t="s">
        <v>106</v>
      </c>
      <c r="F147" s="87">
        <v>45034</v>
      </c>
      <c r="G147" s="77">
        <v>22104.328848000001</v>
      </c>
      <c r="H147" s="77">
        <v>-6.3895929999999996</v>
      </c>
      <c r="I147" s="77">
        <v>-1.412376707</v>
      </c>
      <c r="J147" s="78">
        <f t="shared" si="2"/>
        <v>1.0023408076812504E-2</v>
      </c>
      <c r="K147" s="78">
        <f>I147/'סכום נכסי הקרן'!$C$42</f>
        <v>-1.5039000431702208E-5</v>
      </c>
    </row>
    <row r="148" spans="2:11">
      <c r="B148" t="s">
        <v>2353</v>
      </c>
      <c r="C148" t="s">
        <v>2354</v>
      </c>
      <c r="D148" t="s">
        <v>2115</v>
      </c>
      <c r="E148" t="s">
        <v>106</v>
      </c>
      <c r="F148" s="87">
        <v>45034</v>
      </c>
      <c r="G148" s="77">
        <v>27653.377710000001</v>
      </c>
      <c r="H148" s="77">
        <v>-6.3012350000000001</v>
      </c>
      <c r="I148" s="77">
        <v>-1.7425042330000002</v>
      </c>
      <c r="J148" s="78">
        <f t="shared" si="2"/>
        <v>1.2366269506122759E-2</v>
      </c>
      <c r="K148" s="78">
        <f>I148/'סכום נכסי הקרן'!$C$42</f>
        <v>-1.8554201426893068E-5</v>
      </c>
    </row>
    <row r="149" spans="2:11">
      <c r="B149" t="s">
        <v>2355</v>
      </c>
      <c r="C149" t="s">
        <v>2356</v>
      </c>
      <c r="D149" t="s">
        <v>2115</v>
      </c>
      <c r="E149" t="s">
        <v>106</v>
      </c>
      <c r="F149" s="87">
        <v>45035</v>
      </c>
      <c r="G149" s="77">
        <v>73615.003245</v>
      </c>
      <c r="H149" s="77">
        <v>-6.1492779999999998</v>
      </c>
      <c r="I149" s="77">
        <v>-4.5267912050000003</v>
      </c>
      <c r="J149" s="78">
        <f t="shared" si="2"/>
        <v>3.2125901893849916E-2</v>
      </c>
      <c r="K149" s="78">
        <f>I149/'סכום נכסי הקרן'!$C$42</f>
        <v>-4.8201315236092155E-5</v>
      </c>
    </row>
    <row r="150" spans="2:11">
      <c r="B150" t="s">
        <v>2357</v>
      </c>
      <c r="C150" t="s">
        <v>2358</v>
      </c>
      <c r="D150" t="s">
        <v>2115</v>
      </c>
      <c r="E150" t="s">
        <v>106</v>
      </c>
      <c r="F150" s="87">
        <v>45035</v>
      </c>
      <c r="G150" s="77">
        <v>21105.217919999999</v>
      </c>
      <c r="H150" s="77">
        <v>-6.119923</v>
      </c>
      <c r="I150" s="77">
        <v>-1.2916229940000001</v>
      </c>
      <c r="J150" s="78">
        <f t="shared" si="2"/>
        <v>9.1664385897128435E-3</v>
      </c>
      <c r="K150" s="78">
        <f>I150/'סכום נכסי הקרן'!$C$42</f>
        <v>-1.375321376236949E-5</v>
      </c>
    </row>
    <row r="151" spans="2:11">
      <c r="B151" t="s">
        <v>2357</v>
      </c>
      <c r="C151" t="s">
        <v>2359</v>
      </c>
      <c r="D151" t="s">
        <v>2115</v>
      </c>
      <c r="E151" t="s">
        <v>106</v>
      </c>
      <c r="F151" s="87">
        <v>45035</v>
      </c>
      <c r="G151" s="77">
        <v>106.02112</v>
      </c>
      <c r="H151" s="77">
        <v>-6.119923</v>
      </c>
      <c r="I151" s="77">
        <v>-6.48841E-3</v>
      </c>
      <c r="J151" s="78">
        <f t="shared" si="2"/>
        <v>4.6047191855643522E-5</v>
      </c>
      <c r="K151" s="78">
        <f>I151/'סכום נכסי הקרן'!$C$42</f>
        <v>-6.9088650575615114E-8</v>
      </c>
    </row>
    <row r="152" spans="2:11">
      <c r="B152" t="s">
        <v>2360</v>
      </c>
      <c r="C152" t="s">
        <v>2361</v>
      </c>
      <c r="D152" t="s">
        <v>2115</v>
      </c>
      <c r="E152" t="s">
        <v>106</v>
      </c>
      <c r="F152" s="87">
        <v>45035</v>
      </c>
      <c r="G152" s="77">
        <v>70230.508864000003</v>
      </c>
      <c r="H152" s="77">
        <v>-6.119923</v>
      </c>
      <c r="I152" s="77">
        <v>-4.2980527599999991</v>
      </c>
      <c r="J152" s="78">
        <f t="shared" si="2"/>
        <v>3.0502582303738222E-2</v>
      </c>
      <c r="K152" s="78">
        <f>I152/'סכום נכסי הקרן'!$C$42</f>
        <v>-4.5765706126955302E-5</v>
      </c>
    </row>
    <row r="153" spans="2:11">
      <c r="B153" t="s">
        <v>2362</v>
      </c>
      <c r="C153" t="s">
        <v>2363</v>
      </c>
      <c r="D153" t="s">
        <v>2115</v>
      </c>
      <c r="E153" t="s">
        <v>106</v>
      </c>
      <c r="F153" s="87">
        <v>45036</v>
      </c>
      <c r="G153" s="77">
        <v>44304.198959999994</v>
      </c>
      <c r="H153" s="77">
        <v>-6.0836269999999999</v>
      </c>
      <c r="I153" s="77">
        <v>-2.69530235</v>
      </c>
      <c r="J153" s="78">
        <f t="shared" si="2"/>
        <v>1.9128122979191642E-2</v>
      </c>
      <c r="K153" s="78">
        <f>I153/'סכום נכסי הקרן'!$C$42</f>
        <v>-2.8699604718996527E-5</v>
      </c>
    </row>
    <row r="154" spans="2:11">
      <c r="B154" t="s">
        <v>2364</v>
      </c>
      <c r="C154" t="s">
        <v>2365</v>
      </c>
      <c r="D154" t="s">
        <v>2115</v>
      </c>
      <c r="E154" t="s">
        <v>106</v>
      </c>
      <c r="F154" s="87">
        <v>45055</v>
      </c>
      <c r="G154" s="77">
        <v>68673.123120000004</v>
      </c>
      <c r="H154" s="77">
        <v>-5.9540110000000004</v>
      </c>
      <c r="I154" s="77">
        <v>-4.0888053390000003</v>
      </c>
      <c r="J154" s="78">
        <f t="shared" si="2"/>
        <v>2.9017587345021748E-2</v>
      </c>
      <c r="K154" s="78">
        <f>I154/'סכום נכסי הקרן'!$C$42</f>
        <v>-4.3537637624299409E-5</v>
      </c>
    </row>
    <row r="155" spans="2:11">
      <c r="B155" t="s">
        <v>2366</v>
      </c>
      <c r="C155" t="s">
        <v>2367</v>
      </c>
      <c r="D155" t="s">
        <v>2115</v>
      </c>
      <c r="E155" t="s">
        <v>106</v>
      </c>
      <c r="F155" s="87">
        <v>45055</v>
      </c>
      <c r="G155" s="77">
        <v>57227.602599999998</v>
      </c>
      <c r="H155" s="77">
        <v>-5.9540110000000004</v>
      </c>
      <c r="I155" s="77">
        <v>-3.4073377819999999</v>
      </c>
      <c r="J155" s="78">
        <f t="shared" si="2"/>
        <v>2.4181322783969703E-2</v>
      </c>
      <c r="K155" s="78">
        <f>I155/'סכום נכסי הקרן'!$C$42</f>
        <v>-3.6281364681592162E-5</v>
      </c>
    </row>
    <row r="156" spans="2:11">
      <c r="B156" t="s">
        <v>2368</v>
      </c>
      <c r="C156" t="s">
        <v>2369</v>
      </c>
      <c r="D156" t="s">
        <v>2115</v>
      </c>
      <c r="E156" t="s">
        <v>106</v>
      </c>
      <c r="F156" s="87">
        <v>45036</v>
      </c>
      <c r="G156" s="77">
        <v>22170.4728</v>
      </c>
      <c r="H156" s="77">
        <v>-5.9957130000000003</v>
      </c>
      <c r="I156" s="77">
        <v>-1.329277855</v>
      </c>
      <c r="J156" s="78">
        <f t="shared" si="2"/>
        <v>9.4336690219396259E-3</v>
      </c>
      <c r="K156" s="78">
        <f>I156/'סכום נכסי הקרן'!$C$42</f>
        <v>-1.4154163075699312E-5</v>
      </c>
    </row>
    <row r="157" spans="2:11">
      <c r="B157" t="s">
        <v>2368</v>
      </c>
      <c r="C157" t="s">
        <v>2370</v>
      </c>
      <c r="D157" t="s">
        <v>2115</v>
      </c>
      <c r="E157" t="s">
        <v>106</v>
      </c>
      <c r="F157" s="87">
        <v>45036</v>
      </c>
      <c r="G157" s="77">
        <v>32701.487199999996</v>
      </c>
      <c r="H157" s="77">
        <v>-5.9957130000000003</v>
      </c>
      <c r="I157" s="77">
        <v>-1.9606872229999999</v>
      </c>
      <c r="J157" s="78">
        <f t="shared" si="2"/>
        <v>1.3914678746625121E-2</v>
      </c>
      <c r="K157" s="78">
        <f>I157/'סכום נכסי הקרן'!$C$42</f>
        <v>-2.0877415952123887E-5</v>
      </c>
    </row>
    <row r="158" spans="2:11">
      <c r="B158" t="s">
        <v>2371</v>
      </c>
      <c r="C158" t="s">
        <v>2372</v>
      </c>
      <c r="D158" t="s">
        <v>2115</v>
      </c>
      <c r="E158" t="s">
        <v>106</v>
      </c>
      <c r="F158" s="87">
        <v>45036</v>
      </c>
      <c r="G158" s="77">
        <v>40876.858999999997</v>
      </c>
      <c r="H158" s="77">
        <v>-5.9957130000000003</v>
      </c>
      <c r="I158" s="77">
        <v>-2.4508590290000001</v>
      </c>
      <c r="J158" s="78">
        <f t="shared" si="2"/>
        <v>1.7393348435055613E-2</v>
      </c>
      <c r="K158" s="78">
        <f>I158/'סכום נכסי הקרן'!$C$42</f>
        <v>-2.6096769942816862E-5</v>
      </c>
    </row>
    <row r="159" spans="2:11">
      <c r="B159" t="s">
        <v>2371</v>
      </c>
      <c r="C159" t="s">
        <v>2373</v>
      </c>
      <c r="D159" t="s">
        <v>2115</v>
      </c>
      <c r="E159" t="s">
        <v>106</v>
      </c>
      <c r="F159" s="87">
        <v>45036</v>
      </c>
      <c r="G159" s="77">
        <v>27713.091</v>
      </c>
      <c r="H159" s="77">
        <v>-5.9957130000000003</v>
      </c>
      <c r="I159" s="77">
        <v>-1.6615973189999997</v>
      </c>
      <c r="J159" s="78">
        <f t="shared" si="2"/>
        <v>1.1792086279198741E-2</v>
      </c>
      <c r="K159" s="78">
        <f>I159/'סכום נכסי הקרן'!$C$42</f>
        <v>-1.7692703847286141E-5</v>
      </c>
    </row>
    <row r="160" spans="2:11">
      <c r="B160" t="s">
        <v>2374</v>
      </c>
      <c r="C160" t="s">
        <v>2375</v>
      </c>
      <c r="D160" t="s">
        <v>2115</v>
      </c>
      <c r="E160" t="s">
        <v>106</v>
      </c>
      <c r="F160" s="87">
        <v>45036</v>
      </c>
      <c r="G160" s="77">
        <v>22170.4728</v>
      </c>
      <c r="H160" s="77">
        <v>-5.9957130000000003</v>
      </c>
      <c r="I160" s="77">
        <v>-1.329277855</v>
      </c>
      <c r="J160" s="78">
        <f t="shared" si="2"/>
        <v>9.4336690219396259E-3</v>
      </c>
      <c r="K160" s="78">
        <f>I160/'סכום נכסי הקרן'!$C$42</f>
        <v>-1.4154163075699312E-5</v>
      </c>
    </row>
    <row r="161" spans="2:11">
      <c r="B161" t="s">
        <v>2376</v>
      </c>
      <c r="C161" t="s">
        <v>2377</v>
      </c>
      <c r="D161" t="s">
        <v>2115</v>
      </c>
      <c r="E161" t="s">
        <v>106</v>
      </c>
      <c r="F161" s="87">
        <v>45061</v>
      </c>
      <c r="G161" s="77">
        <v>73578.3462</v>
      </c>
      <c r="H161" s="77">
        <v>-5.9887620000000004</v>
      </c>
      <c r="I161" s="77">
        <v>-4.4064323549999997</v>
      </c>
      <c r="J161" s="78">
        <f t="shared" si="2"/>
        <v>3.1271734685323536E-2</v>
      </c>
      <c r="K161" s="78">
        <f>I161/'סכום נכסי הקרן'!$C$42</f>
        <v>-4.6919733071689332E-5</v>
      </c>
    </row>
    <row r="162" spans="2:11">
      <c r="B162" t="s">
        <v>2378</v>
      </c>
      <c r="C162" t="s">
        <v>2379</v>
      </c>
      <c r="D162" t="s">
        <v>2115</v>
      </c>
      <c r="E162" t="s">
        <v>106</v>
      </c>
      <c r="F162" s="87">
        <v>45055</v>
      </c>
      <c r="G162" s="77">
        <v>86682.880013999995</v>
      </c>
      <c r="H162" s="77">
        <v>-5.9247500000000004</v>
      </c>
      <c r="I162" s="77">
        <v>-5.1357439930000002</v>
      </c>
      <c r="J162" s="78">
        <f t="shared" si="2"/>
        <v>3.644754091790435E-2</v>
      </c>
      <c r="K162" s="78">
        <f>I162/'סכום נכסי הקרן'!$C$42</f>
        <v>-5.4685450237915197E-5</v>
      </c>
    </row>
    <row r="163" spans="2:11">
      <c r="B163" t="s">
        <v>2380</v>
      </c>
      <c r="C163" t="s">
        <v>2381</v>
      </c>
      <c r="D163" t="s">
        <v>2115</v>
      </c>
      <c r="E163" t="s">
        <v>106</v>
      </c>
      <c r="F163" s="87">
        <v>45061</v>
      </c>
      <c r="G163" s="77">
        <v>22231.717199999999</v>
      </c>
      <c r="H163" s="77">
        <v>-5.6967819999999998</v>
      </c>
      <c r="I163" s="77">
        <v>-1.2664925460000001</v>
      </c>
      <c r="J163" s="78">
        <f t="shared" si="2"/>
        <v>8.988091882202948E-3</v>
      </c>
      <c r="K163" s="78">
        <f>I163/'סכום נכסי הקרן'!$C$42</f>
        <v>-1.3485624516208926E-5</v>
      </c>
    </row>
    <row r="164" spans="2:11">
      <c r="B164" t="s">
        <v>2382</v>
      </c>
      <c r="C164" t="s">
        <v>2383</v>
      </c>
      <c r="D164" t="s">
        <v>2115</v>
      </c>
      <c r="E164" t="s">
        <v>106</v>
      </c>
      <c r="F164" s="87">
        <v>45061</v>
      </c>
      <c r="G164" s="77">
        <v>33347.575799999999</v>
      </c>
      <c r="H164" s="77">
        <v>-5.6967819999999998</v>
      </c>
      <c r="I164" s="77">
        <v>-1.8997388189999997</v>
      </c>
      <c r="J164" s="78">
        <f t="shared" si="2"/>
        <v>1.3482137823304419E-2</v>
      </c>
      <c r="K164" s="78">
        <f>I164/'סכום נכסי הקרן'!$C$42</f>
        <v>-2.0228436774313386E-5</v>
      </c>
    </row>
    <row r="165" spans="2:11">
      <c r="B165" t="s">
        <v>2384</v>
      </c>
      <c r="C165" t="s">
        <v>2385</v>
      </c>
      <c r="D165" t="s">
        <v>2115</v>
      </c>
      <c r="E165" t="s">
        <v>106</v>
      </c>
      <c r="F165" s="87">
        <v>45061</v>
      </c>
      <c r="G165" s="77">
        <v>81979.557000000001</v>
      </c>
      <c r="H165" s="77">
        <v>-5.6967819999999998</v>
      </c>
      <c r="I165" s="77">
        <v>-4.6701969490000002</v>
      </c>
      <c r="J165" s="78">
        <f t="shared" si="2"/>
        <v>3.3143629165580481E-2</v>
      </c>
      <c r="K165" s="78">
        <f>I165/'סכום נכסי הקרן'!$C$42</f>
        <v>-4.9728300944108774E-5</v>
      </c>
    </row>
    <row r="166" spans="2:11">
      <c r="B166" t="s">
        <v>2386</v>
      </c>
      <c r="C166" t="s">
        <v>2387</v>
      </c>
      <c r="D166" t="s">
        <v>2115</v>
      </c>
      <c r="E166" t="s">
        <v>106</v>
      </c>
      <c r="F166" s="87">
        <v>45061</v>
      </c>
      <c r="G166" s="77">
        <v>44484.257495999998</v>
      </c>
      <c r="H166" s="77">
        <v>-5.6473060000000004</v>
      </c>
      <c r="I166" s="77">
        <v>-2.5121619959999997</v>
      </c>
      <c r="J166" s="78">
        <f t="shared" si="2"/>
        <v>1.7828405634395538E-2</v>
      </c>
      <c r="K166" s="78">
        <f>I166/'סכום נכסי הקרן'!$C$42</f>
        <v>-2.6749524510779035E-5</v>
      </c>
    </row>
    <row r="167" spans="2:11">
      <c r="B167" t="s">
        <v>2388</v>
      </c>
      <c r="C167" t="s">
        <v>2389</v>
      </c>
      <c r="D167" t="s">
        <v>2115</v>
      </c>
      <c r="E167" t="s">
        <v>106</v>
      </c>
      <c r="F167" s="87">
        <v>45105</v>
      </c>
      <c r="G167" s="77">
        <v>46072.962712</v>
      </c>
      <c r="H167" s="77">
        <v>-5.5838049999999999</v>
      </c>
      <c r="I167" s="77">
        <v>-2.5726241910000001</v>
      </c>
      <c r="J167" s="78">
        <f t="shared" si="2"/>
        <v>1.8257496011418316E-2</v>
      </c>
      <c r="K167" s="78">
        <f>I167/'סכום נכסי הקרן'!$C$42</f>
        <v>-2.7393326530594325E-5</v>
      </c>
    </row>
    <row r="168" spans="2:11">
      <c r="B168" t="s">
        <v>2390</v>
      </c>
      <c r="C168" t="s">
        <v>2391</v>
      </c>
      <c r="D168" t="s">
        <v>2115</v>
      </c>
      <c r="E168" t="s">
        <v>106</v>
      </c>
      <c r="F168" s="87">
        <v>45106</v>
      </c>
      <c r="G168" s="77">
        <v>27995.905795999999</v>
      </c>
      <c r="H168" s="77">
        <v>-5.1846410000000001</v>
      </c>
      <c r="I168" s="77">
        <v>-1.451487127</v>
      </c>
      <c r="J168" s="78">
        <f t="shared" si="2"/>
        <v>1.0300968374835408E-2</v>
      </c>
      <c r="K168" s="78">
        <f>I168/'סכום נכסי הקרן'!$C$42</f>
        <v>-1.5455448550924878E-5</v>
      </c>
    </row>
    <row r="169" spans="2:11">
      <c r="B169" t="s">
        <v>2392</v>
      </c>
      <c r="C169" t="s">
        <v>2393</v>
      </c>
      <c r="D169" t="s">
        <v>2115</v>
      </c>
      <c r="E169" t="s">
        <v>106</v>
      </c>
      <c r="F169" s="87">
        <v>45106</v>
      </c>
      <c r="G169" s="77">
        <v>53076.693705000005</v>
      </c>
      <c r="H169" s="77">
        <v>-5.0981639999999997</v>
      </c>
      <c r="I169" s="77">
        <v>-2.7059368269999999</v>
      </c>
      <c r="J169" s="78">
        <f t="shared" si="2"/>
        <v>1.9203594135099394E-2</v>
      </c>
      <c r="K169" s="78">
        <f>I169/'סכום נכסי הקרן'!$C$42</f>
        <v>-2.8812840729900189E-5</v>
      </c>
    </row>
    <row r="170" spans="2:11">
      <c r="B170" t="s">
        <v>2394</v>
      </c>
      <c r="C170" t="s">
        <v>2395</v>
      </c>
      <c r="D170" t="s">
        <v>2115</v>
      </c>
      <c r="E170" t="s">
        <v>106</v>
      </c>
      <c r="F170" s="87">
        <v>45106</v>
      </c>
      <c r="G170" s="77">
        <v>41362.412850000001</v>
      </c>
      <c r="H170" s="77">
        <v>-4.6964779999999999</v>
      </c>
      <c r="I170" s="77">
        <v>-1.9425767420000002</v>
      </c>
      <c r="J170" s="78">
        <f t="shared" si="2"/>
        <v>1.3786151604658913E-2</v>
      </c>
      <c r="K170" s="78">
        <f>I170/'סכום נכסי הקרן'!$C$42</f>
        <v>-2.0684575380463757E-5</v>
      </c>
    </row>
    <row r="171" spans="2:11">
      <c r="B171" t="s">
        <v>2396</v>
      </c>
      <c r="C171" t="s">
        <v>2397</v>
      </c>
      <c r="D171" t="s">
        <v>2115</v>
      </c>
      <c r="E171" t="s">
        <v>106</v>
      </c>
      <c r="F171" s="87">
        <v>45090</v>
      </c>
      <c r="G171" s="77">
        <v>17679.727169999998</v>
      </c>
      <c r="H171" s="77">
        <v>7.8681419999999997</v>
      </c>
      <c r="I171" s="77">
        <v>1.3910661050000002</v>
      </c>
      <c r="J171" s="78">
        <f t="shared" si="2"/>
        <v>-9.8721701959058935E-3</v>
      </c>
      <c r="K171" s="78">
        <f>I171/'סכום נכסי הקרן'!$C$42</f>
        <v>1.4812084941600013E-5</v>
      </c>
    </row>
    <row r="172" spans="2:11">
      <c r="B172" t="s">
        <v>2398</v>
      </c>
      <c r="C172" t="s">
        <v>2399</v>
      </c>
      <c r="D172" t="s">
        <v>2115</v>
      </c>
      <c r="E172" t="s">
        <v>106</v>
      </c>
      <c r="F172" s="87">
        <v>45090</v>
      </c>
      <c r="G172" s="77">
        <v>17679.727169999998</v>
      </c>
      <c r="H172" s="77">
        <v>7.7434349999999998</v>
      </c>
      <c r="I172" s="77">
        <v>1.3690181210000001</v>
      </c>
      <c r="J172" s="78">
        <f t="shared" si="2"/>
        <v>-9.7156992347184595E-3</v>
      </c>
      <c r="K172" s="78">
        <f>I172/'סכום נכסי הקרן'!$C$42</f>
        <v>1.4577317801041269E-5</v>
      </c>
    </row>
    <row r="173" spans="2:11">
      <c r="B173" t="s">
        <v>2400</v>
      </c>
      <c r="C173" t="s">
        <v>2401</v>
      </c>
      <c r="D173" t="s">
        <v>2115</v>
      </c>
      <c r="E173" t="s">
        <v>106</v>
      </c>
      <c r="F173" s="87">
        <v>45089</v>
      </c>
      <c r="G173" s="77">
        <v>29466.211950000004</v>
      </c>
      <c r="H173" s="77">
        <v>7.2556719999999997</v>
      </c>
      <c r="I173" s="77">
        <v>2.1379715729999997</v>
      </c>
      <c r="J173" s="78">
        <f t="shared" si="2"/>
        <v>-1.5172836982225685E-2</v>
      </c>
      <c r="K173" s="78">
        <f>I173/'סכום נכסי הקרן'!$C$42</f>
        <v>2.2765141374789076E-5</v>
      </c>
    </row>
    <row r="174" spans="2:11">
      <c r="B174" t="s">
        <v>2402</v>
      </c>
      <c r="C174" t="s">
        <v>2403</v>
      </c>
      <c r="D174" t="s">
        <v>2115</v>
      </c>
      <c r="E174" t="s">
        <v>106</v>
      </c>
      <c r="F174" s="87">
        <v>45089</v>
      </c>
      <c r="G174" s="77">
        <v>47145.939120000003</v>
      </c>
      <c r="H174" s="77">
        <v>7.2692439999999996</v>
      </c>
      <c r="I174" s="77">
        <v>3.4271533320000001</v>
      </c>
      <c r="J174" s="78">
        <f t="shared" si="2"/>
        <v>-2.4321950523674054E-2</v>
      </c>
      <c r="K174" s="78">
        <f>I174/'סכום נכסי הקרן'!$C$42</f>
        <v>3.6492360843966865E-5</v>
      </c>
    </row>
    <row r="175" spans="2:11">
      <c r="B175" t="s">
        <v>2404</v>
      </c>
      <c r="C175" t="s">
        <v>2405</v>
      </c>
      <c r="D175" t="s">
        <v>2115</v>
      </c>
      <c r="E175" t="s">
        <v>106</v>
      </c>
      <c r="F175" s="87">
        <v>45089</v>
      </c>
      <c r="G175" s="77">
        <v>23572.969560000001</v>
      </c>
      <c r="H175" s="77">
        <v>7.2692439999999996</v>
      </c>
      <c r="I175" s="77">
        <v>1.713576666</v>
      </c>
      <c r="J175" s="78">
        <f t="shared" si="2"/>
        <v>-1.2160975261837027E-2</v>
      </c>
      <c r="K175" s="78">
        <f>I175/'סכום נכסי הקרן'!$C$42</f>
        <v>1.8246180421983432E-5</v>
      </c>
    </row>
    <row r="176" spans="2:11">
      <c r="B176" t="s">
        <v>2406</v>
      </c>
      <c r="C176" t="s">
        <v>2407</v>
      </c>
      <c r="D176" t="s">
        <v>2115</v>
      </c>
      <c r="E176" t="s">
        <v>106</v>
      </c>
      <c r="F176" s="87">
        <v>45089</v>
      </c>
      <c r="G176" s="77">
        <v>29466.211950000004</v>
      </c>
      <c r="H176" s="77">
        <v>7.2019219999999997</v>
      </c>
      <c r="I176" s="77">
        <v>2.1221335180000001</v>
      </c>
      <c r="J176" s="78">
        <f t="shared" si="2"/>
        <v>-1.5060436878470647E-2</v>
      </c>
      <c r="K176" s="78">
        <f>I176/'סכום נכסי הקרן'!$C$42</f>
        <v>2.2596497616504326E-5</v>
      </c>
    </row>
    <row r="177" spans="2:11">
      <c r="B177" t="s">
        <v>2408</v>
      </c>
      <c r="C177" t="s">
        <v>2409</v>
      </c>
      <c r="D177" t="s">
        <v>2115</v>
      </c>
      <c r="E177" t="s">
        <v>106</v>
      </c>
      <c r="F177" s="87">
        <v>45089</v>
      </c>
      <c r="G177" s="77">
        <v>17385.086220000001</v>
      </c>
      <c r="H177" s="77">
        <v>7.0829940000000002</v>
      </c>
      <c r="I177" s="77">
        <v>1.2313845859999999</v>
      </c>
      <c r="J177" s="78">
        <f t="shared" si="2"/>
        <v>-8.7389363926792789E-3</v>
      </c>
      <c r="K177" s="78">
        <f>I177/'סכום נכסי הקרן'!$C$42</f>
        <v>1.3111794628630507E-5</v>
      </c>
    </row>
    <row r="178" spans="2:11">
      <c r="B178" t="s">
        <v>2410</v>
      </c>
      <c r="C178" t="s">
        <v>2411</v>
      </c>
      <c r="D178" t="s">
        <v>2115</v>
      </c>
      <c r="E178" t="s">
        <v>106</v>
      </c>
      <c r="F178" s="87">
        <v>45089</v>
      </c>
      <c r="G178" s="77">
        <v>23572.969560000001</v>
      </c>
      <c r="H178" s="77">
        <v>6.9371809999999998</v>
      </c>
      <c r="I178" s="77">
        <v>1.6352995860000001</v>
      </c>
      <c r="J178" s="78">
        <f t="shared" si="2"/>
        <v>-1.1605455539646297E-2</v>
      </c>
      <c r="K178" s="78">
        <f>I178/'סכום נכסי הקרן'!$C$42</f>
        <v>1.7412685339490269E-5</v>
      </c>
    </row>
    <row r="179" spans="2:11">
      <c r="B179" t="s">
        <v>2412</v>
      </c>
      <c r="C179" t="s">
        <v>2413</v>
      </c>
      <c r="D179" t="s">
        <v>2115</v>
      </c>
      <c r="E179" t="s">
        <v>106</v>
      </c>
      <c r="F179" s="87">
        <v>45089</v>
      </c>
      <c r="G179" s="77">
        <v>23572.969560000001</v>
      </c>
      <c r="H179" s="77">
        <v>6.9192859999999996</v>
      </c>
      <c r="I179" s="77">
        <v>1.6310812739999998</v>
      </c>
      <c r="J179" s="78">
        <f t="shared" si="2"/>
        <v>-1.157551886456396E-2</v>
      </c>
      <c r="K179" s="78">
        <f>I179/'סכום נכסי הקרן'!$C$42</f>
        <v>1.736776871372418E-5</v>
      </c>
    </row>
    <row r="180" spans="2:11">
      <c r="B180" t="s">
        <v>2414</v>
      </c>
      <c r="C180" t="s">
        <v>2415</v>
      </c>
      <c r="D180" t="s">
        <v>2115</v>
      </c>
      <c r="E180" t="s">
        <v>106</v>
      </c>
      <c r="F180" s="87">
        <v>45098</v>
      </c>
      <c r="G180" s="77">
        <v>78380.123787000004</v>
      </c>
      <c r="H180" s="77">
        <v>6.6847599999999998</v>
      </c>
      <c r="I180" s="77">
        <v>5.2395229099999998</v>
      </c>
      <c r="J180" s="78">
        <f t="shared" si="2"/>
        <v>-3.7184043035013145E-2</v>
      </c>
      <c r="K180" s="78">
        <f>I180/'סכום נכסי הקרן'!$C$42</f>
        <v>5.5790489120126515E-5</v>
      </c>
    </row>
    <row r="181" spans="2:11">
      <c r="B181" t="s">
        <v>2416</v>
      </c>
      <c r="C181" t="s">
        <v>2417</v>
      </c>
      <c r="D181" t="s">
        <v>2115</v>
      </c>
      <c r="E181" t="s">
        <v>106</v>
      </c>
      <c r="F181" s="87">
        <v>45098</v>
      </c>
      <c r="G181" s="77">
        <v>29466.211950000004</v>
      </c>
      <c r="H181" s="77">
        <v>6.7402119999999996</v>
      </c>
      <c r="I181" s="77">
        <v>1.9860852929999999</v>
      </c>
      <c r="J181" s="78">
        <f t="shared" si="2"/>
        <v>-1.4094924723999095E-2</v>
      </c>
      <c r="K181" s="78">
        <f>I181/'סכום נכסי הקרן'!$C$42</f>
        <v>2.114785483985216E-5</v>
      </c>
    </row>
    <row r="182" spans="2:11">
      <c r="B182" t="s">
        <v>2418</v>
      </c>
      <c r="C182" t="s">
        <v>2419</v>
      </c>
      <c r="D182" t="s">
        <v>2115</v>
      </c>
      <c r="E182" t="s">
        <v>106</v>
      </c>
      <c r="F182" s="87">
        <v>45098</v>
      </c>
      <c r="G182" s="77">
        <v>23572.969560000001</v>
      </c>
      <c r="H182" s="77">
        <v>6.7409829999999999</v>
      </c>
      <c r="I182" s="77">
        <v>1.5890499219999996</v>
      </c>
      <c r="J182" s="78">
        <f t="shared" si="2"/>
        <v>-1.1277229186584904E-2</v>
      </c>
      <c r="K182" s="78">
        <f>I182/'סכום נכסי הקרן'!$C$42</f>
        <v>1.6920218483151717E-5</v>
      </c>
    </row>
    <row r="183" spans="2:11">
      <c r="B183" t="s">
        <v>2420</v>
      </c>
      <c r="C183" t="s">
        <v>2421</v>
      </c>
      <c r="D183" t="s">
        <v>2115</v>
      </c>
      <c r="E183" t="s">
        <v>106</v>
      </c>
      <c r="F183" s="87">
        <v>45097</v>
      </c>
      <c r="G183" s="77">
        <v>47145.939120000003</v>
      </c>
      <c r="H183" s="77">
        <v>6.4184150000000004</v>
      </c>
      <c r="I183" s="77">
        <v>3.02602211</v>
      </c>
      <c r="J183" s="78">
        <f t="shared" si="2"/>
        <v>-2.1475187397003152E-2</v>
      </c>
      <c r="K183" s="78">
        <f>I183/'סכום נכסי הקרן'!$C$42</f>
        <v>3.2221111827377669E-5</v>
      </c>
    </row>
    <row r="184" spans="2:11">
      <c r="B184" t="s">
        <v>2422</v>
      </c>
      <c r="C184" t="s">
        <v>2423</v>
      </c>
      <c r="D184" t="s">
        <v>2115</v>
      </c>
      <c r="E184" t="s">
        <v>106</v>
      </c>
      <c r="F184" s="87">
        <v>45097</v>
      </c>
      <c r="G184" s="77">
        <v>50092.560315000002</v>
      </c>
      <c r="H184" s="77">
        <v>6.4118779999999997</v>
      </c>
      <c r="I184" s="77">
        <v>3.21187406</v>
      </c>
      <c r="J184" s="78">
        <f t="shared" si="2"/>
        <v>-2.2794148498165911E-2</v>
      </c>
      <c r="K184" s="78">
        <f>I184/'סכום נכסי הקרן'!$C$42</f>
        <v>3.4200065135252279E-5</v>
      </c>
    </row>
    <row r="185" spans="2:11">
      <c r="B185" t="s">
        <v>2424</v>
      </c>
      <c r="C185" t="s">
        <v>2425</v>
      </c>
      <c r="D185" t="s">
        <v>2115</v>
      </c>
      <c r="E185" t="s">
        <v>106</v>
      </c>
      <c r="F185" s="87">
        <v>45097</v>
      </c>
      <c r="G185" s="77">
        <v>55985.802705000009</v>
      </c>
      <c r="H185" s="77">
        <v>6.4118779999999997</v>
      </c>
      <c r="I185" s="77">
        <v>3.5897415960000001</v>
      </c>
      <c r="J185" s="78">
        <f t="shared" si="2"/>
        <v>-2.5475813024022215E-2</v>
      </c>
      <c r="K185" s="78">
        <f>I185/'סכום נכסי הקרן'!$C$42</f>
        <v>3.8223602204977016E-5</v>
      </c>
    </row>
    <row r="186" spans="2:11">
      <c r="B186" t="s">
        <v>2426</v>
      </c>
      <c r="C186" t="s">
        <v>2427</v>
      </c>
      <c r="D186" t="s">
        <v>2115</v>
      </c>
      <c r="E186" t="s">
        <v>106</v>
      </c>
      <c r="F186" s="87">
        <v>45098</v>
      </c>
      <c r="G186" s="77">
        <v>24266.597849999998</v>
      </c>
      <c r="H186" s="77">
        <v>6.1826660000000002</v>
      </c>
      <c r="I186" s="77">
        <v>1.5003226039999999</v>
      </c>
      <c r="J186" s="78">
        <f t="shared" si="2"/>
        <v>-1.0647545822743427E-2</v>
      </c>
      <c r="K186" s="78">
        <f>I186/'סכום נכסי הקרן'!$C$42</f>
        <v>1.5975449168356032E-5</v>
      </c>
    </row>
    <row r="187" spans="2:11">
      <c r="B187" t="s">
        <v>2428</v>
      </c>
      <c r="C187" t="s">
        <v>2429</v>
      </c>
      <c r="D187" t="s">
        <v>2115</v>
      </c>
      <c r="E187" t="s">
        <v>106</v>
      </c>
      <c r="F187" s="87">
        <v>45050</v>
      </c>
      <c r="G187" s="77">
        <v>35359.454339999997</v>
      </c>
      <c r="H187" s="77">
        <v>5.9883559999999996</v>
      </c>
      <c r="I187" s="77">
        <v>2.1174501029999999</v>
      </c>
      <c r="J187" s="78">
        <f t="shared" si="2"/>
        <v>-1.5027199442944131E-2</v>
      </c>
      <c r="K187" s="78">
        <f>I187/'סכום נכסי הקרן'!$C$42</f>
        <v>2.2546628569629113E-5</v>
      </c>
    </row>
    <row r="188" spans="2:11">
      <c r="B188" t="s">
        <v>2430</v>
      </c>
      <c r="C188" t="s">
        <v>2431</v>
      </c>
      <c r="D188" t="s">
        <v>2115</v>
      </c>
      <c r="E188" t="s">
        <v>106</v>
      </c>
      <c r="F188" s="87">
        <v>45050</v>
      </c>
      <c r="G188" s="77">
        <v>20626.348365000002</v>
      </c>
      <c r="H188" s="77">
        <v>5.932658</v>
      </c>
      <c r="I188" s="77">
        <v>1.223690672</v>
      </c>
      <c r="J188" s="78">
        <f t="shared" si="2"/>
        <v>-8.6843339347460087E-3</v>
      </c>
      <c r="K188" s="78">
        <f>I188/'סכום נכסי הקרן'!$C$42</f>
        <v>1.3029869760148889E-5</v>
      </c>
    </row>
    <row r="189" spans="2:11">
      <c r="B189" t="s">
        <v>2432</v>
      </c>
      <c r="C189" t="s">
        <v>2433</v>
      </c>
      <c r="D189" t="s">
        <v>2115</v>
      </c>
      <c r="E189" t="s">
        <v>106</v>
      </c>
      <c r="F189" s="87">
        <v>45105</v>
      </c>
      <c r="G189" s="77">
        <v>125804.842128</v>
      </c>
      <c r="H189" s="77">
        <v>5.2849570000000003</v>
      </c>
      <c r="I189" s="77">
        <v>6.6487319759999988</v>
      </c>
      <c r="J189" s="78">
        <f t="shared" si="2"/>
        <v>-4.7184970878169502E-2</v>
      </c>
      <c r="K189" s="78">
        <f>I189/'סכום נכסי הקרן'!$C$42</f>
        <v>7.0795760480731477E-5</v>
      </c>
    </row>
    <row r="190" spans="2:11">
      <c r="B190" t="s">
        <v>2434</v>
      </c>
      <c r="C190" t="s">
        <v>2435</v>
      </c>
      <c r="D190" t="s">
        <v>2115</v>
      </c>
      <c r="E190" t="s">
        <v>106</v>
      </c>
      <c r="F190" s="87">
        <v>45082</v>
      </c>
      <c r="G190" s="77">
        <v>93879.465588000006</v>
      </c>
      <c r="H190" s="77">
        <v>3.404795</v>
      </c>
      <c r="I190" s="77">
        <v>3.1964032620000005</v>
      </c>
      <c r="J190" s="78">
        <f t="shared" si="2"/>
        <v>-2.2684354757686213E-2</v>
      </c>
      <c r="K190" s="78">
        <f>I190/'סכום נכסי הקרן'!$C$42</f>
        <v>3.4035331932950346E-5</v>
      </c>
    </row>
    <row r="191" spans="2:11">
      <c r="B191" t="s">
        <v>2436</v>
      </c>
      <c r="C191" t="s">
        <v>2437</v>
      </c>
      <c r="D191" t="s">
        <v>2115</v>
      </c>
      <c r="E191" t="s">
        <v>106</v>
      </c>
      <c r="F191" s="87">
        <v>45131</v>
      </c>
      <c r="G191" s="77">
        <v>64318.94720000001</v>
      </c>
      <c r="H191" s="77">
        <v>-7.4373379999999996</v>
      </c>
      <c r="I191" s="77">
        <v>-4.7836175050000005</v>
      </c>
      <c r="J191" s="78">
        <f t="shared" si="2"/>
        <v>3.3948556428578004E-2</v>
      </c>
      <c r="K191" s="78">
        <f>I191/'סכום נכסי הקרן'!$C$42</f>
        <v>-5.0936004088881687E-5</v>
      </c>
    </row>
    <row r="192" spans="2:11">
      <c r="B192" t="s">
        <v>2436</v>
      </c>
      <c r="C192" t="s">
        <v>2438</v>
      </c>
      <c r="D192" t="s">
        <v>2115</v>
      </c>
      <c r="E192" t="s">
        <v>106</v>
      </c>
      <c r="F192" s="87">
        <v>45131</v>
      </c>
      <c r="G192" s="77">
        <v>19622.705760000001</v>
      </c>
      <c r="H192" s="77">
        <v>-7.4373379999999996</v>
      </c>
      <c r="I192" s="77">
        <v>-1.4594069540000001</v>
      </c>
      <c r="J192" s="78">
        <f t="shared" si="2"/>
        <v>1.0357174100634565E-2</v>
      </c>
      <c r="K192" s="78">
        <f>I192/'סכום נכסי הקרן'!$C$42</f>
        <v>-1.5539778943150756E-5</v>
      </c>
    </row>
    <row r="193" spans="2:11">
      <c r="B193" t="s">
        <v>2439</v>
      </c>
      <c r="C193" t="s">
        <v>2440</v>
      </c>
      <c r="D193" t="s">
        <v>2115</v>
      </c>
      <c r="E193" t="s">
        <v>106</v>
      </c>
      <c r="F193" s="87">
        <v>45131</v>
      </c>
      <c r="G193" s="77">
        <v>85294.421841999996</v>
      </c>
      <c r="H193" s="77">
        <v>-7.3468770000000001</v>
      </c>
      <c r="I193" s="77">
        <v>-6.2664763919999995</v>
      </c>
      <c r="J193" s="78">
        <f t="shared" si="2"/>
        <v>4.4472165088409142E-2</v>
      </c>
      <c r="K193" s="78">
        <f>I193/'סכום נכסי הקרן'!$C$42</f>
        <v>-6.6725499434719651E-5</v>
      </c>
    </row>
    <row r="194" spans="2:11">
      <c r="B194" t="s">
        <v>2441</v>
      </c>
      <c r="C194" t="s">
        <v>2442</v>
      </c>
      <c r="D194" t="s">
        <v>2115</v>
      </c>
      <c r="E194" t="s">
        <v>106</v>
      </c>
      <c r="F194" s="87">
        <v>45131</v>
      </c>
      <c r="G194" s="77">
        <v>19673.729756000001</v>
      </c>
      <c r="H194" s="77">
        <v>-7.316757</v>
      </c>
      <c r="I194" s="77">
        <v>-1.439479073</v>
      </c>
      <c r="J194" s="78">
        <f t="shared" si="2"/>
        <v>1.0215749166069174E-2</v>
      </c>
      <c r="K194" s="78">
        <f>I194/'סכום נכסי הקרן'!$C$42</f>
        <v>-1.5327586679233796E-5</v>
      </c>
    </row>
    <row r="195" spans="2:11">
      <c r="B195" t="s">
        <v>2443</v>
      </c>
      <c r="C195" t="s">
        <v>2444</v>
      </c>
      <c r="D195" t="s">
        <v>2115</v>
      </c>
      <c r="E195" t="s">
        <v>106</v>
      </c>
      <c r="F195" s="87">
        <v>45126</v>
      </c>
      <c r="G195" s="77">
        <v>32879.506308000004</v>
      </c>
      <c r="H195" s="77">
        <v>-7.4711470000000002</v>
      </c>
      <c r="I195" s="77">
        <v>-2.4564762139999998</v>
      </c>
      <c r="J195" s="78">
        <f t="shared" si="2"/>
        <v>1.7433212684599589E-2</v>
      </c>
      <c r="K195" s="78">
        <f>I195/'סכום נכסי הקרן'!$C$42</f>
        <v>-2.6156581781415776E-5</v>
      </c>
    </row>
    <row r="196" spans="2:11">
      <c r="B196" t="s">
        <v>2445</v>
      </c>
      <c r="C196" t="s">
        <v>2446</v>
      </c>
      <c r="D196" t="s">
        <v>2115</v>
      </c>
      <c r="E196" t="s">
        <v>106</v>
      </c>
      <c r="F196" s="87">
        <v>45138</v>
      </c>
      <c r="G196" s="77">
        <v>41945.141228</v>
      </c>
      <c r="H196" s="77">
        <v>-4.6942180000000002</v>
      </c>
      <c r="I196" s="77">
        <v>-1.9689961650000001</v>
      </c>
      <c r="J196" s="78">
        <f t="shared" si="2"/>
        <v>1.3973645958375216E-2</v>
      </c>
      <c r="K196" s="78">
        <f>I196/'סכום נכסי הקרן'!$C$42</f>
        <v>-2.0965889644521724E-5</v>
      </c>
    </row>
    <row r="197" spans="2:11">
      <c r="B197" t="s">
        <v>2447</v>
      </c>
      <c r="C197" t="s">
        <v>2448</v>
      </c>
      <c r="D197" t="s">
        <v>2115</v>
      </c>
      <c r="E197" t="s">
        <v>106</v>
      </c>
      <c r="F197" s="87">
        <v>45132</v>
      </c>
      <c r="G197" s="77">
        <v>14327.619747999999</v>
      </c>
      <c r="H197" s="77">
        <v>-4.3424469999999999</v>
      </c>
      <c r="I197" s="77">
        <v>-0.62216928499999991</v>
      </c>
      <c r="J197" s="78">
        <f t="shared" si="2"/>
        <v>4.4154343565039117E-3</v>
      </c>
      <c r="K197" s="78">
        <f>I197/'סכום נכסי הקרן'!$C$42</f>
        <v>-6.6248643859197073E-6</v>
      </c>
    </row>
    <row r="198" spans="2:11">
      <c r="B198" t="s">
        <v>2449</v>
      </c>
      <c r="C198" t="s">
        <v>2450</v>
      </c>
      <c r="D198" t="s">
        <v>2115</v>
      </c>
      <c r="E198" t="s">
        <v>106</v>
      </c>
      <c r="F198" s="87">
        <v>45132</v>
      </c>
      <c r="G198" s="77">
        <v>13901.75325</v>
      </c>
      <c r="H198" s="77">
        <v>-4.0698790000000002</v>
      </c>
      <c r="I198" s="77">
        <v>-0.56578452400000001</v>
      </c>
      <c r="J198" s="78">
        <f t="shared" si="2"/>
        <v>4.0152808662803283E-3</v>
      </c>
      <c r="K198" s="78">
        <f>I198/'סכום נכסי הקרן'!$C$42</f>
        <v>-6.0244789216043256E-6</v>
      </c>
    </row>
    <row r="199" spans="2:11">
      <c r="B199" t="s">
        <v>2451</v>
      </c>
      <c r="C199" t="s">
        <v>2452</v>
      </c>
      <c r="D199" t="s">
        <v>2115</v>
      </c>
      <c r="E199" t="s">
        <v>106</v>
      </c>
      <c r="F199" s="87">
        <v>45132</v>
      </c>
      <c r="G199" s="77">
        <v>40995.708739000002</v>
      </c>
      <c r="H199" s="77">
        <v>-4.0472289999999997</v>
      </c>
      <c r="I199" s="77">
        <v>-1.659190285</v>
      </c>
      <c r="J199" s="78">
        <f t="shared" si="2"/>
        <v>1.1775003949875986E-2</v>
      </c>
      <c r="K199" s="78">
        <f>I199/'סכום נכסי הקרן'!$C$42</f>
        <v>-1.7667073726663428E-5</v>
      </c>
    </row>
    <row r="200" spans="2:11">
      <c r="B200" t="s">
        <v>2453</v>
      </c>
      <c r="C200" t="s">
        <v>2454</v>
      </c>
      <c r="D200" t="s">
        <v>2115</v>
      </c>
      <c r="E200" t="s">
        <v>106</v>
      </c>
      <c r="F200" s="87">
        <v>45132</v>
      </c>
      <c r="G200" s="77">
        <v>22514.053884000001</v>
      </c>
      <c r="H200" s="77">
        <v>-4.0387380000000004</v>
      </c>
      <c r="I200" s="77">
        <v>-0.90928366400000005</v>
      </c>
      <c r="J200" s="78">
        <f t="shared" si="2"/>
        <v>6.4530384681933638E-3</v>
      </c>
      <c r="K200" s="78">
        <f>I200/'סכום נכסי הקרן'!$C$42</f>
        <v>-9.6820609881636683E-6</v>
      </c>
    </row>
    <row r="201" spans="2:11">
      <c r="B201" t="s">
        <v>2455</v>
      </c>
      <c r="C201" t="s">
        <v>2456</v>
      </c>
      <c r="D201" t="s">
        <v>2115</v>
      </c>
      <c r="E201" t="s">
        <v>106</v>
      </c>
      <c r="F201" s="87">
        <v>45133</v>
      </c>
      <c r="G201" s="77">
        <v>56317.110088000001</v>
      </c>
      <c r="H201" s="77">
        <v>-3.9904630000000001</v>
      </c>
      <c r="I201" s="77">
        <v>-2.2473135000000002</v>
      </c>
      <c r="J201" s="78">
        <f t="shared" si="2"/>
        <v>1.5948818877703125E-2</v>
      </c>
      <c r="K201" s="78">
        <f>I201/'סכום נכסי הקרן'!$C$42</f>
        <v>-2.3929415239690869E-5</v>
      </c>
    </row>
    <row r="202" spans="2:11">
      <c r="B202" t="s">
        <v>2457</v>
      </c>
      <c r="C202" t="s">
        <v>2458</v>
      </c>
      <c r="D202" t="s">
        <v>2115</v>
      </c>
      <c r="E202" t="s">
        <v>106</v>
      </c>
      <c r="F202" s="87">
        <v>45132</v>
      </c>
      <c r="G202" s="77">
        <v>16903.913733000001</v>
      </c>
      <c r="H202" s="77">
        <v>-3.925656</v>
      </c>
      <c r="I202" s="77">
        <v>-0.66358942799999998</v>
      </c>
      <c r="J202" s="78">
        <f t="shared" si="2"/>
        <v>4.7093863834888269E-3</v>
      </c>
      <c r="K202" s="78">
        <f>I202/'סכום נכסי הקרן'!$C$42</f>
        <v>-7.0659064573237974E-6</v>
      </c>
    </row>
    <row r="203" spans="2:11">
      <c r="B203" t="s">
        <v>2459</v>
      </c>
      <c r="C203" t="s">
        <v>2460</v>
      </c>
      <c r="D203" t="s">
        <v>2115</v>
      </c>
      <c r="E203" t="s">
        <v>106</v>
      </c>
      <c r="F203" s="87">
        <v>45110</v>
      </c>
      <c r="G203" s="77">
        <v>11311.840679999999</v>
      </c>
      <c r="H203" s="77">
        <v>-3.8723550000000002</v>
      </c>
      <c r="I203" s="77">
        <v>-0.43803464700000005</v>
      </c>
      <c r="J203" s="78">
        <f t="shared" si="2"/>
        <v>3.1086607396616562E-3</v>
      </c>
      <c r="K203" s="78">
        <f>I203/'סכום נכסי הקרן'!$C$42</f>
        <v>-4.6641970323385722E-6</v>
      </c>
    </row>
    <row r="204" spans="2:11">
      <c r="B204" t="s">
        <v>2459</v>
      </c>
      <c r="C204" t="s">
        <v>2461</v>
      </c>
      <c r="D204" t="s">
        <v>2115</v>
      </c>
      <c r="E204" t="s">
        <v>106</v>
      </c>
      <c r="F204" s="87">
        <v>45110</v>
      </c>
      <c r="G204" s="77">
        <v>16684.98532</v>
      </c>
      <c r="H204" s="77">
        <v>-3.8723550000000002</v>
      </c>
      <c r="I204" s="77">
        <v>-0.64610189200000001</v>
      </c>
      <c r="J204" s="78">
        <f t="shared" ref="J204:J267" si="3">I204/$I$11</f>
        <v>4.5852801810024749E-3</v>
      </c>
      <c r="K204" s="78">
        <f>I204/'סכום נכסי הקרן'!$C$42</f>
        <v>-6.8796990098701862E-6</v>
      </c>
    </row>
    <row r="205" spans="2:11">
      <c r="B205" t="s">
        <v>2462</v>
      </c>
      <c r="C205" t="s">
        <v>2463</v>
      </c>
      <c r="D205" t="s">
        <v>2115</v>
      </c>
      <c r="E205" t="s">
        <v>106</v>
      </c>
      <c r="F205" s="87">
        <v>45110</v>
      </c>
      <c r="G205" s="77">
        <v>40178.776175999999</v>
      </c>
      <c r="H205" s="77">
        <v>-3.7616879999999999</v>
      </c>
      <c r="I205" s="77">
        <v>-1.511400327</v>
      </c>
      <c r="J205" s="78">
        <f t="shared" si="3"/>
        <v>1.0726162623516602E-2</v>
      </c>
      <c r="K205" s="78">
        <f>I205/'סכום נכסי הקרן'!$C$42</f>
        <v>-1.6093404866827685E-5</v>
      </c>
    </row>
    <row r="206" spans="2:11">
      <c r="B206" t="s">
        <v>2464</v>
      </c>
      <c r="C206" t="s">
        <v>2465</v>
      </c>
      <c r="D206" t="s">
        <v>2115</v>
      </c>
      <c r="E206" t="s">
        <v>106</v>
      </c>
      <c r="F206" s="87">
        <v>45110</v>
      </c>
      <c r="G206" s="77">
        <v>58441.713064000003</v>
      </c>
      <c r="H206" s="77">
        <v>-3.7936809999999999</v>
      </c>
      <c r="I206" s="77">
        <v>-2.2170921770000001</v>
      </c>
      <c r="J206" s="78">
        <f t="shared" si="3"/>
        <v>1.5734343057230565E-2</v>
      </c>
      <c r="K206" s="78">
        <f>I206/'סכום נכסי הקרן'!$C$42</f>
        <v>-2.360761830875096E-5</v>
      </c>
    </row>
    <row r="207" spans="2:11">
      <c r="B207" t="s">
        <v>2464</v>
      </c>
      <c r="C207" t="s">
        <v>2466</v>
      </c>
      <c r="D207" t="s">
        <v>2115</v>
      </c>
      <c r="E207" t="s">
        <v>106</v>
      </c>
      <c r="F207" s="87">
        <v>45110</v>
      </c>
      <c r="G207" s="77">
        <v>11653.51506</v>
      </c>
      <c r="H207" s="77">
        <v>-3.7936809999999999</v>
      </c>
      <c r="I207" s="77">
        <v>-0.442097189</v>
      </c>
      <c r="J207" s="78">
        <f t="shared" si="3"/>
        <v>3.1374919403557564E-3</v>
      </c>
      <c r="K207" s="78">
        <f>I207/'סכום נכסי הקרן'!$C$42</f>
        <v>-4.7074550176827103E-6</v>
      </c>
    </row>
    <row r="208" spans="2:11">
      <c r="B208" t="s">
        <v>2467</v>
      </c>
      <c r="C208" t="s">
        <v>2468</v>
      </c>
      <c r="D208" t="s">
        <v>2115</v>
      </c>
      <c r="E208" t="s">
        <v>106</v>
      </c>
      <c r="F208" s="87">
        <v>45152</v>
      </c>
      <c r="G208" s="77">
        <v>57200.738490000003</v>
      </c>
      <c r="H208" s="77">
        <v>-2.8117939999999999</v>
      </c>
      <c r="I208" s="77">
        <v>-1.6083667479999997</v>
      </c>
      <c r="J208" s="78">
        <f t="shared" si="3"/>
        <v>1.141431756306914E-2</v>
      </c>
      <c r="K208" s="78">
        <f>I208/'סכום נכסי הקרן'!$C$42</f>
        <v>-1.7125904227693748E-5</v>
      </c>
    </row>
    <row r="209" spans="2:11">
      <c r="B209" t="s">
        <v>2469</v>
      </c>
      <c r="C209" t="s">
        <v>2470</v>
      </c>
      <c r="D209" t="s">
        <v>2115</v>
      </c>
      <c r="E209" t="s">
        <v>106</v>
      </c>
      <c r="F209" s="87">
        <v>45160</v>
      </c>
      <c r="G209" s="77">
        <v>20047.588785</v>
      </c>
      <c r="H209" s="77">
        <v>-2.2028210000000001</v>
      </c>
      <c r="I209" s="77">
        <v>-0.44161258400000009</v>
      </c>
      <c r="J209" s="78">
        <f t="shared" si="3"/>
        <v>3.1340527773852907E-3</v>
      </c>
      <c r="K209" s="78">
        <f>I209/'סכום נכסי הקרן'!$C$42</f>
        <v>-4.702294939094552E-6</v>
      </c>
    </row>
    <row r="210" spans="2:11">
      <c r="B210" t="s">
        <v>2471</v>
      </c>
      <c r="C210" t="s">
        <v>2472</v>
      </c>
      <c r="D210" t="s">
        <v>2115</v>
      </c>
      <c r="E210" t="s">
        <v>106</v>
      </c>
      <c r="F210" s="87">
        <v>45155</v>
      </c>
      <c r="G210" s="77">
        <v>34392.099042000002</v>
      </c>
      <c r="H210" s="77">
        <v>-2.149362</v>
      </c>
      <c r="I210" s="77">
        <v>-0.73921087100000005</v>
      </c>
      <c r="J210" s="78">
        <f t="shared" si="3"/>
        <v>5.2460594812464619E-3</v>
      </c>
      <c r="K210" s="78">
        <f>I210/'סכום נכסי הקרן'!$C$42</f>
        <v>-7.8711242921170374E-6</v>
      </c>
    </row>
    <row r="211" spans="2:11">
      <c r="B211" t="s">
        <v>2473</v>
      </c>
      <c r="C211" t="s">
        <v>2474</v>
      </c>
      <c r="D211" t="s">
        <v>2115</v>
      </c>
      <c r="E211" t="s">
        <v>106</v>
      </c>
      <c r="F211" s="87">
        <v>45155</v>
      </c>
      <c r="G211" s="77">
        <v>34394.855040000002</v>
      </c>
      <c r="H211" s="77">
        <v>-2.1411769999999999</v>
      </c>
      <c r="I211" s="77">
        <v>-0.73645487300000012</v>
      </c>
      <c r="J211" s="78">
        <f t="shared" si="3"/>
        <v>5.2265006110980335E-3</v>
      </c>
      <c r="K211" s="78">
        <f>I211/'סכום נכסי הקרן'!$C$42</f>
        <v>-7.8417783995471944E-6</v>
      </c>
    </row>
    <row r="212" spans="2:11">
      <c r="B212" t="s">
        <v>2475</v>
      </c>
      <c r="C212" t="s">
        <v>2476</v>
      </c>
      <c r="D212" t="s">
        <v>2115</v>
      </c>
      <c r="E212" t="s">
        <v>106</v>
      </c>
      <c r="F212" s="87">
        <v>45160</v>
      </c>
      <c r="G212" s="77">
        <v>28662.379199999999</v>
      </c>
      <c r="H212" s="77">
        <v>-2.1209280000000001</v>
      </c>
      <c r="I212" s="77">
        <v>-0.60790846899999995</v>
      </c>
      <c r="J212" s="78">
        <f t="shared" si="3"/>
        <v>4.3142276617404753E-3</v>
      </c>
      <c r="K212" s="78">
        <f>I212/'סכום נכסי הקרן'!$C$42</f>
        <v>-6.4730150833098018E-6</v>
      </c>
    </row>
    <row r="213" spans="2:11">
      <c r="B213" t="s">
        <v>2477</v>
      </c>
      <c r="C213" t="s">
        <v>2478</v>
      </c>
      <c r="D213" t="s">
        <v>2115</v>
      </c>
      <c r="E213" t="s">
        <v>106</v>
      </c>
      <c r="F213" s="87">
        <v>45160</v>
      </c>
      <c r="G213" s="77">
        <v>28662.379199999999</v>
      </c>
      <c r="H213" s="77">
        <v>-2.1209280000000001</v>
      </c>
      <c r="I213" s="77">
        <v>-0.60790846899999995</v>
      </c>
      <c r="J213" s="78">
        <f t="shared" si="3"/>
        <v>4.3142276617404753E-3</v>
      </c>
      <c r="K213" s="78">
        <f>I213/'סכום נכסי הקרן'!$C$42</f>
        <v>-6.4730150833098018E-6</v>
      </c>
    </row>
    <row r="214" spans="2:11">
      <c r="B214" t="s">
        <v>2479</v>
      </c>
      <c r="C214" t="s">
        <v>2480</v>
      </c>
      <c r="D214" t="s">
        <v>2115</v>
      </c>
      <c r="E214" t="s">
        <v>106</v>
      </c>
      <c r="F214" s="87">
        <v>45168</v>
      </c>
      <c r="G214" s="77">
        <v>40202.35527</v>
      </c>
      <c r="H214" s="77">
        <v>-1.930353</v>
      </c>
      <c r="I214" s="77">
        <v>-0.77604746699999994</v>
      </c>
      <c r="J214" s="78">
        <f t="shared" si="3"/>
        <v>5.5074828196792717E-3</v>
      </c>
      <c r="K214" s="78">
        <f>I214/'סכום נכסי הקרן'!$C$42</f>
        <v>-8.2633607120472036E-6</v>
      </c>
    </row>
    <row r="215" spans="2:11">
      <c r="B215" t="s">
        <v>2481</v>
      </c>
      <c r="C215" t="s">
        <v>2482</v>
      </c>
      <c r="D215" t="s">
        <v>2115</v>
      </c>
      <c r="E215" t="s">
        <v>106</v>
      </c>
      <c r="F215" s="87">
        <v>45174</v>
      </c>
      <c r="G215" s="77">
        <v>36554.991164999999</v>
      </c>
      <c r="H215" s="77">
        <v>-1.437918</v>
      </c>
      <c r="I215" s="77">
        <v>-0.52563067500000005</v>
      </c>
      <c r="J215" s="78">
        <f t="shared" si="3"/>
        <v>3.7303155221289049E-3</v>
      </c>
      <c r="K215" s="78">
        <f>I215/'סכום נכסי הקרן'!$C$42</f>
        <v>-5.5969203605967736E-6</v>
      </c>
    </row>
    <row r="216" spans="2:11">
      <c r="B216" t="s">
        <v>2481</v>
      </c>
      <c r="C216" t="s">
        <v>2483</v>
      </c>
      <c r="D216" t="s">
        <v>2115</v>
      </c>
      <c r="E216" t="s">
        <v>106</v>
      </c>
      <c r="F216" s="87">
        <v>45174</v>
      </c>
      <c r="G216" s="77">
        <v>5764.6291499999988</v>
      </c>
      <c r="H216" s="77">
        <v>-1.437918</v>
      </c>
      <c r="I216" s="77">
        <v>-8.2890620999999998E-2</v>
      </c>
      <c r="J216" s="78">
        <f t="shared" si="3"/>
        <v>5.8826127328890027E-4</v>
      </c>
      <c r="K216" s="78">
        <f>I216/'סכום נכסי הקרן'!$C$42</f>
        <v>-8.826201103605882E-7</v>
      </c>
    </row>
    <row r="217" spans="2:11">
      <c r="B217" t="s">
        <v>2484</v>
      </c>
      <c r="C217" t="s">
        <v>2485</v>
      </c>
      <c r="D217" t="s">
        <v>2115</v>
      </c>
      <c r="E217" t="s">
        <v>106</v>
      </c>
      <c r="F217" s="87">
        <v>45169</v>
      </c>
      <c r="G217" s="77">
        <v>17298.021446999999</v>
      </c>
      <c r="H217" s="77">
        <v>-1.4481839999999999</v>
      </c>
      <c r="I217" s="77">
        <v>-0.250507127</v>
      </c>
      <c r="J217" s="78">
        <f t="shared" si="3"/>
        <v>1.7778083903722264E-3</v>
      </c>
      <c r="K217" s="78">
        <f>I217/'סכום נכסי הקרן'!$C$42</f>
        <v>-2.6674022393782513E-6</v>
      </c>
    </row>
    <row r="218" spans="2:11">
      <c r="B218" t="s">
        <v>2486</v>
      </c>
      <c r="C218" t="s">
        <v>2487</v>
      </c>
      <c r="D218" t="s">
        <v>2115</v>
      </c>
      <c r="E218" t="s">
        <v>106</v>
      </c>
      <c r="F218" s="87">
        <v>45174</v>
      </c>
      <c r="G218" s="77">
        <v>14426.883974999999</v>
      </c>
      <c r="H218" s="77">
        <v>-1.330263</v>
      </c>
      <c r="I218" s="77">
        <v>-0.19191545200000001</v>
      </c>
      <c r="J218" s="78">
        <f t="shared" si="3"/>
        <v>1.3619927899603363E-3</v>
      </c>
      <c r="K218" s="78">
        <f>I218/'סכום נכסי הקרן'!$C$42</f>
        <v>-2.043517534078339E-6</v>
      </c>
    </row>
    <row r="219" spans="2:11">
      <c r="B219" t="s">
        <v>2486</v>
      </c>
      <c r="C219" t="s">
        <v>2488</v>
      </c>
      <c r="D219" t="s">
        <v>2115</v>
      </c>
      <c r="E219" t="s">
        <v>106</v>
      </c>
      <c r="F219" s="87">
        <v>45174</v>
      </c>
      <c r="G219" s="77">
        <v>248.64093</v>
      </c>
      <c r="H219" s="77">
        <v>-1.330263</v>
      </c>
      <c r="I219" s="77">
        <v>-3.3075770000000003E-3</v>
      </c>
      <c r="J219" s="78">
        <f t="shared" si="3"/>
        <v>2.3473336718289048E-5</v>
      </c>
      <c r="K219" s="78">
        <f>I219/'סכום נכסי הקרן'!$C$42</f>
        <v>-3.5219110938572216E-8</v>
      </c>
    </row>
    <row r="220" spans="2:11">
      <c r="B220" t="s">
        <v>2486</v>
      </c>
      <c r="C220" t="s">
        <v>2489</v>
      </c>
      <c r="D220" t="s">
        <v>2115</v>
      </c>
      <c r="E220" t="s">
        <v>106</v>
      </c>
      <c r="F220" s="87">
        <v>45174</v>
      </c>
      <c r="G220" s="77">
        <v>475.24451699999997</v>
      </c>
      <c r="H220" s="77">
        <v>-1.330263</v>
      </c>
      <c r="I220" s="77">
        <v>-6.3220000000000004E-3</v>
      </c>
      <c r="J220" s="78">
        <f t="shared" si="3"/>
        <v>4.4866207115669071E-5</v>
      </c>
      <c r="K220" s="78">
        <f>I220/'סכום נכסי הקרן'!$C$42</f>
        <v>-6.731671533380886E-8</v>
      </c>
    </row>
    <row r="221" spans="2:11">
      <c r="B221" t="s">
        <v>2490</v>
      </c>
      <c r="C221" t="s">
        <v>2491</v>
      </c>
      <c r="D221" t="s">
        <v>2115</v>
      </c>
      <c r="E221" t="s">
        <v>106</v>
      </c>
      <c r="F221" s="87">
        <v>45159</v>
      </c>
      <c r="G221" s="77">
        <v>248.68710899999999</v>
      </c>
      <c r="H221" s="77">
        <v>-1.444828</v>
      </c>
      <c r="I221" s="77">
        <v>-3.593101E-3</v>
      </c>
      <c r="J221" s="78">
        <f t="shared" si="3"/>
        <v>2.5499654168541227E-5</v>
      </c>
      <c r="K221" s="78">
        <f>I221/'סכום נכסי הקרן'!$C$42</f>
        <v>-3.8259373170298001E-8</v>
      </c>
    </row>
    <row r="222" spans="2:11">
      <c r="B222" t="s">
        <v>2492</v>
      </c>
      <c r="C222" t="s">
        <v>2493</v>
      </c>
      <c r="D222" t="s">
        <v>2115</v>
      </c>
      <c r="E222" t="s">
        <v>106</v>
      </c>
      <c r="F222" s="87">
        <v>45181</v>
      </c>
      <c r="G222" s="77">
        <v>19014.824400000001</v>
      </c>
      <c r="H222" s="77">
        <v>-1.2697689999999999</v>
      </c>
      <c r="I222" s="77">
        <v>-0.24144439000000001</v>
      </c>
      <c r="J222" s="78">
        <f t="shared" si="3"/>
        <v>1.7134916179462794E-3</v>
      </c>
      <c r="K222" s="78">
        <f>I222/'סכום נכסי הקרן'!$C$42</f>
        <v>-2.5709021307458283E-6</v>
      </c>
    </row>
    <row r="223" spans="2:11">
      <c r="B223" t="s">
        <v>2492</v>
      </c>
      <c r="C223" t="s">
        <v>2494</v>
      </c>
      <c r="D223" t="s">
        <v>2115</v>
      </c>
      <c r="E223" t="s">
        <v>106</v>
      </c>
      <c r="F223" s="87">
        <v>45181</v>
      </c>
      <c r="G223" s="77">
        <v>12699.02634</v>
      </c>
      <c r="H223" s="77">
        <v>-1.2697689999999999</v>
      </c>
      <c r="I223" s="77">
        <v>-0.16124832900000002</v>
      </c>
      <c r="J223" s="78">
        <f t="shared" si="3"/>
        <v>1.1443531992992009E-3</v>
      </c>
      <c r="K223" s="78">
        <f>I223/'סכום נכסי הקרן'!$C$42</f>
        <v>-1.7169737205544697E-6</v>
      </c>
    </row>
    <row r="224" spans="2:11">
      <c r="B224" t="s">
        <v>2495</v>
      </c>
      <c r="C224" t="s">
        <v>2496</v>
      </c>
      <c r="D224" t="s">
        <v>2115</v>
      </c>
      <c r="E224" t="s">
        <v>106</v>
      </c>
      <c r="F224" s="87">
        <v>45181</v>
      </c>
      <c r="G224" s="77">
        <v>17319.150764999999</v>
      </c>
      <c r="H224" s="77">
        <v>-1.25634</v>
      </c>
      <c r="I224" s="77">
        <v>-0.21758742</v>
      </c>
      <c r="J224" s="78">
        <f t="shared" si="3"/>
        <v>1.5441825769509766E-3</v>
      </c>
      <c r="K224" s="78">
        <f>I224/'סכום נכסי הקרן'!$C$42</f>
        <v>-2.3168728902812259E-6</v>
      </c>
    </row>
    <row r="225" spans="2:11">
      <c r="B225" t="s">
        <v>2495</v>
      </c>
      <c r="C225" t="s">
        <v>2497</v>
      </c>
      <c r="D225" t="s">
        <v>2115</v>
      </c>
      <c r="E225" t="s">
        <v>106</v>
      </c>
      <c r="F225" s="87">
        <v>45181</v>
      </c>
      <c r="G225" s="77">
        <v>24.873989000000002</v>
      </c>
      <c r="H225" s="77">
        <v>-1.25634</v>
      </c>
      <c r="I225" s="77">
        <v>-3.1250199999999998E-4</v>
      </c>
      <c r="J225" s="78">
        <f t="shared" si="3"/>
        <v>2.2177759342076581E-6</v>
      </c>
      <c r="K225" s="78">
        <f>I225/'סכום נכסי הקרן'!$C$42</f>
        <v>-3.3275242289221664E-9</v>
      </c>
    </row>
    <row r="226" spans="2:11">
      <c r="B226" t="s">
        <v>2498</v>
      </c>
      <c r="C226" t="s">
        <v>2499</v>
      </c>
      <c r="D226" t="s">
        <v>2115</v>
      </c>
      <c r="E226" t="s">
        <v>106</v>
      </c>
      <c r="F226" s="87">
        <v>45159</v>
      </c>
      <c r="G226" s="77">
        <v>23104.449899999996</v>
      </c>
      <c r="H226" s="77">
        <v>-1.369534</v>
      </c>
      <c r="I226" s="77">
        <v>-0.31642337600000003</v>
      </c>
      <c r="J226" s="78">
        <f t="shared" si="3"/>
        <v>2.2456053027293944E-3</v>
      </c>
      <c r="K226" s="78">
        <f>I226/'סכום נכסי הקרן'!$C$42</f>
        <v>-3.3692790773734211E-6</v>
      </c>
    </row>
    <row r="227" spans="2:11">
      <c r="B227" t="s">
        <v>2500</v>
      </c>
      <c r="C227" t="s">
        <v>2501</v>
      </c>
      <c r="D227" t="s">
        <v>2115</v>
      </c>
      <c r="E227" t="s">
        <v>106</v>
      </c>
      <c r="F227" s="87">
        <v>45167</v>
      </c>
      <c r="G227" s="77">
        <v>20220.144882000001</v>
      </c>
      <c r="H227" s="77">
        <v>-1.3306359999999999</v>
      </c>
      <c r="I227" s="77">
        <v>-0.26905648700000001</v>
      </c>
      <c r="J227" s="78">
        <f t="shared" si="3"/>
        <v>1.9094501853141922E-3</v>
      </c>
      <c r="K227" s="78">
        <f>I227/'סכום נכסי הקרן'!$C$42</f>
        <v>-2.8649159987493901E-6</v>
      </c>
    </row>
    <row r="228" spans="2:11">
      <c r="B228" t="s">
        <v>2502</v>
      </c>
      <c r="C228" t="s">
        <v>2503</v>
      </c>
      <c r="D228" t="s">
        <v>2115</v>
      </c>
      <c r="E228" t="s">
        <v>106</v>
      </c>
      <c r="F228" s="87">
        <v>45189</v>
      </c>
      <c r="G228" s="77">
        <v>85413.168556999997</v>
      </c>
      <c r="H228" s="77">
        <v>-1.13608</v>
      </c>
      <c r="I228" s="77">
        <v>-0.97036158800000005</v>
      </c>
      <c r="J228" s="78">
        <f t="shared" si="3"/>
        <v>6.886498573916093E-3</v>
      </c>
      <c r="K228" s="78">
        <f>I228/'סכום נכסי הקרן'!$C$42</f>
        <v>-1.033241929614975E-5</v>
      </c>
    </row>
    <row r="229" spans="2:11">
      <c r="B229" t="s">
        <v>2504</v>
      </c>
      <c r="C229" t="s">
        <v>2505</v>
      </c>
      <c r="D229" t="s">
        <v>2115</v>
      </c>
      <c r="E229" t="s">
        <v>106</v>
      </c>
      <c r="F229" s="87">
        <v>45174</v>
      </c>
      <c r="G229" s="77">
        <v>136442.89024000001</v>
      </c>
      <c r="H229" s="77">
        <v>-1.142415</v>
      </c>
      <c r="I229" s="77">
        <v>-1.5587443909999998</v>
      </c>
      <c r="J229" s="78">
        <f t="shared" si="3"/>
        <v>1.1062155755614275E-2</v>
      </c>
      <c r="K229" s="78">
        <f>I229/'סכום נכסי הקרן'!$C$42</f>
        <v>-1.6597524904637494E-5</v>
      </c>
    </row>
    <row r="230" spans="2:11">
      <c r="B230" t="s">
        <v>2504</v>
      </c>
      <c r="C230" t="s">
        <v>2506</v>
      </c>
      <c r="D230" t="s">
        <v>2115</v>
      </c>
      <c r="E230" t="s">
        <v>106</v>
      </c>
      <c r="F230" s="87">
        <v>45174</v>
      </c>
      <c r="G230" s="77">
        <v>12141.089856000001</v>
      </c>
      <c r="H230" s="77">
        <v>-1.142415</v>
      </c>
      <c r="I230" s="77">
        <v>-0.138701663</v>
      </c>
      <c r="J230" s="78">
        <f t="shared" si="3"/>
        <v>9.8434317295883166E-4</v>
      </c>
      <c r="K230" s="78">
        <f>I230/'סכום נכסי הקרן'!$C$42</f>
        <v>-1.4768966093794509E-6</v>
      </c>
    </row>
    <row r="231" spans="2:11">
      <c r="B231" t="s">
        <v>2507</v>
      </c>
      <c r="C231" t="s">
        <v>2508</v>
      </c>
      <c r="D231" t="s">
        <v>2115</v>
      </c>
      <c r="E231" t="s">
        <v>106</v>
      </c>
      <c r="F231" s="87">
        <v>45167</v>
      </c>
      <c r="G231" s="77">
        <v>21425.722560000002</v>
      </c>
      <c r="H231" s="77">
        <v>-1.2554970000000001</v>
      </c>
      <c r="I231" s="77">
        <v>-0.26899920900000002</v>
      </c>
      <c r="J231" s="78">
        <f t="shared" si="3"/>
        <v>1.9090436926518747E-3</v>
      </c>
      <c r="K231" s="78">
        <f>I231/'סכום נכסי הקרן'!$C$42</f>
        <v>-2.8643061020678195E-6</v>
      </c>
    </row>
    <row r="232" spans="2:11">
      <c r="B232" t="s">
        <v>2509</v>
      </c>
      <c r="C232" t="s">
        <v>2510</v>
      </c>
      <c r="D232" t="s">
        <v>2115</v>
      </c>
      <c r="E232" t="s">
        <v>106</v>
      </c>
      <c r="F232" s="87">
        <v>45189</v>
      </c>
      <c r="G232" s="77">
        <v>28572.169428000005</v>
      </c>
      <c r="H232" s="77">
        <v>-1.055741</v>
      </c>
      <c r="I232" s="77">
        <v>-0.301647997</v>
      </c>
      <c r="J232" s="78">
        <f t="shared" si="3"/>
        <v>2.1407468379355775E-3</v>
      </c>
      <c r="K232" s="78">
        <f>I232/'סכום נכסי הקרן'!$C$42</f>
        <v>-3.2119507031101913E-6</v>
      </c>
    </row>
    <row r="233" spans="2:11">
      <c r="B233" t="s">
        <v>2511</v>
      </c>
      <c r="C233" t="s">
        <v>2512</v>
      </c>
      <c r="D233" t="s">
        <v>2115</v>
      </c>
      <c r="E233" t="s">
        <v>106</v>
      </c>
      <c r="F233" s="87">
        <v>45189</v>
      </c>
      <c r="G233" s="77">
        <v>20238.365091</v>
      </c>
      <c r="H233" s="77">
        <v>-1.055741</v>
      </c>
      <c r="I233" s="77">
        <v>-0.21366463999999999</v>
      </c>
      <c r="J233" s="78">
        <f t="shared" si="3"/>
        <v>1.5163432444692928E-3</v>
      </c>
      <c r="K233" s="78">
        <f>I233/'סכום נכסי הקרן'!$C$42</f>
        <v>-2.2751030920247942E-6</v>
      </c>
    </row>
    <row r="234" spans="2:11">
      <c r="B234" t="s">
        <v>2513</v>
      </c>
      <c r="C234" t="s">
        <v>2514</v>
      </c>
      <c r="D234" t="s">
        <v>2115</v>
      </c>
      <c r="E234" t="s">
        <v>106</v>
      </c>
      <c r="F234" s="87">
        <v>45190</v>
      </c>
      <c r="G234" s="77">
        <v>23132.009880000005</v>
      </c>
      <c r="H234" s="77">
        <v>-1.0218849999999999</v>
      </c>
      <c r="I234" s="77">
        <v>-0.23638256100000002</v>
      </c>
      <c r="J234" s="78">
        <f t="shared" si="3"/>
        <v>1.6775686397276618E-3</v>
      </c>
      <c r="K234" s="78">
        <f>I234/'סכום נכסי הקרן'!$C$42</f>
        <v>-2.517003728047091E-6</v>
      </c>
    </row>
    <row r="235" spans="2:11">
      <c r="B235" t="s">
        <v>2515</v>
      </c>
      <c r="C235" t="s">
        <v>2516</v>
      </c>
      <c r="D235" t="s">
        <v>2115</v>
      </c>
      <c r="E235" t="s">
        <v>106</v>
      </c>
      <c r="F235" s="87">
        <v>45188</v>
      </c>
      <c r="G235" s="77">
        <v>28937.978999999999</v>
      </c>
      <c r="H235" s="77">
        <v>-0.96947099999999997</v>
      </c>
      <c r="I235" s="77">
        <v>-0.28054528499999998</v>
      </c>
      <c r="J235" s="78">
        <f t="shared" si="3"/>
        <v>1.9909843185913329E-3</v>
      </c>
      <c r="K235" s="78">
        <f>I235/'סכום נכסי הקרן'!$C$42</f>
        <v>-2.9872488276791008E-6</v>
      </c>
    </row>
    <row r="236" spans="2:11">
      <c r="B236" t="s">
        <v>2517</v>
      </c>
      <c r="C236" t="s">
        <v>2518</v>
      </c>
      <c r="D236" t="s">
        <v>2115</v>
      </c>
      <c r="E236" t="s">
        <v>106</v>
      </c>
      <c r="F236" s="87">
        <v>45188</v>
      </c>
      <c r="G236" s="77">
        <v>57875.957999999999</v>
      </c>
      <c r="H236" s="77">
        <v>-0.96947099999999997</v>
      </c>
      <c r="I236" s="77">
        <v>-0.56109057099999993</v>
      </c>
      <c r="J236" s="78">
        <f t="shared" si="3"/>
        <v>3.9819686442795028E-3</v>
      </c>
      <c r="K236" s="78">
        <f>I236/'סכום נכסי הקרן'!$C$42</f>
        <v>-5.9744976660062104E-6</v>
      </c>
    </row>
    <row r="237" spans="2:11">
      <c r="B237" t="s">
        <v>2519</v>
      </c>
      <c r="C237" t="s">
        <v>2520</v>
      </c>
      <c r="D237" t="s">
        <v>2115</v>
      </c>
      <c r="E237" t="s">
        <v>106</v>
      </c>
      <c r="F237" s="87">
        <v>45190</v>
      </c>
      <c r="G237" s="77">
        <v>40513.170599999998</v>
      </c>
      <c r="H237" s="77">
        <v>-0.94170900000000002</v>
      </c>
      <c r="I237" s="77">
        <v>-0.38151617199999999</v>
      </c>
      <c r="J237" s="78">
        <f t="shared" si="3"/>
        <v>2.7075583028992761E-3</v>
      </c>
      <c r="K237" s="78">
        <f>I237/'סכום נכסי הקרן'!$C$42</f>
        <v>-4.0623877800962445E-6</v>
      </c>
    </row>
    <row r="238" spans="2:11">
      <c r="B238" t="s">
        <v>2519</v>
      </c>
      <c r="C238" t="s">
        <v>2521</v>
      </c>
      <c r="D238" t="s">
        <v>2115</v>
      </c>
      <c r="E238" t="s">
        <v>106</v>
      </c>
      <c r="F238" s="87">
        <v>45190</v>
      </c>
      <c r="G238" s="77">
        <v>17073.428400000001</v>
      </c>
      <c r="H238" s="77">
        <v>-0.94170900000000002</v>
      </c>
      <c r="I238" s="77">
        <v>-0.160782011</v>
      </c>
      <c r="J238" s="78">
        <f t="shared" si="3"/>
        <v>1.1410438161973714E-3</v>
      </c>
      <c r="K238" s="78">
        <f>I238/'סכום נכסי הקרן'!$C$42</f>
        <v>-1.7120083621139394E-6</v>
      </c>
    </row>
    <row r="239" spans="2:11">
      <c r="B239" t="s">
        <v>2522</v>
      </c>
      <c r="C239" t="s">
        <v>2523</v>
      </c>
      <c r="D239" t="s">
        <v>2115</v>
      </c>
      <c r="E239" t="s">
        <v>106</v>
      </c>
      <c r="F239" s="87">
        <v>45182</v>
      </c>
      <c r="G239" s="77">
        <v>28960.945649999998</v>
      </c>
      <c r="H239" s="77">
        <v>-0.91713999999999996</v>
      </c>
      <c r="I239" s="77">
        <v>-0.26561236900000001</v>
      </c>
      <c r="J239" s="78">
        <f t="shared" si="3"/>
        <v>1.8850078392972981E-3</v>
      </c>
      <c r="K239" s="78">
        <f>I239/'סכום נכסי הקרן'!$C$42</f>
        <v>-2.8282429979613412E-6</v>
      </c>
    </row>
    <row r="240" spans="2:11">
      <c r="B240" t="s">
        <v>2524</v>
      </c>
      <c r="C240" t="s">
        <v>2525</v>
      </c>
      <c r="D240" t="s">
        <v>2115</v>
      </c>
      <c r="E240" t="s">
        <v>106</v>
      </c>
      <c r="F240" s="87">
        <v>45182</v>
      </c>
      <c r="G240" s="77">
        <v>34182.991040000001</v>
      </c>
      <c r="H240" s="77">
        <v>-0.89046999999999998</v>
      </c>
      <c r="I240" s="77">
        <v>-0.30438941799999997</v>
      </c>
      <c r="J240" s="78">
        <f t="shared" si="3"/>
        <v>2.160202257482753E-3</v>
      </c>
      <c r="K240" s="78">
        <f>I240/'סכום נכסי הקרן'!$C$42</f>
        <v>-3.2411413796472243E-6</v>
      </c>
    </row>
    <row r="241" spans="2:11">
      <c r="B241" t="s">
        <v>2526</v>
      </c>
      <c r="C241" t="s">
        <v>2527</v>
      </c>
      <c r="D241" t="s">
        <v>2115</v>
      </c>
      <c r="E241" t="s">
        <v>106</v>
      </c>
      <c r="F241" s="87">
        <v>45182</v>
      </c>
      <c r="G241" s="77">
        <v>17384.376050999999</v>
      </c>
      <c r="H241" s="77">
        <v>-0.87180999999999997</v>
      </c>
      <c r="I241" s="77">
        <v>-0.15155876100000001</v>
      </c>
      <c r="J241" s="78">
        <f t="shared" si="3"/>
        <v>1.0755879090825985E-3</v>
      </c>
      <c r="K241" s="78">
        <f>I241/'סכום נכסי הקרן'!$C$42</f>
        <v>-1.6137991095510557E-6</v>
      </c>
    </row>
    <row r="242" spans="2:11">
      <c r="B242" t="s">
        <v>2526</v>
      </c>
      <c r="C242" t="s">
        <v>2528</v>
      </c>
      <c r="D242" t="s">
        <v>2115</v>
      </c>
      <c r="E242" t="s">
        <v>106</v>
      </c>
      <c r="F242" s="87">
        <v>45182</v>
      </c>
      <c r="G242" s="77">
        <v>34189.314531999997</v>
      </c>
      <c r="H242" s="77">
        <v>-0.87180999999999997</v>
      </c>
      <c r="I242" s="77">
        <v>-0.29806592599999998</v>
      </c>
      <c r="J242" s="78">
        <f t="shared" si="3"/>
        <v>2.11532546188543E-3</v>
      </c>
      <c r="K242" s="78">
        <f>I242/'סכום נכסי הקרן'!$C$42</f>
        <v>-3.1738087774834127E-6</v>
      </c>
    </row>
    <row r="243" spans="2:11">
      <c r="B243" t="s">
        <v>2529</v>
      </c>
      <c r="C243" t="s">
        <v>2530</v>
      </c>
      <c r="D243" t="s">
        <v>2115</v>
      </c>
      <c r="E243" t="s">
        <v>106</v>
      </c>
      <c r="F243" s="87">
        <v>45182</v>
      </c>
      <c r="G243" s="77">
        <v>23181.005400000002</v>
      </c>
      <c r="H243" s="77">
        <v>-0.863815</v>
      </c>
      <c r="I243" s="77">
        <v>-0.20024101600000002</v>
      </c>
      <c r="J243" s="78">
        <f t="shared" si="3"/>
        <v>1.421077965344512E-3</v>
      </c>
      <c r="K243" s="78">
        <f>I243/'סכום נכסי הקרן'!$C$42</f>
        <v>-2.132168217688179E-6</v>
      </c>
    </row>
    <row r="244" spans="2:11">
      <c r="B244" t="s">
        <v>2531</v>
      </c>
      <c r="C244" t="s">
        <v>2532</v>
      </c>
      <c r="D244" t="s">
        <v>2115</v>
      </c>
      <c r="E244" t="s">
        <v>106</v>
      </c>
      <c r="F244" s="87">
        <v>45173</v>
      </c>
      <c r="G244" s="77">
        <v>55069.433370000006</v>
      </c>
      <c r="H244" s="77">
        <v>-0.90468800000000005</v>
      </c>
      <c r="I244" s="77">
        <v>-0.49820673499999996</v>
      </c>
      <c r="J244" s="78">
        <f t="shared" si="3"/>
        <v>3.5356922744275944E-3</v>
      </c>
      <c r="K244" s="78">
        <f>I244/'סכום נכסי הקרן'!$C$42</f>
        <v>-5.3049099900951191E-6</v>
      </c>
    </row>
    <row r="245" spans="2:11">
      <c r="B245" t="s">
        <v>2533</v>
      </c>
      <c r="C245" t="s">
        <v>2534</v>
      </c>
      <c r="D245" t="s">
        <v>2115</v>
      </c>
      <c r="E245" t="s">
        <v>106</v>
      </c>
      <c r="F245" s="87">
        <v>45173</v>
      </c>
      <c r="G245" s="77">
        <v>49272.650909999997</v>
      </c>
      <c r="H245" s="77">
        <v>-0.90468800000000005</v>
      </c>
      <c r="I245" s="77">
        <v>-0.44576391999999998</v>
      </c>
      <c r="J245" s="78">
        <f t="shared" si="3"/>
        <v>3.163514134674555E-3</v>
      </c>
      <c r="K245" s="78">
        <f>I245/'סכום נכסי הקרן'!$C$42</f>
        <v>-4.7464984037840472E-6</v>
      </c>
    </row>
    <row r="246" spans="2:11">
      <c r="B246" t="s">
        <v>2535</v>
      </c>
      <c r="C246" t="s">
        <v>2536</v>
      </c>
      <c r="D246" t="s">
        <v>2115</v>
      </c>
      <c r="E246" t="s">
        <v>106</v>
      </c>
      <c r="F246" s="87">
        <v>45173</v>
      </c>
      <c r="G246" s="77">
        <v>19103.089499999998</v>
      </c>
      <c r="H246" s="77">
        <v>-0.86472599999999999</v>
      </c>
      <c r="I246" s="77">
        <v>-0.16518939599999999</v>
      </c>
      <c r="J246" s="78">
        <f t="shared" si="3"/>
        <v>1.1723223116495215E-3</v>
      </c>
      <c r="K246" s="78">
        <f>I246/'סכום נכסי הקרן'!$C$42</f>
        <v>-1.7589382389585294E-6</v>
      </c>
    </row>
    <row r="247" spans="2:11">
      <c r="B247" t="s">
        <v>2535</v>
      </c>
      <c r="C247" t="s">
        <v>2537</v>
      </c>
      <c r="D247" t="s">
        <v>2115</v>
      </c>
      <c r="E247" t="s">
        <v>106</v>
      </c>
      <c r="F247" s="87">
        <v>45173</v>
      </c>
      <c r="G247" s="77">
        <v>17397.237375000001</v>
      </c>
      <c r="H247" s="77">
        <v>-0.86472599999999999</v>
      </c>
      <c r="I247" s="77">
        <v>-0.150438447</v>
      </c>
      <c r="J247" s="78">
        <f t="shared" si="3"/>
        <v>1.067637222597533E-3</v>
      </c>
      <c r="K247" s="78">
        <f>I247/'סכום נכסי הקרן'!$C$42</f>
        <v>-1.6018699955645828E-6</v>
      </c>
    </row>
    <row r="248" spans="2:11">
      <c r="B248" t="s">
        <v>2538</v>
      </c>
      <c r="C248" t="s">
        <v>2539</v>
      </c>
      <c r="D248" t="s">
        <v>2115</v>
      </c>
      <c r="E248" t="s">
        <v>106</v>
      </c>
      <c r="F248" s="87">
        <v>45195</v>
      </c>
      <c r="G248" s="77">
        <v>47906.717057000002</v>
      </c>
      <c r="H248" s="77">
        <v>-0.72391000000000005</v>
      </c>
      <c r="I248" s="77">
        <v>-0.34680137900000002</v>
      </c>
      <c r="J248" s="78">
        <f t="shared" si="3"/>
        <v>2.461193055712377E-3</v>
      </c>
      <c r="K248" s="78">
        <f>I248/'סכום נכסי הקרן'!$C$42</f>
        <v>-3.6927443384238154E-6</v>
      </c>
    </row>
    <row r="249" spans="2:11">
      <c r="B249" t="s">
        <v>2540</v>
      </c>
      <c r="C249" t="s">
        <v>2541</v>
      </c>
      <c r="D249" t="s">
        <v>2115</v>
      </c>
      <c r="E249" t="s">
        <v>106</v>
      </c>
      <c r="F249" s="87">
        <v>45173</v>
      </c>
      <c r="G249" s="77">
        <v>28999.223399999999</v>
      </c>
      <c r="H249" s="77">
        <v>-0.85141199999999995</v>
      </c>
      <c r="I249" s="77">
        <v>-0.246902971</v>
      </c>
      <c r="J249" s="78">
        <f t="shared" si="3"/>
        <v>1.752230280664352E-3</v>
      </c>
      <c r="K249" s="78">
        <f>I249/'סכום נכסי הקרן'!$C$42</f>
        <v>-2.6290251524641985E-6</v>
      </c>
    </row>
    <row r="250" spans="2:11">
      <c r="B250" t="s">
        <v>2542</v>
      </c>
      <c r="C250" t="s">
        <v>2543</v>
      </c>
      <c r="D250" t="s">
        <v>2115</v>
      </c>
      <c r="E250" t="s">
        <v>106</v>
      </c>
      <c r="F250" s="87">
        <v>45195</v>
      </c>
      <c r="G250" s="77">
        <v>31912.619507999996</v>
      </c>
      <c r="H250" s="77">
        <v>-0.68138299999999996</v>
      </c>
      <c r="I250" s="77">
        <v>-0.21744724699999998</v>
      </c>
      <c r="J250" s="78">
        <f t="shared" si="3"/>
        <v>1.5431877919383184E-3</v>
      </c>
      <c r="K250" s="78">
        <f>I250/'סכום נכסי הקרן'!$C$42</f>
        <v>-2.3153803268616611E-6</v>
      </c>
    </row>
    <row r="251" spans="2:11">
      <c r="B251" t="s">
        <v>2542</v>
      </c>
      <c r="C251" t="s">
        <v>2544</v>
      </c>
      <c r="D251" t="s">
        <v>2115</v>
      </c>
      <c r="E251" t="s">
        <v>106</v>
      </c>
      <c r="F251" s="87">
        <v>45195</v>
      </c>
      <c r="G251" s="77">
        <v>9556.8406560000003</v>
      </c>
      <c r="H251" s="77">
        <v>-0.68138299999999996</v>
      </c>
      <c r="I251" s="77">
        <v>-6.5118711999999995E-2</v>
      </c>
      <c r="J251" s="78">
        <f t="shared" si="3"/>
        <v>4.6213692181233857E-4</v>
      </c>
      <c r="K251" s="78">
        <f>I251/'סכום נכסי הקרן'!$C$42</f>
        <v>-6.9338465653405293E-7</v>
      </c>
    </row>
    <row r="252" spans="2:11">
      <c r="B252" t="s">
        <v>2545</v>
      </c>
      <c r="C252" t="s">
        <v>2546</v>
      </c>
      <c r="D252" t="s">
        <v>2115</v>
      </c>
      <c r="E252" t="s">
        <v>106</v>
      </c>
      <c r="F252" s="87">
        <v>45187</v>
      </c>
      <c r="G252" s="77">
        <v>11605.813799999998</v>
      </c>
      <c r="H252" s="77">
        <v>-0.70767500000000005</v>
      </c>
      <c r="I252" s="77">
        <v>-8.2131496000000012E-2</v>
      </c>
      <c r="J252" s="78">
        <f t="shared" si="3"/>
        <v>5.8287388646879879E-4</v>
      </c>
      <c r="K252" s="78">
        <f>I252/'סכום נכסי הקרן'!$C$42</f>
        <v>-8.7453694023597947E-7</v>
      </c>
    </row>
    <row r="253" spans="2:11">
      <c r="B253" t="s">
        <v>2547</v>
      </c>
      <c r="C253" t="s">
        <v>2548</v>
      </c>
      <c r="D253" t="s">
        <v>2115</v>
      </c>
      <c r="E253" t="s">
        <v>106</v>
      </c>
      <c r="F253" s="87">
        <v>45195</v>
      </c>
      <c r="G253" s="77">
        <v>60930.522450000004</v>
      </c>
      <c r="H253" s="77">
        <v>-0.67075700000000005</v>
      </c>
      <c r="I253" s="77">
        <v>-0.40869589999999995</v>
      </c>
      <c r="J253" s="78">
        <f t="shared" si="3"/>
        <v>2.9004484177040132E-3</v>
      </c>
      <c r="K253" s="78">
        <f>I253/'סכום נכסי הקרן'!$C$42</f>
        <v>-4.3517977789298971E-6</v>
      </c>
    </row>
    <row r="254" spans="2:11">
      <c r="B254" t="s">
        <v>2549</v>
      </c>
      <c r="C254" t="s">
        <v>2550</v>
      </c>
      <c r="D254" t="s">
        <v>2115</v>
      </c>
      <c r="E254" t="s">
        <v>106</v>
      </c>
      <c r="F254" s="87">
        <v>45175</v>
      </c>
      <c r="G254" s="77">
        <v>23211.627599999996</v>
      </c>
      <c r="H254" s="77">
        <v>-0.76390400000000003</v>
      </c>
      <c r="I254" s="77">
        <v>-0.177314481</v>
      </c>
      <c r="J254" s="78">
        <f t="shared" si="3"/>
        <v>1.2583720704133767E-3</v>
      </c>
      <c r="K254" s="78">
        <f>I254/'סכום נכסי הקרן'!$C$42</f>
        <v>-1.8880462578359791E-6</v>
      </c>
    </row>
    <row r="255" spans="2:11">
      <c r="B255" t="s">
        <v>2551</v>
      </c>
      <c r="C255" t="s">
        <v>2552</v>
      </c>
      <c r="D255" t="s">
        <v>2115</v>
      </c>
      <c r="E255" t="s">
        <v>106</v>
      </c>
      <c r="F255" s="87">
        <v>45173</v>
      </c>
      <c r="G255" s="77">
        <v>6963.8557460000002</v>
      </c>
      <c r="H255" s="77">
        <v>-0.91206900000000002</v>
      </c>
      <c r="I255" s="77">
        <v>-6.3515159000000002E-2</v>
      </c>
      <c r="J255" s="78">
        <f t="shared" si="3"/>
        <v>4.5075676663692697E-4</v>
      </c>
      <c r="K255" s="78">
        <f>I255/'סכום נכסי הקרן'!$C$42</f>
        <v>-6.7631000914024174E-7</v>
      </c>
    </row>
    <row r="256" spans="2:11">
      <c r="B256" t="s">
        <v>2553</v>
      </c>
      <c r="C256" t="s">
        <v>2554</v>
      </c>
      <c r="D256" t="s">
        <v>2115</v>
      </c>
      <c r="E256" t="s">
        <v>106</v>
      </c>
      <c r="F256" s="87">
        <v>45175</v>
      </c>
      <c r="G256" s="77">
        <v>20317.140701</v>
      </c>
      <c r="H256" s="77">
        <v>-0.72935300000000003</v>
      </c>
      <c r="I256" s="77">
        <v>-0.14818361999999999</v>
      </c>
      <c r="J256" s="78">
        <f t="shared" si="3"/>
        <v>1.0516350816307499E-3</v>
      </c>
      <c r="K256" s="78">
        <f>I256/'סכום נכסי הקרן'!$C$42</f>
        <v>-1.5778605765063752E-6</v>
      </c>
    </row>
    <row r="257" spans="2:11">
      <c r="B257" t="s">
        <v>2555</v>
      </c>
      <c r="C257" t="s">
        <v>2556</v>
      </c>
      <c r="D257" t="s">
        <v>2115</v>
      </c>
      <c r="E257" t="s">
        <v>106</v>
      </c>
      <c r="F257" s="87">
        <v>45175</v>
      </c>
      <c r="G257" s="77">
        <v>63865.660320000003</v>
      </c>
      <c r="H257" s="77">
        <v>-0.710758</v>
      </c>
      <c r="I257" s="77">
        <v>-0.45393040200000001</v>
      </c>
      <c r="J257" s="78">
        <f t="shared" si="3"/>
        <v>3.2214703309444673E-3</v>
      </c>
      <c r="K257" s="78">
        <f>I257/'סכום נכסי הקרן'!$C$42</f>
        <v>-4.8334551807648564E-6</v>
      </c>
    </row>
    <row r="258" spans="2:11">
      <c r="B258" t="s">
        <v>2557</v>
      </c>
      <c r="C258" t="s">
        <v>2558</v>
      </c>
      <c r="D258" t="s">
        <v>2115</v>
      </c>
      <c r="E258" t="s">
        <v>106</v>
      </c>
      <c r="F258" s="87">
        <v>45187</v>
      </c>
      <c r="G258" s="77">
        <v>47963.686820000003</v>
      </c>
      <c r="H258" s="77">
        <v>-0.641289</v>
      </c>
      <c r="I258" s="77">
        <v>-0.30758603299999998</v>
      </c>
      <c r="J258" s="78">
        <f t="shared" si="3"/>
        <v>2.1828881149106327E-3</v>
      </c>
      <c r="K258" s="78">
        <f>I258/'סכום נכסי הקרן'!$C$42</f>
        <v>-3.2751789661683861E-6</v>
      </c>
    </row>
    <row r="259" spans="2:11">
      <c r="B259" t="s">
        <v>2557</v>
      </c>
      <c r="C259" t="s">
        <v>2559</v>
      </c>
      <c r="D259" t="s">
        <v>2115</v>
      </c>
      <c r="E259" t="s">
        <v>106</v>
      </c>
      <c r="F259" s="87">
        <v>45187</v>
      </c>
      <c r="G259" s="77">
        <v>29033.673374999998</v>
      </c>
      <c r="H259" s="77">
        <v>-0.641289</v>
      </c>
      <c r="I259" s="77">
        <v>-0.18618986599999998</v>
      </c>
      <c r="J259" s="78">
        <f t="shared" si="3"/>
        <v>1.3213592361269646E-3</v>
      </c>
      <c r="K259" s="78">
        <f>I259/'סכום נכסי הקרן'!$C$42</f>
        <v>-1.9825514406140488E-6</v>
      </c>
    </row>
    <row r="260" spans="2:11">
      <c r="B260" t="s">
        <v>2560</v>
      </c>
      <c r="C260" t="s">
        <v>2561</v>
      </c>
      <c r="D260" t="s">
        <v>2115</v>
      </c>
      <c r="E260" t="s">
        <v>106</v>
      </c>
      <c r="F260" s="87">
        <v>45175</v>
      </c>
      <c r="G260" s="77">
        <v>72593.752875000006</v>
      </c>
      <c r="H260" s="77">
        <v>-0.68420599999999998</v>
      </c>
      <c r="I260" s="77">
        <v>-0.49669112700000001</v>
      </c>
      <c r="J260" s="78">
        <f t="shared" si="3"/>
        <v>3.5249362506322508E-3</v>
      </c>
      <c r="K260" s="78">
        <f>I260/'סכום נכסי הקרן'!$C$42</f>
        <v>-5.2887717818866979E-6</v>
      </c>
    </row>
    <row r="261" spans="2:11">
      <c r="B261" t="s">
        <v>2562</v>
      </c>
      <c r="C261" t="s">
        <v>2563</v>
      </c>
      <c r="D261" t="s">
        <v>2115</v>
      </c>
      <c r="E261" t="s">
        <v>106</v>
      </c>
      <c r="F261" s="87">
        <v>45187</v>
      </c>
      <c r="G261" s="77">
        <v>40658.932271999998</v>
      </c>
      <c r="H261" s="77">
        <v>-0.61210699999999996</v>
      </c>
      <c r="I261" s="77">
        <v>-0.24887626499999999</v>
      </c>
      <c r="J261" s="78">
        <f t="shared" si="3"/>
        <v>1.7662344276596236E-3</v>
      </c>
      <c r="K261" s="78">
        <f>I261/'סכום נכסי הקרן'!$C$42</f>
        <v>-2.6500368054961369E-6</v>
      </c>
    </row>
    <row r="262" spans="2:11">
      <c r="B262" t="s">
        <v>2564</v>
      </c>
      <c r="C262" t="s">
        <v>2565</v>
      </c>
      <c r="D262" t="s">
        <v>2115</v>
      </c>
      <c r="E262" t="s">
        <v>106</v>
      </c>
      <c r="F262" s="87">
        <v>45175</v>
      </c>
      <c r="G262" s="77">
        <v>222.49775199999999</v>
      </c>
      <c r="H262" s="77">
        <v>-0.64971000000000001</v>
      </c>
      <c r="I262" s="77">
        <v>-1.4455899999999999E-3</v>
      </c>
      <c r="J262" s="78">
        <f t="shared" si="3"/>
        <v>1.0259117422388491E-5</v>
      </c>
      <c r="K262" s="78">
        <f>I262/'סכום נכסי הקרן'!$C$42</f>
        <v>-1.5392655887282623E-8</v>
      </c>
    </row>
    <row r="263" spans="2:11">
      <c r="B263" t="s">
        <v>2566</v>
      </c>
      <c r="C263" t="s">
        <v>2567</v>
      </c>
      <c r="D263" t="s">
        <v>2115</v>
      </c>
      <c r="E263" t="s">
        <v>106</v>
      </c>
      <c r="F263" s="87">
        <v>45180</v>
      </c>
      <c r="G263" s="77">
        <v>72980.35815</v>
      </c>
      <c r="H263" s="77">
        <v>-0.13165099999999999</v>
      </c>
      <c r="I263" s="77">
        <v>-9.6079065999999991E-2</v>
      </c>
      <c r="J263" s="78">
        <f t="shared" si="3"/>
        <v>6.818575252508759E-4</v>
      </c>
      <c r="K263" s="78">
        <f>I263/'סכום נכסי הקרן'!$C$42</f>
        <v>-1.0230507964979804E-6</v>
      </c>
    </row>
    <row r="264" spans="2:11">
      <c r="B264" t="s">
        <v>2568</v>
      </c>
      <c r="C264" t="s">
        <v>2569</v>
      </c>
      <c r="D264" t="s">
        <v>2115</v>
      </c>
      <c r="E264" t="s">
        <v>106</v>
      </c>
      <c r="F264" s="87">
        <v>45180</v>
      </c>
      <c r="G264" s="77">
        <v>167.71772999999996</v>
      </c>
      <c r="H264" s="77">
        <v>-0.12377299999999999</v>
      </c>
      <c r="I264" s="77">
        <v>-2.0759000000000001E-4</v>
      </c>
      <c r="J264" s="78">
        <f t="shared" si="3"/>
        <v>1.4732325110948658E-6</v>
      </c>
      <c r="K264" s="78">
        <f>I264/'סכום נכסי הקרן'!$C$42</f>
        <v>-2.2104202682925314E-9</v>
      </c>
    </row>
    <row r="265" spans="2:11">
      <c r="B265" t="s">
        <v>2570</v>
      </c>
      <c r="C265" t="s">
        <v>2571</v>
      </c>
      <c r="D265" t="s">
        <v>2115</v>
      </c>
      <c r="E265" t="s">
        <v>106</v>
      </c>
      <c r="F265" s="87">
        <v>45197</v>
      </c>
      <c r="G265" s="77">
        <v>23383.111919999999</v>
      </c>
      <c r="H265" s="77">
        <v>-2.4933E-2</v>
      </c>
      <c r="I265" s="77">
        <v>-5.8301610000000004E-3</v>
      </c>
      <c r="J265" s="78">
        <f t="shared" si="3"/>
        <v>4.1375705622223394E-5</v>
      </c>
      <c r="K265" s="78">
        <f>I265/'סכום נכסי הקרן'!$C$42</f>
        <v>-6.2079609045756794E-8</v>
      </c>
    </row>
    <row r="266" spans="2:11">
      <c r="B266" t="s">
        <v>2572</v>
      </c>
      <c r="C266" t="s">
        <v>2573</v>
      </c>
      <c r="D266" t="s">
        <v>2115</v>
      </c>
      <c r="E266" t="s">
        <v>106</v>
      </c>
      <c r="F266" s="87">
        <v>45126</v>
      </c>
      <c r="G266" s="77">
        <v>55985.802705000009</v>
      </c>
      <c r="H266" s="77">
        <v>7.376773</v>
      </c>
      <c r="I266" s="77">
        <v>4.1299456829999999</v>
      </c>
      <c r="J266" s="78">
        <f t="shared" si="3"/>
        <v>-2.9309553683951495E-2</v>
      </c>
      <c r="K266" s="78">
        <f>I266/'סכום נכסי הקרן'!$C$42</f>
        <v>4.3975700393325495E-5</v>
      </c>
    </row>
    <row r="267" spans="2:11">
      <c r="B267" t="s">
        <v>2574</v>
      </c>
      <c r="C267" t="s">
        <v>2575</v>
      </c>
      <c r="D267" t="s">
        <v>2115</v>
      </c>
      <c r="E267" t="s">
        <v>106</v>
      </c>
      <c r="F267" s="87">
        <v>45126</v>
      </c>
      <c r="G267" s="77">
        <v>152.35111800000001</v>
      </c>
      <c r="H267" s="77">
        <v>7.1263500000000004</v>
      </c>
      <c r="I267" s="77">
        <v>1.0857073E-2</v>
      </c>
      <c r="J267" s="78">
        <f t="shared" si="3"/>
        <v>-7.7050883563419575E-5</v>
      </c>
      <c r="K267" s="78">
        <f>I267/'סכום נכסי הקרן'!$C$42</f>
        <v>1.1560621520078807E-7</v>
      </c>
    </row>
    <row r="268" spans="2:11">
      <c r="B268" t="s">
        <v>2576</v>
      </c>
      <c r="C268" t="s">
        <v>2577</v>
      </c>
      <c r="D268" t="s">
        <v>2115</v>
      </c>
      <c r="E268" t="s">
        <v>106</v>
      </c>
      <c r="F268" s="87">
        <v>45126</v>
      </c>
      <c r="G268" s="77">
        <v>29466.211950000004</v>
      </c>
      <c r="H268" s="77">
        <v>7.0523720000000001</v>
      </c>
      <c r="I268" s="77">
        <v>2.078066894</v>
      </c>
      <c r="J268" s="78">
        <f t="shared" ref="J268:J331" si="4">I268/$I$11</f>
        <v>-1.4747703205697425E-2</v>
      </c>
      <c r="K268" s="78">
        <f>I268/'סכום נכסי הקרן'!$C$42</f>
        <v>2.212727579057424E-5</v>
      </c>
    </row>
    <row r="269" spans="2:11">
      <c r="B269" t="s">
        <v>2578</v>
      </c>
      <c r="C269" t="s">
        <v>2579</v>
      </c>
      <c r="D269" t="s">
        <v>2115</v>
      </c>
      <c r="E269" t="s">
        <v>106</v>
      </c>
      <c r="F269" s="87">
        <v>45126</v>
      </c>
      <c r="G269" s="77">
        <v>40074.048252000001</v>
      </c>
      <c r="H269" s="77">
        <v>7.0393819999999998</v>
      </c>
      <c r="I269" s="77">
        <v>2.820965202</v>
      </c>
      <c r="J269" s="78">
        <f t="shared" si="4"/>
        <v>-2.0019931828381403E-2</v>
      </c>
      <c r="K269" s="78">
        <f>I269/'סכום נכסי הקרן'!$C$42</f>
        <v>3.0037663946474945E-5</v>
      </c>
    </row>
    <row r="270" spans="2:11">
      <c r="B270" t="s">
        <v>2580</v>
      </c>
      <c r="C270" t="s">
        <v>2581</v>
      </c>
      <c r="D270" t="s">
        <v>2115</v>
      </c>
      <c r="E270" t="s">
        <v>106</v>
      </c>
      <c r="F270" s="87">
        <v>45126</v>
      </c>
      <c r="G270" s="77">
        <v>49503.236076000001</v>
      </c>
      <c r="H270" s="77">
        <v>7.0393819999999998</v>
      </c>
      <c r="I270" s="77">
        <v>3.48472172</v>
      </c>
      <c r="J270" s="78">
        <f t="shared" si="4"/>
        <v>-2.4730504022459753E-2</v>
      </c>
      <c r="K270" s="78">
        <f>I270/'סכום נכסי הקרן'!$C$42</f>
        <v>3.7105349579686933E-5</v>
      </c>
    </row>
    <row r="271" spans="2:11">
      <c r="B271" t="s">
        <v>2582</v>
      </c>
      <c r="C271" t="s">
        <v>2583</v>
      </c>
      <c r="D271" t="s">
        <v>2115</v>
      </c>
      <c r="E271" t="s">
        <v>106</v>
      </c>
      <c r="F271" s="87">
        <v>45127</v>
      </c>
      <c r="G271" s="77">
        <v>53039.181510000002</v>
      </c>
      <c r="H271" s="77">
        <v>6.8930420000000003</v>
      </c>
      <c r="I271" s="77">
        <v>3.6560132429999999</v>
      </c>
      <c r="J271" s="78">
        <f t="shared" si="4"/>
        <v>-2.5946132138257978E-2</v>
      </c>
      <c r="K271" s="78">
        <f>I271/'סכום נכסי הקרן'!$C$42</f>
        <v>3.8929263324211699E-5</v>
      </c>
    </row>
    <row r="272" spans="2:11">
      <c r="B272" t="s">
        <v>2584</v>
      </c>
      <c r="C272" t="s">
        <v>2585</v>
      </c>
      <c r="D272" t="s">
        <v>2115</v>
      </c>
      <c r="E272" t="s">
        <v>106</v>
      </c>
      <c r="F272" s="87">
        <v>45127</v>
      </c>
      <c r="G272" s="77">
        <v>41252.696730000003</v>
      </c>
      <c r="H272" s="77">
        <v>6.8399419999999997</v>
      </c>
      <c r="I272" s="77">
        <v>2.8216605239999999</v>
      </c>
      <c r="J272" s="78">
        <f t="shared" si="4"/>
        <v>-2.0024866415674043E-2</v>
      </c>
      <c r="K272" s="78">
        <f>I272/'סכום נכסי הקרן'!$C$42</f>
        <v>3.0045067741656744E-5</v>
      </c>
    </row>
    <row r="273" spans="2:11">
      <c r="B273" t="s">
        <v>2586</v>
      </c>
      <c r="C273" t="s">
        <v>2587</v>
      </c>
      <c r="D273" t="s">
        <v>2115</v>
      </c>
      <c r="E273" t="s">
        <v>106</v>
      </c>
      <c r="F273" s="87">
        <v>45131</v>
      </c>
      <c r="G273" s="77">
        <v>30055.536188999995</v>
      </c>
      <c r="H273" s="77">
        <v>4.8554060000000003</v>
      </c>
      <c r="I273" s="77">
        <v>1.45931823</v>
      </c>
      <c r="J273" s="78">
        <f t="shared" si="4"/>
        <v>-1.035654444081803E-2</v>
      </c>
      <c r="K273" s="78">
        <f>I273/'סכום נכסי הקרן'!$C$42</f>
        <v>1.5538834209166056E-5</v>
      </c>
    </row>
    <row r="274" spans="2:11">
      <c r="B274" t="s">
        <v>2588</v>
      </c>
      <c r="C274" t="s">
        <v>2589</v>
      </c>
      <c r="D274" t="s">
        <v>2115</v>
      </c>
      <c r="E274" t="s">
        <v>106</v>
      </c>
      <c r="F274" s="87">
        <v>45147</v>
      </c>
      <c r="G274" s="77">
        <v>17385.086220000001</v>
      </c>
      <c r="H274" s="77">
        <v>4.0789819999999999</v>
      </c>
      <c r="I274" s="77">
        <v>0.70913446000000002</v>
      </c>
      <c r="J274" s="78">
        <f t="shared" si="4"/>
        <v>-5.0326120776998011E-3</v>
      </c>
      <c r="K274" s="78">
        <f>I274/'סכום נכסי הקרן'!$C$42</f>
        <v>7.5508703855131711E-6</v>
      </c>
    </row>
    <row r="275" spans="2:11">
      <c r="B275" t="s">
        <v>2590</v>
      </c>
      <c r="C275" t="s">
        <v>2591</v>
      </c>
      <c r="D275" t="s">
        <v>2115</v>
      </c>
      <c r="E275" t="s">
        <v>106</v>
      </c>
      <c r="F275" s="87">
        <v>45147</v>
      </c>
      <c r="G275" s="77">
        <v>86925.431099999987</v>
      </c>
      <c r="H275" s="77">
        <v>4.0780940000000001</v>
      </c>
      <c r="I275" s="77">
        <v>3.5449012180000006</v>
      </c>
      <c r="J275" s="78">
        <f t="shared" si="4"/>
        <v>-2.5157588144792086E-2</v>
      </c>
      <c r="K275" s="78">
        <f>I275/'סכום נכסי הקרן'!$C$42</f>
        <v>3.7746141439193034E-5</v>
      </c>
    </row>
    <row r="276" spans="2:11">
      <c r="B276" t="s">
        <v>2592</v>
      </c>
      <c r="C276" t="s">
        <v>2593</v>
      </c>
      <c r="D276" t="s">
        <v>2115</v>
      </c>
      <c r="E276" t="s">
        <v>106</v>
      </c>
      <c r="F276" s="87">
        <v>45181</v>
      </c>
      <c r="G276" s="77">
        <v>141.06585000000001</v>
      </c>
      <c r="H276" s="77">
        <v>1.4065369999999999</v>
      </c>
      <c r="I276" s="77">
        <v>1.9841429999999998E-3</v>
      </c>
      <c r="J276" s="78">
        <f t="shared" si="4"/>
        <v>-1.4081140586065323E-5</v>
      </c>
      <c r="K276" s="78">
        <f>I276/'סכום נכסי הקרן'!$C$42</f>
        <v>2.1127173285759174E-8</v>
      </c>
    </row>
    <row r="277" spans="2:11">
      <c r="B277" t="s">
        <v>2594</v>
      </c>
      <c r="C277" t="s">
        <v>2595</v>
      </c>
      <c r="D277" t="s">
        <v>2115</v>
      </c>
      <c r="E277" t="s">
        <v>106</v>
      </c>
      <c r="F277" s="87">
        <v>45189</v>
      </c>
      <c r="G277" s="77">
        <v>52155.258660000007</v>
      </c>
      <c r="H277" s="77">
        <v>1.0168250000000001</v>
      </c>
      <c r="I277" s="77">
        <v>0.53032778699999994</v>
      </c>
      <c r="J277" s="78">
        <f t="shared" si="4"/>
        <v>-3.7636501630396121E-3</v>
      </c>
      <c r="K277" s="78">
        <f>I277/'סכום נכסי הקרן'!$C$42</f>
        <v>5.6469352532565349E-6</v>
      </c>
    </row>
    <row r="278" spans="2:11">
      <c r="B278" t="s">
        <v>2596</v>
      </c>
      <c r="C278" t="s">
        <v>2597</v>
      </c>
      <c r="D278" t="s">
        <v>2115</v>
      </c>
      <c r="E278" t="s">
        <v>106</v>
      </c>
      <c r="F278" s="87">
        <v>45169</v>
      </c>
      <c r="G278" s="77">
        <v>43462.715549999994</v>
      </c>
      <c r="H278" s="77">
        <v>1.2998700000000001</v>
      </c>
      <c r="I278" s="77">
        <v>0.56495884200000002</v>
      </c>
      <c r="J278" s="78">
        <f t="shared" si="4"/>
        <v>-4.0094211352421005E-3</v>
      </c>
      <c r="K278" s="78">
        <f>I278/'סכום נכסי הקרן'!$C$42</f>
        <v>6.01568705191906E-6</v>
      </c>
    </row>
    <row r="279" spans="2:11">
      <c r="B279" t="s">
        <v>2598</v>
      </c>
      <c r="C279" t="s">
        <v>2599</v>
      </c>
      <c r="D279" t="s">
        <v>2115</v>
      </c>
      <c r="E279" t="s">
        <v>106</v>
      </c>
      <c r="F279" s="87">
        <v>45187</v>
      </c>
      <c r="G279" s="77">
        <v>58935.442285999998</v>
      </c>
      <c r="H279" s="77">
        <v>0.50063000000000002</v>
      </c>
      <c r="I279" s="77">
        <v>0.29504826500000003</v>
      </c>
      <c r="J279" s="78">
        <f t="shared" si="4"/>
        <v>-2.0939096119279997E-3</v>
      </c>
      <c r="K279" s="78">
        <f>I279/'סכום נכסי הקרן'!$C$42</f>
        <v>3.1416766948337873E-6</v>
      </c>
    </row>
    <row r="280" spans="2:11">
      <c r="B280" t="s">
        <v>2600</v>
      </c>
      <c r="C280" t="s">
        <v>2601</v>
      </c>
      <c r="D280" t="s">
        <v>2115</v>
      </c>
      <c r="E280" t="s">
        <v>106</v>
      </c>
      <c r="F280" s="87">
        <v>45173</v>
      </c>
      <c r="G280" s="77">
        <v>31451.210532000001</v>
      </c>
      <c r="H280" s="77">
        <v>0.93317700000000003</v>
      </c>
      <c r="I280" s="77">
        <v>0.29349560400000002</v>
      </c>
      <c r="J280" s="78">
        <f t="shared" si="4"/>
        <v>-2.0828906290101855E-3</v>
      </c>
      <c r="K280" s="78">
        <f>I280/'סכום נכסי הקרן'!$C$42</f>
        <v>3.125143945933612E-6</v>
      </c>
    </row>
    <row r="281" spans="2:11">
      <c r="B281" t="s">
        <v>2602</v>
      </c>
      <c r="C281" t="s">
        <v>2603</v>
      </c>
      <c r="D281" t="s">
        <v>2115</v>
      </c>
      <c r="E281" t="s">
        <v>106</v>
      </c>
      <c r="F281" s="87">
        <v>45187</v>
      </c>
      <c r="G281" s="77">
        <v>54783.188293000007</v>
      </c>
      <c r="H281" s="77">
        <v>0.53651700000000002</v>
      </c>
      <c r="I281" s="77">
        <v>0.293921355</v>
      </c>
      <c r="J281" s="78">
        <f t="shared" si="4"/>
        <v>-2.0859121147023241E-3</v>
      </c>
      <c r="K281" s="78">
        <f>I281/'סכום נכסי הקרן'!$C$42</f>
        <v>3.1296773465774084E-6</v>
      </c>
    </row>
    <row r="282" spans="2:11">
      <c r="B282" t="s">
        <v>2604</v>
      </c>
      <c r="C282" t="s">
        <v>2605</v>
      </c>
      <c r="D282" t="s">
        <v>2115</v>
      </c>
      <c r="E282" t="s">
        <v>106</v>
      </c>
      <c r="F282" s="87">
        <v>45176</v>
      </c>
      <c r="G282" s="77">
        <v>67395.451140000005</v>
      </c>
      <c r="H282" s="77">
        <v>4.2625999999999997E-2</v>
      </c>
      <c r="I282" s="77">
        <v>2.8727844000000002E-2</v>
      </c>
      <c r="J282" s="78">
        <f t="shared" si="4"/>
        <v>-2.0387684259579739E-4</v>
      </c>
      <c r="K282" s="78">
        <f>I282/'סכום נכסי הקרן'!$C$42</f>
        <v>3.0589435253117193E-7</v>
      </c>
    </row>
    <row r="283" spans="2:11">
      <c r="B283" t="s">
        <v>2606</v>
      </c>
      <c r="C283" t="s">
        <v>2607</v>
      </c>
      <c r="D283" t="s">
        <v>2115</v>
      </c>
      <c r="E283" t="s">
        <v>106</v>
      </c>
      <c r="F283" s="87">
        <v>45153</v>
      </c>
      <c r="G283" s="77">
        <v>112209</v>
      </c>
      <c r="H283" s="77">
        <v>-2.552915</v>
      </c>
      <c r="I283" s="77">
        <v>-2.8645999999999998</v>
      </c>
      <c r="J283" s="78">
        <f t="shared" si="4"/>
        <v>2.0329600902174248E-2</v>
      </c>
      <c r="K283" s="78">
        <f>I283/'סכום נכסי הקרן'!$C$42</f>
        <v>-3.0502287685104214E-5</v>
      </c>
    </row>
    <row r="284" spans="2:11">
      <c r="B284" t="s">
        <v>2608</v>
      </c>
      <c r="C284" t="s">
        <v>2609</v>
      </c>
      <c r="D284" t="s">
        <v>2115</v>
      </c>
      <c r="E284" t="s">
        <v>106</v>
      </c>
      <c r="F284" s="87">
        <v>45162</v>
      </c>
      <c r="G284" s="77">
        <v>187430</v>
      </c>
      <c r="H284" s="77">
        <v>-2.32585</v>
      </c>
      <c r="I284" s="77">
        <v>-4.3593400000000004</v>
      </c>
      <c r="J284" s="78">
        <f t="shared" si="4"/>
        <v>3.09375278911137E-2</v>
      </c>
      <c r="K284" s="78">
        <f>I284/'סכום נכסי הקרן'!$C$42</f>
        <v>-4.6418293233673889E-5</v>
      </c>
    </row>
    <row r="285" spans="2:11">
      <c r="B285" t="s">
        <v>2610</v>
      </c>
      <c r="C285" t="s">
        <v>2611</v>
      </c>
      <c r="D285" t="s">
        <v>2115</v>
      </c>
      <c r="E285" t="s">
        <v>106</v>
      </c>
      <c r="F285" s="87">
        <v>45040</v>
      </c>
      <c r="G285" s="77">
        <v>4755439.5</v>
      </c>
      <c r="H285" s="77">
        <v>5.5465520000000001</v>
      </c>
      <c r="I285" s="77">
        <f>263.76294+2.15303940181218</f>
        <v>265.91597940181219</v>
      </c>
      <c r="J285" s="78">
        <f t="shared" si="4"/>
        <v>-1.8871625130034317</v>
      </c>
      <c r="K285" s="78">
        <f>I285/'סכום נכסי הקרן'!$C$42</f>
        <v>2.8314758443693092E-3</v>
      </c>
    </row>
    <row r="286" spans="2:11" s="91" customFormat="1">
      <c r="B286" s="79" t="s">
        <v>2612</v>
      </c>
      <c r="C286" s="79"/>
      <c r="D286" s="79"/>
      <c r="E286" s="79"/>
      <c r="F286" s="93"/>
      <c r="G286" s="81"/>
      <c r="H286" s="81"/>
      <c r="I286" s="81">
        <f>SUM(I287:I355)</f>
        <v>-10.297538832999985</v>
      </c>
      <c r="J286" s="80">
        <f t="shared" si="4"/>
        <v>7.3079960465520802E-2</v>
      </c>
      <c r="K286" s="80">
        <f>I286/'סכום נכסי הקרן'!$C$42</f>
        <v>-1.09648290139181E-4</v>
      </c>
    </row>
    <row r="287" spans="2:11">
      <c r="B287" t="s">
        <v>2613</v>
      </c>
      <c r="C287" t="s">
        <v>2614</v>
      </c>
      <c r="D287" t="s">
        <v>2115</v>
      </c>
      <c r="E287" t="s">
        <v>110</v>
      </c>
      <c r="F287" s="87">
        <v>45078</v>
      </c>
      <c r="G287" s="77">
        <v>62137.286977000003</v>
      </c>
      <c r="H287" s="77">
        <v>1.853596</v>
      </c>
      <c r="I287" s="77">
        <v>1.151774071</v>
      </c>
      <c r="J287" s="78">
        <f t="shared" si="4"/>
        <v>-8.1739534988837913E-3</v>
      </c>
      <c r="K287" s="78">
        <f>I287/'סכום נכסי הקרן'!$C$42</f>
        <v>1.2264101117742668E-5</v>
      </c>
    </row>
    <row r="288" spans="2:11">
      <c r="B288" t="s">
        <v>2613</v>
      </c>
      <c r="C288" t="s">
        <v>2615</v>
      </c>
      <c r="D288" t="s">
        <v>2115</v>
      </c>
      <c r="E288" t="s">
        <v>110</v>
      </c>
      <c r="F288" s="87">
        <v>45078</v>
      </c>
      <c r="G288" s="77">
        <v>54243.381366000001</v>
      </c>
      <c r="H288" s="77">
        <v>1.853596</v>
      </c>
      <c r="I288" s="77">
        <v>1.005452979</v>
      </c>
      <c r="J288" s="78">
        <f t="shared" si="4"/>
        <v>-7.1355364759380672E-3</v>
      </c>
      <c r="K288" s="78">
        <f>I288/'סכום נכסי הקרן'!$C$42</f>
        <v>1.0706072756860661E-5</v>
      </c>
    </row>
    <row r="289" spans="2:11">
      <c r="B289" t="s">
        <v>2616</v>
      </c>
      <c r="C289" t="s">
        <v>2617</v>
      </c>
      <c r="D289" t="s">
        <v>2115</v>
      </c>
      <c r="E289" t="s">
        <v>110</v>
      </c>
      <c r="F289" s="87">
        <v>45078</v>
      </c>
      <c r="G289" s="77">
        <v>15851.348719</v>
      </c>
      <c r="H289" s="77">
        <v>1.853596</v>
      </c>
      <c r="I289" s="77">
        <v>0.29381991599999996</v>
      </c>
      <c r="J289" s="78">
        <f t="shared" si="4"/>
        <v>-2.0851922185960909E-3</v>
      </c>
      <c r="K289" s="78">
        <f>I289/'סכום נכסי הקרן'!$C$42</f>
        <v>3.1285972231533737E-6</v>
      </c>
    </row>
    <row r="290" spans="2:11">
      <c r="B290" t="s">
        <v>2618</v>
      </c>
      <c r="C290" t="s">
        <v>2619</v>
      </c>
      <c r="D290" t="s">
        <v>2115</v>
      </c>
      <c r="E290" t="s">
        <v>110</v>
      </c>
      <c r="F290" s="87">
        <v>45099</v>
      </c>
      <c r="G290" s="77">
        <v>117.380503</v>
      </c>
      <c r="H290" s="77">
        <v>4.5984980000000002</v>
      </c>
      <c r="I290" s="77">
        <v>5.3977399999999998E-3</v>
      </c>
      <c r="J290" s="78">
        <f t="shared" si="4"/>
        <v>-3.830688402349439E-5</v>
      </c>
      <c r="K290" s="78">
        <f>I290/'סכום נכסי הקרן'!$C$42</f>
        <v>5.7475186179359925E-8</v>
      </c>
    </row>
    <row r="291" spans="2:11">
      <c r="B291" t="s">
        <v>2618</v>
      </c>
      <c r="C291" t="s">
        <v>2620</v>
      </c>
      <c r="D291" t="s">
        <v>2115</v>
      </c>
      <c r="E291" t="s">
        <v>110</v>
      </c>
      <c r="F291" s="87">
        <v>45099</v>
      </c>
      <c r="G291" s="77">
        <v>12500.537043</v>
      </c>
      <c r="H291" s="77">
        <v>4.5984980000000002</v>
      </c>
      <c r="I291" s="77">
        <v>0.57483690200000004</v>
      </c>
      <c r="J291" s="78">
        <f t="shared" si="4"/>
        <v>-4.0795241225658916E-3</v>
      </c>
      <c r="K291" s="78">
        <f>I291/'סכום נכסי הקרן'!$C$42</f>
        <v>6.1208687275075268E-6</v>
      </c>
    </row>
    <row r="292" spans="2:11">
      <c r="B292" t="s">
        <v>2618</v>
      </c>
      <c r="C292" t="s">
        <v>2621</v>
      </c>
      <c r="D292" t="s">
        <v>2115</v>
      </c>
      <c r="E292" t="s">
        <v>110</v>
      </c>
      <c r="F292" s="87">
        <v>45099</v>
      </c>
      <c r="G292" s="77">
        <v>104280.37157999999</v>
      </c>
      <c r="H292" s="77">
        <v>4.5984980000000002</v>
      </c>
      <c r="I292" s="77">
        <v>4.7953304320000001</v>
      </c>
      <c r="J292" s="78">
        <f t="shared" si="4"/>
        <v>-3.4031681168962803E-2</v>
      </c>
      <c r="K292" s="78">
        <f>I292/'סכום נכסי הקרן'!$C$42</f>
        <v>5.1060723445506906E-5</v>
      </c>
    </row>
    <row r="293" spans="2:11">
      <c r="B293" t="s">
        <v>2622</v>
      </c>
      <c r="C293" t="s">
        <v>2623</v>
      </c>
      <c r="D293" t="s">
        <v>2115</v>
      </c>
      <c r="E293" t="s">
        <v>120</v>
      </c>
      <c r="F293" s="87">
        <v>45166</v>
      </c>
      <c r="G293" s="77">
        <v>3769.2865980000001</v>
      </c>
      <c r="H293" s="77">
        <v>-0.41484100000000002</v>
      </c>
      <c r="I293" s="77">
        <v>-1.5636540000000001E-2</v>
      </c>
      <c r="J293" s="78">
        <f t="shared" si="4"/>
        <v>1.1096998453218032E-4</v>
      </c>
      <c r="K293" s="78">
        <f>I293/'סכום נכסי הקרן'!$C$42</f>
        <v>-1.6649802467347605E-7</v>
      </c>
    </row>
    <row r="294" spans="2:11">
      <c r="B294" t="s">
        <v>2624</v>
      </c>
      <c r="C294" t="s">
        <v>2625</v>
      </c>
      <c r="D294" t="s">
        <v>2115</v>
      </c>
      <c r="E294" t="s">
        <v>120</v>
      </c>
      <c r="F294" s="87">
        <v>45166</v>
      </c>
      <c r="G294" s="77">
        <v>4900.0725769999999</v>
      </c>
      <c r="H294" s="77">
        <v>-0.57118999999999998</v>
      </c>
      <c r="I294" s="77">
        <v>-2.7988717E-2</v>
      </c>
      <c r="J294" s="78">
        <f t="shared" si="4"/>
        <v>1.986313783334147E-4</v>
      </c>
      <c r="K294" s="78">
        <f>I294/'סכום נכסי הקרן'!$C$42</f>
        <v>-2.9802412129825003E-7</v>
      </c>
    </row>
    <row r="295" spans="2:11">
      <c r="B295" t="s">
        <v>2626</v>
      </c>
      <c r="C295" t="s">
        <v>2627</v>
      </c>
      <c r="D295" t="s">
        <v>2115</v>
      </c>
      <c r="E295" t="s">
        <v>120</v>
      </c>
      <c r="F295" s="87">
        <v>45168</v>
      </c>
      <c r="G295" s="77">
        <v>4900.0725769999999</v>
      </c>
      <c r="H295" s="77">
        <v>-1.8423069999999999</v>
      </c>
      <c r="I295" s="77">
        <v>-9.0274395999999993E-2</v>
      </c>
      <c r="J295" s="78">
        <f t="shared" si="4"/>
        <v>6.4066272511514183E-4</v>
      </c>
      <c r="K295" s="78">
        <f>I295/'סכום נכסי הקרן'!$C$42</f>
        <v>-9.6124261585946433E-7</v>
      </c>
    </row>
    <row r="296" spans="2:11">
      <c r="B296" t="s">
        <v>2628</v>
      </c>
      <c r="C296" t="s">
        <v>2629</v>
      </c>
      <c r="D296" t="s">
        <v>2115</v>
      </c>
      <c r="E296" t="s">
        <v>106</v>
      </c>
      <c r="F296" s="87">
        <v>45166</v>
      </c>
      <c r="G296" s="77">
        <v>18493.917879000001</v>
      </c>
      <c r="H296" s="77">
        <v>0.83067599999999997</v>
      </c>
      <c r="I296" s="77">
        <v>0.15362446499999999</v>
      </c>
      <c r="J296" s="78">
        <f t="shared" si="4"/>
        <v>-1.0902478748376864E-3</v>
      </c>
      <c r="K296" s="78">
        <f>I296/'סכום נכסי הקרן'!$C$42</f>
        <v>1.6357947451302882E-6</v>
      </c>
    </row>
    <row r="297" spans="2:11">
      <c r="B297" t="s">
        <v>2630</v>
      </c>
      <c r="C297" t="s">
        <v>2631</v>
      </c>
      <c r="D297" t="s">
        <v>2115</v>
      </c>
      <c r="E297" t="s">
        <v>106</v>
      </c>
      <c r="F297" s="87">
        <v>45167</v>
      </c>
      <c r="G297" s="77">
        <v>13107.509646</v>
      </c>
      <c r="H297" s="77">
        <v>1.111299</v>
      </c>
      <c r="I297" s="77">
        <v>0.1456636</v>
      </c>
      <c r="J297" s="78">
        <f t="shared" si="4"/>
        <v>-1.0337509090183443E-3</v>
      </c>
      <c r="K297" s="78">
        <f>I297/'סכום נכסי הקרן'!$C$42</f>
        <v>1.5510273798952547E-6</v>
      </c>
    </row>
    <row r="298" spans="2:11">
      <c r="B298" t="s">
        <v>2632</v>
      </c>
      <c r="C298" t="s">
        <v>2633</v>
      </c>
      <c r="D298" t="s">
        <v>2115</v>
      </c>
      <c r="E298" t="s">
        <v>110</v>
      </c>
      <c r="F298" s="87">
        <v>45117</v>
      </c>
      <c r="G298" s="77">
        <v>37.474259000000004</v>
      </c>
      <c r="H298" s="77">
        <v>-4.4195580000000003</v>
      </c>
      <c r="I298" s="77">
        <v>-1.6561969999999999E-3</v>
      </c>
      <c r="J298" s="78">
        <f t="shared" si="4"/>
        <v>1.1753761092431155E-5</v>
      </c>
      <c r="K298" s="78">
        <f>I298/'סכום נכסי הקרן'!$C$42</f>
        <v>-1.7635201199890577E-8</v>
      </c>
    </row>
    <row r="299" spans="2:11">
      <c r="B299" t="s">
        <v>2634</v>
      </c>
      <c r="C299" t="s">
        <v>2635</v>
      </c>
      <c r="D299" t="s">
        <v>2115</v>
      </c>
      <c r="E299" t="s">
        <v>113</v>
      </c>
      <c r="F299" s="87">
        <v>45167</v>
      </c>
      <c r="G299" s="77">
        <v>28338.099036</v>
      </c>
      <c r="H299" s="77">
        <v>-2.9015240000000002</v>
      </c>
      <c r="I299" s="77">
        <v>-0.82223680799999999</v>
      </c>
      <c r="J299" s="78">
        <f t="shared" si="4"/>
        <v>5.8352810702079439E-3</v>
      </c>
      <c r="K299" s="78">
        <f>I299/'סכום נכסי הקרן'!$C$42</f>
        <v>-8.7551852485156037E-6</v>
      </c>
    </row>
    <row r="300" spans="2:11">
      <c r="B300" t="s">
        <v>2636</v>
      </c>
      <c r="C300" t="s">
        <v>2637</v>
      </c>
      <c r="D300" t="s">
        <v>2115</v>
      </c>
      <c r="E300" t="s">
        <v>106</v>
      </c>
      <c r="F300" s="87">
        <v>45127</v>
      </c>
      <c r="G300" s="77">
        <v>10617.972250000001</v>
      </c>
      <c r="H300" s="77">
        <v>-8.0600310000000004</v>
      </c>
      <c r="I300" s="77">
        <v>-0.85581183699999996</v>
      </c>
      <c r="J300" s="78">
        <f t="shared" si="4"/>
        <v>6.0735575974190468E-3</v>
      </c>
      <c r="K300" s="78">
        <f>I300/'סכום נכסי הקרן'!$C$42</f>
        <v>-9.1126924724190177E-6</v>
      </c>
    </row>
    <row r="301" spans="2:11">
      <c r="B301" t="s">
        <v>2638</v>
      </c>
      <c r="C301" t="s">
        <v>2639</v>
      </c>
      <c r="D301" t="s">
        <v>2115</v>
      </c>
      <c r="E301" t="s">
        <v>106</v>
      </c>
      <c r="F301" s="87">
        <v>45127</v>
      </c>
      <c r="G301" s="77">
        <v>27630.016339999995</v>
      </c>
      <c r="H301" s="77">
        <v>-8.0337359999999993</v>
      </c>
      <c r="I301" s="77">
        <v>-2.219722553</v>
      </c>
      <c r="J301" s="78">
        <f t="shared" si="4"/>
        <v>1.575301040844981E-2</v>
      </c>
      <c r="K301" s="78">
        <f>I301/'סכום נכסי הקרן'!$C$42</f>
        <v>-2.3635626577085802E-5</v>
      </c>
    </row>
    <row r="302" spans="2:11">
      <c r="B302" t="s">
        <v>2640</v>
      </c>
      <c r="C302" t="s">
        <v>2641</v>
      </c>
      <c r="D302" t="s">
        <v>2115</v>
      </c>
      <c r="E302" t="s">
        <v>106</v>
      </c>
      <c r="F302" s="87">
        <v>45127</v>
      </c>
      <c r="G302" s="77">
        <v>24101.612847</v>
      </c>
      <c r="H302" s="77">
        <v>-8.0273629999999994</v>
      </c>
      <c r="I302" s="77">
        <v>-1.9347240360000002</v>
      </c>
      <c r="J302" s="78">
        <f t="shared" si="4"/>
        <v>1.3730422225694271E-2</v>
      </c>
      <c r="K302" s="78">
        <f>I302/'סכום נכסי הקרן'!$C$42</f>
        <v>-2.0600959693275826E-5</v>
      </c>
    </row>
    <row r="303" spans="2:11">
      <c r="B303" t="s">
        <v>2642</v>
      </c>
      <c r="C303" t="s">
        <v>2643</v>
      </c>
      <c r="D303" t="s">
        <v>2115</v>
      </c>
      <c r="E303" t="s">
        <v>106</v>
      </c>
      <c r="F303" s="87">
        <v>45168</v>
      </c>
      <c r="G303" s="77">
        <v>7894.4031599999998</v>
      </c>
      <c r="H303" s="77">
        <v>-2.4545110000000001</v>
      </c>
      <c r="I303" s="77">
        <v>-0.19376900900000002</v>
      </c>
      <c r="J303" s="78">
        <f t="shared" si="4"/>
        <v>1.3751471829155243E-3</v>
      </c>
      <c r="K303" s="78">
        <f>I303/'סכום נכסי הקרן'!$C$42</f>
        <v>-2.0632542264105107E-6</v>
      </c>
    </row>
    <row r="304" spans="2:11">
      <c r="B304" t="s">
        <v>2644</v>
      </c>
      <c r="C304" t="s">
        <v>2645</v>
      </c>
      <c r="D304" t="s">
        <v>2115</v>
      </c>
      <c r="E304" t="s">
        <v>106</v>
      </c>
      <c r="F304" s="87">
        <v>45166</v>
      </c>
      <c r="G304" s="77">
        <v>15788.80632</v>
      </c>
      <c r="H304" s="77">
        <v>-2.3915009999999999</v>
      </c>
      <c r="I304" s="77">
        <v>-0.37758946500000007</v>
      </c>
      <c r="J304" s="78">
        <f t="shared" si="4"/>
        <v>2.679691101136457E-3</v>
      </c>
      <c r="K304" s="78">
        <f>I304/'סכום נכסי הקרן'!$C$42</f>
        <v>-4.020576167106958E-6</v>
      </c>
    </row>
    <row r="305" spans="2:11">
      <c r="B305" t="s">
        <v>2646</v>
      </c>
      <c r="C305" t="s">
        <v>2647</v>
      </c>
      <c r="D305" t="s">
        <v>2115</v>
      </c>
      <c r="E305" t="s">
        <v>106</v>
      </c>
      <c r="F305" s="87">
        <v>45166</v>
      </c>
      <c r="G305" s="77">
        <v>4736.6418960000001</v>
      </c>
      <c r="H305" s="77">
        <v>-2.354304</v>
      </c>
      <c r="I305" s="77">
        <v>-0.111514958</v>
      </c>
      <c r="J305" s="78">
        <f t="shared" si="4"/>
        <v>7.9140354351837027E-4</v>
      </c>
      <c r="K305" s="78">
        <f>I305/'סכום נכסי הקרן'!$C$42</f>
        <v>-1.1874123193843168E-6</v>
      </c>
    </row>
    <row r="306" spans="2:11">
      <c r="B306" t="s">
        <v>2648</v>
      </c>
      <c r="C306" t="s">
        <v>2649</v>
      </c>
      <c r="D306" t="s">
        <v>2115</v>
      </c>
      <c r="E306" t="s">
        <v>106</v>
      </c>
      <c r="F306" s="87">
        <v>45168</v>
      </c>
      <c r="G306" s="77">
        <v>6315.5225280000004</v>
      </c>
      <c r="H306" s="77">
        <v>-2.3507289999999998</v>
      </c>
      <c r="I306" s="77">
        <v>-0.14846081799999999</v>
      </c>
      <c r="J306" s="78">
        <f t="shared" si="4"/>
        <v>1.0536023108113966E-3</v>
      </c>
      <c r="K306" s="78">
        <f>I306/'סכום נכסי הקרן'!$C$42</f>
        <v>-1.5808121834119591E-6</v>
      </c>
    </row>
    <row r="307" spans="2:11">
      <c r="B307" t="s">
        <v>2650</v>
      </c>
      <c r="C307" t="s">
        <v>2651</v>
      </c>
      <c r="D307" t="s">
        <v>2115</v>
      </c>
      <c r="E307" t="s">
        <v>106</v>
      </c>
      <c r="F307" s="87">
        <v>45189</v>
      </c>
      <c r="G307" s="77">
        <v>5920.8023700000012</v>
      </c>
      <c r="H307" s="77">
        <v>-0.92649800000000004</v>
      </c>
      <c r="I307" s="77">
        <v>-5.4856122E-2</v>
      </c>
      <c r="J307" s="78">
        <f t="shared" si="4"/>
        <v>3.8930498753786944E-4</v>
      </c>
      <c r="K307" s="78">
        <f>I307/'סכום נכסי הקרן'!$C$42</f>
        <v>-5.8410850189666079E-7</v>
      </c>
    </row>
    <row r="308" spans="2:11">
      <c r="B308" t="s">
        <v>2652</v>
      </c>
      <c r="C308" t="s">
        <v>2653</v>
      </c>
      <c r="D308" t="s">
        <v>2115</v>
      </c>
      <c r="E308" t="s">
        <v>106</v>
      </c>
      <c r="F308" s="87">
        <v>45189</v>
      </c>
      <c r="G308" s="77">
        <v>5920.8023700000012</v>
      </c>
      <c r="H308" s="77">
        <v>-0.88827400000000001</v>
      </c>
      <c r="I308" s="77">
        <v>-5.2592927000000005E-2</v>
      </c>
      <c r="J308" s="78">
        <f t="shared" si="4"/>
        <v>3.7324346023430308E-4</v>
      </c>
      <c r="K308" s="78">
        <f>I308/'סכום נכסי הקרן'!$C$42</f>
        <v>-5.6000998029591745E-7</v>
      </c>
    </row>
    <row r="309" spans="2:11">
      <c r="B309" t="s">
        <v>2654</v>
      </c>
      <c r="C309" t="s">
        <v>2655</v>
      </c>
      <c r="D309" t="s">
        <v>2115</v>
      </c>
      <c r="E309" t="s">
        <v>106</v>
      </c>
      <c r="F309" s="87">
        <v>45195</v>
      </c>
      <c r="G309" s="77">
        <v>5920.8023700000012</v>
      </c>
      <c r="H309" s="77">
        <v>-0.216803</v>
      </c>
      <c r="I309" s="77">
        <v>-1.2836485E-2</v>
      </c>
      <c r="J309" s="78">
        <f t="shared" si="4"/>
        <v>9.1098449010942618E-5</v>
      </c>
      <c r="K309" s="78">
        <f>I309/'סכום נכסי הקרן'!$C$42</f>
        <v>-1.3668301275414543E-7</v>
      </c>
    </row>
    <row r="310" spans="2:11">
      <c r="B310" t="s">
        <v>2656</v>
      </c>
      <c r="C310" t="s">
        <v>2657</v>
      </c>
      <c r="D310" t="s">
        <v>2115</v>
      </c>
      <c r="E310" t="s">
        <v>106</v>
      </c>
      <c r="F310" s="87">
        <v>45196</v>
      </c>
      <c r="G310" s="77">
        <v>5920.8023700000012</v>
      </c>
      <c r="H310" s="77">
        <v>7.5056999999999999E-2</v>
      </c>
      <c r="I310" s="77">
        <v>4.4439950000000001E-3</v>
      </c>
      <c r="J310" s="78">
        <f t="shared" si="4"/>
        <v>-3.1538310675576995E-5</v>
      </c>
      <c r="K310" s="78">
        <f>I310/'סכום נכסי הקרן'!$C$42</f>
        <v>4.7319700468185689E-8</v>
      </c>
    </row>
    <row r="311" spans="2:11">
      <c r="B311" t="s">
        <v>2658</v>
      </c>
      <c r="C311" t="s">
        <v>2659</v>
      </c>
      <c r="D311" t="s">
        <v>2115</v>
      </c>
      <c r="E311" t="s">
        <v>120</v>
      </c>
      <c r="F311" s="87">
        <v>45176</v>
      </c>
      <c r="G311" s="77">
        <v>9428.4511689999999</v>
      </c>
      <c r="H311" s="77">
        <v>-0.34638600000000003</v>
      </c>
      <c r="I311" s="77">
        <v>-3.2658875999999996E-2</v>
      </c>
      <c r="J311" s="78">
        <f t="shared" si="4"/>
        <v>2.3177473818110624E-4</v>
      </c>
      <c r="K311" s="78">
        <f>I311/'סכום נכסי הקרן'!$C$42</f>
        <v>-3.477520181610506E-7</v>
      </c>
    </row>
    <row r="312" spans="2:11">
      <c r="B312" t="s">
        <v>2660</v>
      </c>
      <c r="C312" t="s">
        <v>2661</v>
      </c>
      <c r="D312" t="s">
        <v>2115</v>
      </c>
      <c r="E312" t="s">
        <v>120</v>
      </c>
      <c r="F312" s="87">
        <v>45161</v>
      </c>
      <c r="G312" s="77">
        <v>53818.320013999997</v>
      </c>
      <c r="H312" s="77">
        <v>0.42846499999999998</v>
      </c>
      <c r="I312" s="77">
        <v>0.23059272</v>
      </c>
      <c r="J312" s="78">
        <f t="shared" si="4"/>
        <v>-1.6364790785962488E-3</v>
      </c>
      <c r="K312" s="78">
        <f>I312/'סכום נכסי הקרן'!$C$42</f>
        <v>2.4553534467397492E-6</v>
      </c>
    </row>
    <row r="313" spans="2:11">
      <c r="B313" t="s">
        <v>2662</v>
      </c>
      <c r="C313" t="s">
        <v>2663</v>
      </c>
      <c r="D313" t="s">
        <v>2115</v>
      </c>
      <c r="E313" t="s">
        <v>120</v>
      </c>
      <c r="F313" s="87">
        <v>45180</v>
      </c>
      <c r="G313" s="77">
        <v>4951.979609</v>
      </c>
      <c r="H313" s="77">
        <v>0.65029300000000001</v>
      </c>
      <c r="I313" s="77">
        <v>3.2202385E-2</v>
      </c>
      <c r="J313" s="78">
        <f t="shared" si="4"/>
        <v>-2.2853509570207447E-4</v>
      </c>
      <c r="K313" s="78">
        <f>I313/'סכום נכסי הקרן'!$C$42</f>
        <v>3.4289129770874986E-7</v>
      </c>
    </row>
    <row r="314" spans="2:11">
      <c r="B314" t="s">
        <v>2664</v>
      </c>
      <c r="C314" t="s">
        <v>2665</v>
      </c>
      <c r="D314" t="s">
        <v>2115</v>
      </c>
      <c r="E314" t="s">
        <v>106</v>
      </c>
      <c r="F314" s="87">
        <v>45127</v>
      </c>
      <c r="G314" s="77">
        <v>43349.625134000002</v>
      </c>
      <c r="H314" s="77">
        <v>2.6752400000000001</v>
      </c>
      <c r="I314" s="77">
        <v>1.1597063089999999</v>
      </c>
      <c r="J314" s="78">
        <f t="shared" si="4"/>
        <v>-8.2302473035340256E-3</v>
      </c>
      <c r="K314" s="78">
        <f>I314/'סכום נכסי הקרן'!$C$42</f>
        <v>1.2348563662413029E-5</v>
      </c>
    </row>
    <row r="315" spans="2:11">
      <c r="B315" t="s">
        <v>2666</v>
      </c>
      <c r="C315" t="s">
        <v>2667</v>
      </c>
      <c r="D315" t="s">
        <v>2115</v>
      </c>
      <c r="E315" t="s">
        <v>106</v>
      </c>
      <c r="F315" s="87">
        <v>45127</v>
      </c>
      <c r="G315" s="77">
        <v>17999.167390999999</v>
      </c>
      <c r="H315" s="77">
        <v>2.6529829999999999</v>
      </c>
      <c r="I315" s="77">
        <v>0.47751486999999992</v>
      </c>
      <c r="J315" s="78">
        <f t="shared" si="4"/>
        <v>-3.3888454695083499E-3</v>
      </c>
      <c r="K315" s="78">
        <f>I315/'סכום נכסי הקרן'!$C$42</f>
        <v>5.0845828173759473E-6</v>
      </c>
    </row>
    <row r="316" spans="2:11">
      <c r="B316" t="s">
        <v>2668</v>
      </c>
      <c r="C316" t="s">
        <v>2669</v>
      </c>
      <c r="D316" t="s">
        <v>2115</v>
      </c>
      <c r="E316" t="s">
        <v>106</v>
      </c>
      <c r="F316" s="87">
        <v>45127</v>
      </c>
      <c r="G316" s="77">
        <v>13494.635777</v>
      </c>
      <c r="H316" s="77">
        <v>2.6188570000000002</v>
      </c>
      <c r="I316" s="77">
        <v>0.353405156</v>
      </c>
      <c r="J316" s="78">
        <f t="shared" si="4"/>
        <v>-2.5080589884279242E-3</v>
      </c>
      <c r="K316" s="78">
        <f>I316/'סכום נכסי הקרן'!$C$42</f>
        <v>3.7630614178981829E-6</v>
      </c>
    </row>
    <row r="317" spans="2:11">
      <c r="B317" t="s">
        <v>2670</v>
      </c>
      <c r="C317" t="s">
        <v>2671</v>
      </c>
      <c r="D317" t="s">
        <v>2115</v>
      </c>
      <c r="E317" t="s">
        <v>110</v>
      </c>
      <c r="F317" s="87">
        <v>45195</v>
      </c>
      <c r="G317" s="77">
        <v>12573.232639</v>
      </c>
      <c r="H317" s="77">
        <v>0.410551</v>
      </c>
      <c r="I317" s="77">
        <v>5.1619523E-2</v>
      </c>
      <c r="J317" s="78">
        <f t="shared" si="4"/>
        <v>-3.6633537015660282E-4</v>
      </c>
      <c r="K317" s="78">
        <f>I317/'סכום נכסי הקרן'!$C$42</f>
        <v>5.4964516536823777E-7</v>
      </c>
    </row>
    <row r="318" spans="2:11">
      <c r="B318" t="s">
        <v>2672</v>
      </c>
      <c r="C318" t="s">
        <v>2673</v>
      </c>
      <c r="D318" t="s">
        <v>2115</v>
      </c>
      <c r="E318" t="s">
        <v>110</v>
      </c>
      <c r="F318" s="87">
        <v>45195</v>
      </c>
      <c r="G318" s="77">
        <v>12576.179259999999</v>
      </c>
      <c r="H318" s="77">
        <v>0.43388500000000002</v>
      </c>
      <c r="I318" s="77">
        <v>5.4566144000000004E-2</v>
      </c>
      <c r="J318" s="78">
        <f t="shared" si="4"/>
        <v>-3.8724706077308179E-4</v>
      </c>
      <c r="K318" s="78">
        <f>I318/'סכום נכסי הקרן'!$C$42</f>
        <v>5.8102081343113292E-7</v>
      </c>
    </row>
    <row r="319" spans="2:11">
      <c r="B319" t="s">
        <v>2674</v>
      </c>
      <c r="C319" t="s">
        <v>2675</v>
      </c>
      <c r="D319" t="s">
        <v>2115</v>
      </c>
      <c r="E319" t="s">
        <v>110</v>
      </c>
      <c r="F319" s="87">
        <v>45181</v>
      </c>
      <c r="G319" s="77">
        <v>35049.617121000003</v>
      </c>
      <c r="H319" s="77">
        <v>1.755172</v>
      </c>
      <c r="I319" s="77">
        <v>0.61518105200000006</v>
      </c>
      <c r="J319" s="78">
        <f t="shared" si="4"/>
        <v>-4.3658400020036674E-3</v>
      </c>
      <c r="K319" s="78">
        <f>I319/'סכום נכסי הקרן'!$C$42</f>
        <v>6.5504536153491099E-6</v>
      </c>
    </row>
    <row r="320" spans="2:11">
      <c r="B320" t="s">
        <v>2676</v>
      </c>
      <c r="C320" t="s">
        <v>2677</v>
      </c>
      <c r="D320" t="s">
        <v>2115</v>
      </c>
      <c r="E320" t="s">
        <v>110</v>
      </c>
      <c r="F320" s="87">
        <v>45181</v>
      </c>
      <c r="G320" s="77">
        <v>12747.672613999999</v>
      </c>
      <c r="H320" s="77">
        <v>1.773339</v>
      </c>
      <c r="I320" s="77">
        <v>0.22605949700000003</v>
      </c>
      <c r="J320" s="78">
        <f t="shared" si="4"/>
        <v>-1.6043075312980025E-3</v>
      </c>
      <c r="K320" s="78">
        <f>I320/'סכום נכסי הקרן'!$C$42</f>
        <v>2.4070836456901329E-6</v>
      </c>
    </row>
    <row r="321" spans="2:11">
      <c r="B321" t="s">
        <v>2678</v>
      </c>
      <c r="C321" t="s">
        <v>2679</v>
      </c>
      <c r="D321" t="s">
        <v>2115</v>
      </c>
      <c r="E321" t="s">
        <v>110</v>
      </c>
      <c r="F321" s="87">
        <v>45176</v>
      </c>
      <c r="G321" s="77">
        <v>57367.178720999997</v>
      </c>
      <c r="H321" s="77">
        <v>1.713722</v>
      </c>
      <c r="I321" s="77">
        <v>0.98311406099999987</v>
      </c>
      <c r="J321" s="78">
        <f t="shared" si="4"/>
        <v>-6.977000803409128E-3</v>
      </c>
      <c r="K321" s="78">
        <f>I321/'סכום נכסי הקרן'!$C$42</f>
        <v>1.0468207748339416E-5</v>
      </c>
    </row>
    <row r="322" spans="2:11">
      <c r="B322" t="s">
        <v>2680</v>
      </c>
      <c r="C322" t="s">
        <v>2681</v>
      </c>
      <c r="D322" t="s">
        <v>2115</v>
      </c>
      <c r="E322" t="s">
        <v>110</v>
      </c>
      <c r="F322" s="87">
        <v>45181</v>
      </c>
      <c r="G322" s="77">
        <v>109066.555357</v>
      </c>
      <c r="H322" s="77">
        <v>1.782421</v>
      </c>
      <c r="I322" s="77">
        <v>1.9440247090000002</v>
      </c>
      <c r="J322" s="78">
        <f t="shared" si="4"/>
        <v>-1.3796427591264204E-2</v>
      </c>
      <c r="K322" s="78">
        <f>I322/'סכום נכסי הקרן'!$C$42</f>
        <v>2.0699993346669348E-5</v>
      </c>
    </row>
    <row r="323" spans="2:11">
      <c r="B323" t="s">
        <v>2680</v>
      </c>
      <c r="C323" t="s">
        <v>2682</v>
      </c>
      <c r="D323" t="s">
        <v>2115</v>
      </c>
      <c r="E323" t="s">
        <v>110</v>
      </c>
      <c r="F323" s="87">
        <v>45181</v>
      </c>
      <c r="G323" s="77">
        <v>7.5071269999999997</v>
      </c>
      <c r="H323" s="77">
        <v>1.7824199999999999</v>
      </c>
      <c r="I323" s="77">
        <v>1.3380900000000001E-4</v>
      </c>
      <c r="J323" s="78">
        <f t="shared" si="4"/>
        <v>-9.4962073836453061E-7</v>
      </c>
      <c r="K323" s="78">
        <f>I323/'סכום נכסי הקרן'!$C$42</f>
        <v>1.4247994878363857E-9</v>
      </c>
    </row>
    <row r="324" spans="2:11">
      <c r="B324" t="s">
        <v>2683</v>
      </c>
      <c r="C324" t="s">
        <v>2684</v>
      </c>
      <c r="D324" t="s">
        <v>2115</v>
      </c>
      <c r="E324" t="s">
        <v>110</v>
      </c>
      <c r="F324" s="87">
        <v>45176</v>
      </c>
      <c r="G324" s="77">
        <v>18134.568207</v>
      </c>
      <c r="H324" s="77">
        <v>1.7318929999999999</v>
      </c>
      <c r="I324" s="77">
        <v>0.31407132599999998</v>
      </c>
      <c r="J324" s="78">
        <f t="shared" si="4"/>
        <v>-2.2289131859235716E-3</v>
      </c>
      <c r="K324" s="78">
        <f>I324/'סכום נכסי הקרן'!$C$42</f>
        <v>3.3442344268987471E-6</v>
      </c>
    </row>
    <row r="325" spans="2:11">
      <c r="B325" t="s">
        <v>2685</v>
      </c>
      <c r="C325" t="s">
        <v>2686</v>
      </c>
      <c r="D325" t="s">
        <v>2115</v>
      </c>
      <c r="E325" t="s">
        <v>110</v>
      </c>
      <c r="F325" s="87">
        <v>45176</v>
      </c>
      <c r="G325" s="77">
        <v>47017.965682000009</v>
      </c>
      <c r="H325" s="77">
        <v>1.7318929999999999</v>
      </c>
      <c r="I325" s="77">
        <v>0.81430088</v>
      </c>
      <c r="J325" s="78">
        <f t="shared" si="4"/>
        <v>-5.7789610782270776E-3</v>
      </c>
      <c r="K325" s="78">
        <f>I325/'סכום נכסי הקרן'!$C$42</f>
        <v>8.6706834126906116E-6</v>
      </c>
    </row>
    <row r="326" spans="2:11">
      <c r="B326" t="s">
        <v>2687</v>
      </c>
      <c r="C326" t="s">
        <v>2688</v>
      </c>
      <c r="D326" t="s">
        <v>2115</v>
      </c>
      <c r="E326" t="s">
        <v>110</v>
      </c>
      <c r="F326" s="87">
        <v>45175</v>
      </c>
      <c r="G326" s="77">
        <v>41420.17654</v>
      </c>
      <c r="H326" s="77">
        <v>1.9286909999999999</v>
      </c>
      <c r="I326" s="77">
        <v>0.79886721399999994</v>
      </c>
      <c r="J326" s="78">
        <f t="shared" si="4"/>
        <v>-5.6694308575200129E-3</v>
      </c>
      <c r="K326" s="78">
        <f>I326/'סכום נכסי הקרן'!$C$42</f>
        <v>8.5063455922731668E-6</v>
      </c>
    </row>
    <row r="327" spans="2:11">
      <c r="B327" t="s">
        <v>2689</v>
      </c>
      <c r="C327" t="s">
        <v>2690</v>
      </c>
      <c r="D327" t="s">
        <v>2115</v>
      </c>
      <c r="E327" t="s">
        <v>110</v>
      </c>
      <c r="F327" s="87">
        <v>45183</v>
      </c>
      <c r="G327" s="77">
        <v>91050.577246000001</v>
      </c>
      <c r="H327" s="77">
        <v>1.849523</v>
      </c>
      <c r="I327" s="77">
        <v>1.6840009520000001</v>
      </c>
      <c r="J327" s="78">
        <f t="shared" si="4"/>
        <v>-1.1951081223571004E-2</v>
      </c>
      <c r="K327" s="78">
        <f>I327/'סכום נכסי הקרן'!$C$42</f>
        <v>1.7931257941734756E-5</v>
      </c>
    </row>
    <row r="328" spans="2:11">
      <c r="B328" t="s">
        <v>2689</v>
      </c>
      <c r="C328" t="s">
        <v>2691</v>
      </c>
      <c r="D328" t="s">
        <v>2115</v>
      </c>
      <c r="E328" t="s">
        <v>110</v>
      </c>
      <c r="F328" s="87">
        <v>45183</v>
      </c>
      <c r="G328" s="77">
        <v>45394.450714999999</v>
      </c>
      <c r="H328" s="77">
        <v>1.849523</v>
      </c>
      <c r="I328" s="77">
        <v>0.83958059799999996</v>
      </c>
      <c r="J328" s="78">
        <f t="shared" si="4"/>
        <v>-5.9583671306810007E-3</v>
      </c>
      <c r="K328" s="78">
        <f>I328/'סכום נכסי הקרן'!$C$42</f>
        <v>8.9398620872121182E-6</v>
      </c>
    </row>
    <row r="329" spans="2:11">
      <c r="B329" t="s">
        <v>2692</v>
      </c>
      <c r="C329" t="s">
        <v>2693</v>
      </c>
      <c r="D329" t="s">
        <v>2115</v>
      </c>
      <c r="E329" t="s">
        <v>110</v>
      </c>
      <c r="F329" s="87">
        <v>45183</v>
      </c>
      <c r="G329" s="77">
        <v>29515.810898000003</v>
      </c>
      <c r="H329" s="77">
        <v>1.849523</v>
      </c>
      <c r="I329" s="77">
        <v>0.545901576</v>
      </c>
      <c r="J329" s="78">
        <f t="shared" si="4"/>
        <v>-3.8741748139174562E-3</v>
      </c>
      <c r="K329" s="78">
        <f>I329/'סכום נכסי הקרן'!$C$42</f>
        <v>5.8127651046930755E-6</v>
      </c>
    </row>
    <row r="330" spans="2:11">
      <c r="B330" t="s">
        <v>2694</v>
      </c>
      <c r="C330" t="s">
        <v>2695</v>
      </c>
      <c r="D330" t="s">
        <v>2115</v>
      </c>
      <c r="E330" t="s">
        <v>110</v>
      </c>
      <c r="F330" s="87">
        <v>45183</v>
      </c>
      <c r="G330" s="77">
        <v>78670.748105000006</v>
      </c>
      <c r="H330" s="77">
        <v>1.854052</v>
      </c>
      <c r="I330" s="77">
        <v>1.4585964759999999</v>
      </c>
      <c r="J330" s="78">
        <f t="shared" si="4"/>
        <v>-1.0351422269914746E-2</v>
      </c>
      <c r="K330" s="78">
        <f>I330/'סכום נכסי הקרן'!$C$42</f>
        <v>1.5531148965800183E-5</v>
      </c>
    </row>
    <row r="331" spans="2:11">
      <c r="B331" t="s">
        <v>2696</v>
      </c>
      <c r="C331" t="s">
        <v>2697</v>
      </c>
      <c r="D331" t="s">
        <v>2115</v>
      </c>
      <c r="E331" t="s">
        <v>110</v>
      </c>
      <c r="F331" s="87">
        <v>45161</v>
      </c>
      <c r="G331" s="77">
        <v>16087.078414</v>
      </c>
      <c r="H331" s="77">
        <v>2.7316560000000001</v>
      </c>
      <c r="I331" s="77">
        <v>0.43944364500000005</v>
      </c>
      <c r="J331" s="78">
        <f t="shared" si="4"/>
        <v>-3.118660169603694E-3</v>
      </c>
      <c r="K331" s="78">
        <f>I331/'סכום נכסי הקרן'!$C$42</f>
        <v>4.6792000562664285E-6</v>
      </c>
    </row>
    <row r="332" spans="2:11">
      <c r="B332" t="s">
        <v>2698</v>
      </c>
      <c r="C332" t="s">
        <v>2699</v>
      </c>
      <c r="D332" t="s">
        <v>2115</v>
      </c>
      <c r="E332" t="s">
        <v>110</v>
      </c>
      <c r="F332" s="87">
        <v>45148</v>
      </c>
      <c r="G332" s="77">
        <v>24207.980828999996</v>
      </c>
      <c r="H332" s="77">
        <v>4.620209</v>
      </c>
      <c r="I332" s="77">
        <v>1.1184593229999999</v>
      </c>
      <c r="J332" s="78">
        <f t="shared" ref="J332:J378" si="5">I332/$I$11</f>
        <v>-7.9375241436521679E-3</v>
      </c>
      <c r="K332" s="78">
        <f>I332/'סכום נכסי הקרן'!$C$42</f>
        <v>1.1909365368370069E-5</v>
      </c>
    </row>
    <row r="333" spans="2:11">
      <c r="B333" t="s">
        <v>2700</v>
      </c>
      <c r="C333" t="s">
        <v>2701</v>
      </c>
      <c r="D333" t="s">
        <v>2115</v>
      </c>
      <c r="E333" t="s">
        <v>110</v>
      </c>
      <c r="F333" s="87">
        <v>45148</v>
      </c>
      <c r="G333" s="77">
        <v>13142.048395</v>
      </c>
      <c r="H333" s="77">
        <v>4.7476659999999997</v>
      </c>
      <c r="I333" s="77">
        <v>0.62394057799999991</v>
      </c>
      <c r="J333" s="78">
        <f t="shared" si="5"/>
        <v>-4.4280049352132663E-3</v>
      </c>
      <c r="K333" s="78">
        <f>I333/'סכום נכסי הקרן'!$C$42</f>
        <v>6.6437251304078073E-6</v>
      </c>
    </row>
    <row r="334" spans="2:11">
      <c r="B334" t="s">
        <v>2700</v>
      </c>
      <c r="C334" t="s">
        <v>2702</v>
      </c>
      <c r="D334" t="s">
        <v>2115</v>
      </c>
      <c r="E334" t="s">
        <v>110</v>
      </c>
      <c r="F334" s="87">
        <v>45148</v>
      </c>
      <c r="G334" s="77">
        <v>19384.544986000001</v>
      </c>
      <c r="H334" s="77">
        <v>4.7476659999999997</v>
      </c>
      <c r="I334" s="77">
        <v>0.92031347400000008</v>
      </c>
      <c r="J334" s="78">
        <f t="shared" si="5"/>
        <v>-6.5313152381880615E-3</v>
      </c>
      <c r="K334" s="78">
        <f>I334/'סכום נכסי הקרן'!$C$42</f>
        <v>9.7995065085616424E-6</v>
      </c>
    </row>
    <row r="335" spans="2:11">
      <c r="B335" t="s">
        <v>2703</v>
      </c>
      <c r="C335" t="s">
        <v>2704</v>
      </c>
      <c r="D335" t="s">
        <v>2115</v>
      </c>
      <c r="E335" t="s">
        <v>110</v>
      </c>
      <c r="F335" s="87">
        <v>45133</v>
      </c>
      <c r="G335" s="77">
        <v>19750.023222</v>
      </c>
      <c r="H335" s="77">
        <v>4.992102</v>
      </c>
      <c r="I335" s="77">
        <v>0.98594126199999998</v>
      </c>
      <c r="J335" s="78">
        <f t="shared" si="5"/>
        <v>-6.9970649896830342E-3</v>
      </c>
      <c r="K335" s="78">
        <f>I335/'סכום נכסי הקרן'!$C$42</f>
        <v>1.0498311811121521E-5</v>
      </c>
    </row>
    <row r="336" spans="2:11">
      <c r="B336" t="s">
        <v>2705</v>
      </c>
      <c r="C336" t="s">
        <v>2706</v>
      </c>
      <c r="D336" t="s">
        <v>2115</v>
      </c>
      <c r="E336" t="s">
        <v>110</v>
      </c>
      <c r="F336" s="87">
        <v>45133</v>
      </c>
      <c r="G336" s="77">
        <v>84037.737844999996</v>
      </c>
      <c r="H336" s="77">
        <v>5.0346070000000003</v>
      </c>
      <c r="I336" s="77">
        <v>4.2309699209999998</v>
      </c>
      <c r="J336" s="78">
        <f t="shared" si="5"/>
        <v>-3.0026506291640619E-2</v>
      </c>
      <c r="K336" s="78">
        <f>I336/'סכום נכסי הקרן'!$C$42</f>
        <v>4.5051407427691356E-5</v>
      </c>
    </row>
    <row r="337" spans="2:11">
      <c r="B337" t="s">
        <v>2707</v>
      </c>
      <c r="C337" t="s">
        <v>2708</v>
      </c>
      <c r="D337" t="s">
        <v>2115</v>
      </c>
      <c r="E337" t="s">
        <v>110</v>
      </c>
      <c r="F337" s="87">
        <v>45133</v>
      </c>
      <c r="G337" s="77">
        <v>58288.717078000001</v>
      </c>
      <c r="H337" s="77">
        <v>5.0346070000000003</v>
      </c>
      <c r="I337" s="77">
        <v>2.9346078929999999</v>
      </c>
      <c r="J337" s="78">
        <f t="shared" si="5"/>
        <v>-2.0826435547392472E-2</v>
      </c>
      <c r="K337" s="78">
        <f>I337/'סכום נכסי הקרן'!$C$42</f>
        <v>3.1247732386812655E-5</v>
      </c>
    </row>
    <row r="338" spans="2:11">
      <c r="B338" t="s">
        <v>2709</v>
      </c>
      <c r="C338" t="s">
        <v>2710</v>
      </c>
      <c r="D338" t="s">
        <v>2115</v>
      </c>
      <c r="E338" t="s">
        <v>110</v>
      </c>
      <c r="F338" s="87">
        <v>45133</v>
      </c>
      <c r="G338" s="77">
        <v>77719.680244999996</v>
      </c>
      <c r="H338" s="77">
        <v>5.0363069999999999</v>
      </c>
      <c r="I338" s="77">
        <v>3.9142013310000001</v>
      </c>
      <c r="J338" s="78">
        <f t="shared" si="5"/>
        <v>-2.777845106122644E-2</v>
      </c>
      <c r="K338" s="78">
        <f>I338/'סכום נכסי הקרן'!$C$42</f>
        <v>4.1678452508406007E-5</v>
      </c>
    </row>
    <row r="339" spans="2:11">
      <c r="B339" t="s">
        <v>2711</v>
      </c>
      <c r="C339" t="s">
        <v>2712</v>
      </c>
      <c r="D339" t="s">
        <v>2115</v>
      </c>
      <c r="E339" t="s">
        <v>110</v>
      </c>
      <c r="F339" s="87">
        <v>45127</v>
      </c>
      <c r="G339" s="77">
        <v>26816.251863000001</v>
      </c>
      <c r="H339" s="77">
        <v>6.2519559999999998</v>
      </c>
      <c r="I339" s="77">
        <v>1.67654028</v>
      </c>
      <c r="J339" s="78">
        <f t="shared" si="5"/>
        <v>-1.1898134046226165E-2</v>
      </c>
      <c r="K339" s="78">
        <f>I339/'סכום נכסי הקרן'!$C$42</f>
        <v>1.7851816636258178E-5</v>
      </c>
    </row>
    <row r="340" spans="2:11">
      <c r="B340" t="s">
        <v>2711</v>
      </c>
      <c r="C340" t="s">
        <v>2713</v>
      </c>
      <c r="D340" t="s">
        <v>2115</v>
      </c>
      <c r="E340" t="s">
        <v>110</v>
      </c>
      <c r="F340" s="87">
        <v>45127</v>
      </c>
      <c r="G340" s="77">
        <v>112449.797446</v>
      </c>
      <c r="H340" s="77">
        <v>6.2519559999999998</v>
      </c>
      <c r="I340" s="77">
        <v>7.0303119129999994</v>
      </c>
      <c r="J340" s="78">
        <f t="shared" si="5"/>
        <v>-4.9892981710916419E-2</v>
      </c>
      <c r="K340" s="78">
        <f>I340/'סכום נכסי הקרן'!$C$42</f>
        <v>7.485882723114618E-5</v>
      </c>
    </row>
    <row r="341" spans="2:11">
      <c r="B341" t="s">
        <v>2714</v>
      </c>
      <c r="C341" t="s">
        <v>2715</v>
      </c>
      <c r="D341" t="s">
        <v>2115</v>
      </c>
      <c r="E341" t="s">
        <v>110</v>
      </c>
      <c r="F341" s="87">
        <v>45127</v>
      </c>
      <c r="G341" s="77">
        <v>6084.3036659999998</v>
      </c>
      <c r="H341" s="77">
        <v>6.2519559999999998</v>
      </c>
      <c r="I341" s="77">
        <v>0.38038799200000001</v>
      </c>
      <c r="J341" s="78">
        <f t="shared" si="5"/>
        <v>-2.6995517926898874E-3</v>
      </c>
      <c r="K341" s="78">
        <f>I341/'סכום נכסי הקרן'!$C$42</f>
        <v>4.0503749088679473E-6</v>
      </c>
    </row>
    <row r="342" spans="2:11">
      <c r="B342" t="s">
        <v>2716</v>
      </c>
      <c r="C342" t="s">
        <v>2717</v>
      </c>
      <c r="D342" t="s">
        <v>2115</v>
      </c>
      <c r="E342" t="s">
        <v>110</v>
      </c>
      <c r="F342" s="87">
        <v>45127</v>
      </c>
      <c r="G342" s="77">
        <v>46665.050540999997</v>
      </c>
      <c r="H342" s="77">
        <v>6.2851059999999999</v>
      </c>
      <c r="I342" s="77">
        <v>2.9329478880000006</v>
      </c>
      <c r="J342" s="78">
        <f t="shared" si="5"/>
        <v>-2.0814654761542581E-2</v>
      </c>
      <c r="K342" s="78">
        <f>I342/'סכום נכסי הקרן'!$C$42</f>
        <v>3.1230056637993033E-5</v>
      </c>
    </row>
    <row r="343" spans="2:11">
      <c r="B343" t="s">
        <v>2718</v>
      </c>
      <c r="C343" t="s">
        <v>2719</v>
      </c>
      <c r="D343" t="s">
        <v>2115</v>
      </c>
      <c r="E343" t="s">
        <v>113</v>
      </c>
      <c r="F343" s="87">
        <v>45195</v>
      </c>
      <c r="G343" s="77">
        <v>10785.252364</v>
      </c>
      <c r="H343" s="77">
        <v>-0.19239300000000001</v>
      </c>
      <c r="I343" s="77">
        <v>-2.0750086999999997E-2</v>
      </c>
      <c r="J343" s="78">
        <f t="shared" si="5"/>
        <v>1.472599969962278E-4</v>
      </c>
      <c r="K343" s="78">
        <f>I343/'סכום נכסי הקרן'!$C$42</f>
        <v>-2.2094712112160197E-7</v>
      </c>
    </row>
    <row r="344" spans="2:11">
      <c r="B344" t="s">
        <v>2720</v>
      </c>
      <c r="C344" t="s">
        <v>2721</v>
      </c>
      <c r="D344" t="s">
        <v>2115</v>
      </c>
      <c r="E344" t="s">
        <v>113</v>
      </c>
      <c r="F344" s="87">
        <v>45153</v>
      </c>
      <c r="G344" s="77">
        <v>44867.434815000001</v>
      </c>
      <c r="H344" s="77">
        <v>3.6715019999999998</v>
      </c>
      <c r="I344" s="77">
        <v>1.647308649</v>
      </c>
      <c r="J344" s="78">
        <f t="shared" si="5"/>
        <v>-1.1690681909121639E-2</v>
      </c>
      <c r="K344" s="78">
        <f>I344/'סכום נכסי הקרן'!$C$42</f>
        <v>1.7540557955022819E-5</v>
      </c>
    </row>
    <row r="345" spans="2:11">
      <c r="B345" t="s">
        <v>2722</v>
      </c>
      <c r="C345" t="s">
        <v>2723</v>
      </c>
      <c r="D345" t="s">
        <v>2115</v>
      </c>
      <c r="E345" t="s">
        <v>113</v>
      </c>
      <c r="F345" s="87">
        <v>45153</v>
      </c>
      <c r="G345" s="77">
        <v>14957.049186</v>
      </c>
      <c r="H345" s="77">
        <v>3.6794720000000001</v>
      </c>
      <c r="I345" s="77">
        <v>0.55034046400000003</v>
      </c>
      <c r="J345" s="78">
        <f t="shared" si="5"/>
        <v>-3.9056768810435652E-3</v>
      </c>
      <c r="K345" s="78">
        <f>I345/'סכום נכסי הקרן'!$C$42</f>
        <v>5.860030425777331E-6</v>
      </c>
    </row>
    <row r="346" spans="2:11">
      <c r="B346" t="s">
        <v>2724</v>
      </c>
      <c r="C346" t="s">
        <v>2725</v>
      </c>
      <c r="D346" t="s">
        <v>2115</v>
      </c>
      <c r="E346" t="s">
        <v>113</v>
      </c>
      <c r="F346" s="87">
        <v>45152</v>
      </c>
      <c r="G346" s="77">
        <v>33936.202898000003</v>
      </c>
      <c r="H346" s="77">
        <v>3.685997</v>
      </c>
      <c r="I346" s="77">
        <v>1.2508872879999999</v>
      </c>
      <c r="J346" s="78">
        <f t="shared" si="5"/>
        <v>-8.8773439009436229E-3</v>
      </c>
      <c r="K346" s="78">
        <f>I346/'סכום נכסי הקרן'!$C$42</f>
        <v>1.3319459582565039E-5</v>
      </c>
    </row>
    <row r="347" spans="2:11">
      <c r="B347" t="s">
        <v>2726</v>
      </c>
      <c r="C347" t="s">
        <v>2727</v>
      </c>
      <c r="D347" t="s">
        <v>2115</v>
      </c>
      <c r="E347" t="s">
        <v>113</v>
      </c>
      <c r="F347" s="87">
        <v>45153</v>
      </c>
      <c r="G347" s="77">
        <v>32162.723937999996</v>
      </c>
      <c r="H347" s="77">
        <v>3.6946500000000002</v>
      </c>
      <c r="I347" s="77">
        <v>1.1883001870000001</v>
      </c>
      <c r="J347" s="78">
        <f t="shared" si="5"/>
        <v>-8.4331734111879608E-3</v>
      </c>
      <c r="K347" s="78">
        <f>I347/'סכום נכסי הקרן'!$C$42</f>
        <v>1.2653031543718893E-5</v>
      </c>
    </row>
    <row r="348" spans="2:11">
      <c r="B348" t="s">
        <v>2728</v>
      </c>
      <c r="C348" t="s">
        <v>2729</v>
      </c>
      <c r="D348" t="s">
        <v>2115</v>
      </c>
      <c r="E348" t="s">
        <v>113</v>
      </c>
      <c r="F348" s="87">
        <v>45113</v>
      </c>
      <c r="G348" s="77">
        <v>8024.8592760000001</v>
      </c>
      <c r="H348" s="77">
        <v>3.8126630000000001</v>
      </c>
      <c r="I348" s="77">
        <v>0.30596082800000002</v>
      </c>
      <c r="J348" s="78">
        <f t="shared" si="5"/>
        <v>-2.1713542990081619E-3</v>
      </c>
      <c r="K348" s="78">
        <f>I348/'סכום נכסי הקרן'!$C$42</f>
        <v>3.2578737680753651E-6</v>
      </c>
    </row>
    <row r="349" spans="2:11">
      <c r="B349" t="s">
        <v>2728</v>
      </c>
      <c r="C349" t="s">
        <v>2730</v>
      </c>
      <c r="D349" t="s">
        <v>2115</v>
      </c>
      <c r="E349" t="s">
        <v>113</v>
      </c>
      <c r="F349" s="87">
        <v>45113</v>
      </c>
      <c r="G349" s="77">
        <v>35768.454745000003</v>
      </c>
      <c r="H349" s="77">
        <v>3.8126630000000001</v>
      </c>
      <c r="I349" s="77">
        <v>1.3637305829999999</v>
      </c>
      <c r="J349" s="78">
        <f t="shared" si="5"/>
        <v>-9.6781744363888204E-3</v>
      </c>
      <c r="K349" s="78">
        <f>I349/'סכום נכסי הקרן'!$C$42</f>
        <v>1.4521016046792185E-5</v>
      </c>
    </row>
    <row r="350" spans="2:11">
      <c r="B350" t="s">
        <v>2731</v>
      </c>
      <c r="C350" t="s">
        <v>2732</v>
      </c>
      <c r="D350" t="s">
        <v>2115</v>
      </c>
      <c r="E350" t="s">
        <v>113</v>
      </c>
      <c r="F350" s="87">
        <v>45113</v>
      </c>
      <c r="G350" s="77">
        <v>37444.778160000002</v>
      </c>
      <c r="H350" s="77">
        <v>3.8285580000000001</v>
      </c>
      <c r="I350" s="77">
        <v>1.4335951230000001</v>
      </c>
      <c r="J350" s="78">
        <f t="shared" si="5"/>
        <v>-1.0173991728650914E-2</v>
      </c>
      <c r="K350" s="78">
        <f>I350/'סכום נכסי הקרן'!$C$42</f>
        <v>1.5264934324411216E-5</v>
      </c>
    </row>
    <row r="351" spans="2:11">
      <c r="B351" t="s">
        <v>2733</v>
      </c>
      <c r="C351" t="s">
        <v>2734</v>
      </c>
      <c r="D351" t="s">
        <v>2115</v>
      </c>
      <c r="E351" t="s">
        <v>113</v>
      </c>
      <c r="F351" s="87">
        <v>45113</v>
      </c>
      <c r="G351" s="77">
        <v>52436.30281400001</v>
      </c>
      <c r="H351" s="77">
        <v>3.853526</v>
      </c>
      <c r="I351" s="77">
        <v>2.020646562</v>
      </c>
      <c r="J351" s="78">
        <f t="shared" si="5"/>
        <v>-1.4340200436294945E-2</v>
      </c>
      <c r="K351" s="78">
        <f>I351/'סכום נכסי הקרן'!$C$42</f>
        <v>2.1515863556531723E-5</v>
      </c>
    </row>
    <row r="352" spans="2:11">
      <c r="B352" t="s">
        <v>2735</v>
      </c>
      <c r="C352" t="s">
        <v>2736</v>
      </c>
      <c r="D352" t="s">
        <v>2115</v>
      </c>
      <c r="E352" t="s">
        <v>106</v>
      </c>
      <c r="F352" s="87">
        <v>45141</v>
      </c>
      <c r="G352" s="77">
        <v>23950.348458000004</v>
      </c>
      <c r="H352" s="77">
        <v>4.9148449999999997</v>
      </c>
      <c r="I352" s="77">
        <v>1.1771224569999998</v>
      </c>
      <c r="J352" s="78">
        <f t="shared" si="5"/>
        <v>-8.3538468769799503E-3</v>
      </c>
      <c r="K352" s="78">
        <f>I352/'סכום נכסי הקרן'!$C$42</f>
        <v>1.2534010969772644E-5</v>
      </c>
    </row>
    <row r="353" spans="2:11">
      <c r="B353" t="s">
        <v>2737</v>
      </c>
      <c r="C353" t="s">
        <v>2738</v>
      </c>
      <c r="D353" t="s">
        <v>2115</v>
      </c>
      <c r="E353" t="s">
        <v>110</v>
      </c>
      <c r="F353" s="87">
        <v>45145</v>
      </c>
      <c r="G353" s="77">
        <v>1359262.5</v>
      </c>
      <c r="H353" s="77">
        <v>-4.6024349999999998</v>
      </c>
      <c r="I353" s="77">
        <v>-62.559170000000002</v>
      </c>
      <c r="J353" s="78">
        <f t="shared" si="5"/>
        <v>0.44397226798550316</v>
      </c>
      <c r="K353" s="78">
        <f>I353/'סכום נכסי הקרן'!$C$42</f>
        <v>-6.6613062929600682E-4</v>
      </c>
    </row>
    <row r="354" spans="2:11">
      <c r="B354" t="s">
        <v>2739</v>
      </c>
      <c r="C354" t="s">
        <v>2740</v>
      </c>
      <c r="D354" t="s">
        <v>2115</v>
      </c>
      <c r="E354" t="s">
        <v>110</v>
      </c>
      <c r="F354" s="87">
        <v>45187</v>
      </c>
      <c r="G354" s="77">
        <v>95038.16</v>
      </c>
      <c r="H354" s="77">
        <v>1.1333869999999999</v>
      </c>
      <c r="I354" s="77">
        <v>1.0771500000000001</v>
      </c>
      <c r="J354" s="78">
        <f t="shared" si="5"/>
        <v>-7.6443585882067285E-3</v>
      </c>
      <c r="K354" s="78">
        <f>I354/'סכום נכסי הקרן'!$C$42</f>
        <v>1.1469503309366057E-5</v>
      </c>
    </row>
    <row r="355" spans="2:11">
      <c r="B355" t="s">
        <v>2741</v>
      </c>
      <c r="C355" t="s">
        <v>2742</v>
      </c>
      <c r="D355" t="s">
        <v>2115</v>
      </c>
      <c r="E355" t="s">
        <v>113</v>
      </c>
      <c r="F355" s="87">
        <v>45197</v>
      </c>
      <c r="G355" s="77">
        <v>140435.76999999999</v>
      </c>
      <c r="H355" s="77">
        <v>-0.485759</v>
      </c>
      <c r="I355" s="77">
        <v>-0.6821799999999999</v>
      </c>
      <c r="J355" s="78">
        <f t="shared" si="5"/>
        <v>4.8413206533007153E-3</v>
      </c>
      <c r="K355" s="78">
        <f>I355/'סכום נכסי הקרן'!$C$42</f>
        <v>-7.2638590424577225E-6</v>
      </c>
    </row>
    <row r="356" spans="2:11">
      <c r="B356" s="79" t="s">
        <v>1914</v>
      </c>
      <c r="C356" s="16"/>
      <c r="D356" s="16"/>
      <c r="G356" s="81"/>
      <c r="I356" s="81">
        <v>-8.6679399669999988</v>
      </c>
      <c r="J356" s="80">
        <f t="shared" si="5"/>
        <v>6.1514962009744961E-2</v>
      </c>
      <c r="K356" s="80">
        <f>I356/'סכום נכסי הקרן'!$C$42</f>
        <v>-9.2296306119753798E-5</v>
      </c>
    </row>
    <row r="357" spans="2:11">
      <c r="B357" t="s">
        <v>2743</v>
      </c>
      <c r="C357" t="s">
        <v>2744</v>
      </c>
      <c r="D357" t="s">
        <v>2115</v>
      </c>
      <c r="E357" t="s">
        <v>102</v>
      </c>
      <c r="F357" s="87">
        <v>45119</v>
      </c>
      <c r="G357" s="77">
        <v>230821.7</v>
      </c>
      <c r="H357" s="77">
        <v>-2.955406</v>
      </c>
      <c r="I357" s="77">
        <v>-6.8217183710000002</v>
      </c>
      <c r="J357" s="78">
        <f t="shared" si="5"/>
        <v>4.8412627225253184E-2</v>
      </c>
      <c r="K357" s="78">
        <f>I357/'סכום נכסי הקרן'!$C$42</f>
        <v>-7.2637721238219121E-5</v>
      </c>
    </row>
    <row r="358" spans="2:11">
      <c r="B358" t="s">
        <v>2745</v>
      </c>
      <c r="C358" t="s">
        <v>2746</v>
      </c>
      <c r="D358" t="s">
        <v>2115</v>
      </c>
      <c r="E358" t="s">
        <v>102</v>
      </c>
      <c r="F358" s="87">
        <v>45196</v>
      </c>
      <c r="G358" s="77">
        <v>115410.85</v>
      </c>
      <c r="H358" s="77">
        <v>-0.97551600000000005</v>
      </c>
      <c r="I358" s="77">
        <v>-1.1258513069999998</v>
      </c>
      <c r="J358" s="78">
        <f t="shared" si="5"/>
        <v>7.9899838534180177E-3</v>
      </c>
      <c r="K358" s="78">
        <f>I358/'סכום נכסי הקרן'!$C$42</f>
        <v>-1.1988075283377987E-5</v>
      </c>
    </row>
    <row r="359" spans="2:11">
      <c r="B359" t="s">
        <v>2747</v>
      </c>
      <c r="C359" t="s">
        <v>2748</v>
      </c>
      <c r="D359" t="s">
        <v>2115</v>
      </c>
      <c r="E359" t="s">
        <v>102</v>
      </c>
      <c r="F359" s="87">
        <v>45196</v>
      </c>
      <c r="G359" s="77">
        <v>115410.85</v>
      </c>
      <c r="H359" s="77">
        <v>-0.62417900000000004</v>
      </c>
      <c r="I359" s="77">
        <v>-0.720370289</v>
      </c>
      <c r="J359" s="78">
        <f t="shared" si="5"/>
        <v>5.1123509310737718E-3</v>
      </c>
      <c r="K359" s="78">
        <f>I359/'סכום נכסי הקרן'!$C$42</f>
        <v>-7.6705095981566934E-6</v>
      </c>
    </row>
    <row r="360" spans="2:11">
      <c r="B360" s="79" t="s">
        <v>831</v>
      </c>
      <c r="C360" s="16"/>
      <c r="D360" s="16"/>
      <c r="G360" s="81"/>
      <c r="I360" s="81">
        <v>0</v>
      </c>
      <c r="J360" s="80">
        <f t="shared" si="5"/>
        <v>0</v>
      </c>
      <c r="K360" s="80">
        <f>I360/'סכום נכסי הקרן'!$C$42</f>
        <v>0</v>
      </c>
    </row>
    <row r="361" spans="2:11">
      <c r="B361" t="s">
        <v>208</v>
      </c>
      <c r="C361" t="s">
        <v>208</v>
      </c>
      <c r="D361" t="s">
        <v>208</v>
      </c>
      <c r="E361" t="s">
        <v>208</v>
      </c>
      <c r="G361" s="89">
        <v>0</v>
      </c>
      <c r="H361" s="89">
        <v>0</v>
      </c>
      <c r="I361" s="89">
        <v>0</v>
      </c>
      <c r="J361" s="88">
        <f t="shared" si="5"/>
        <v>0</v>
      </c>
      <c r="K361" s="88">
        <f>I361/'סכום נכסי הקרן'!$C$42</f>
        <v>0</v>
      </c>
    </row>
    <row r="362" spans="2:11" s="91" customFormat="1">
      <c r="B362" s="79" t="s">
        <v>2749</v>
      </c>
      <c r="C362" s="79"/>
      <c r="D362" s="79"/>
      <c r="E362" s="79"/>
      <c r="F362" s="93"/>
      <c r="G362" s="81"/>
      <c r="H362" s="81"/>
      <c r="I362" s="81">
        <f>I363+I373+I375+I377</f>
        <v>25.926035417999998</v>
      </c>
      <c r="J362" s="80">
        <f t="shared" si="5"/>
        <v>-0.1839928621879405</v>
      </c>
      <c r="K362" s="80">
        <f>I362/'סכום נכסי הקרן'!$C$42</f>
        <v>2.7606066845424742E-4</v>
      </c>
    </row>
    <row r="363" spans="2:11" s="91" customFormat="1">
      <c r="B363" s="79" t="s">
        <v>1904</v>
      </c>
      <c r="C363" s="79"/>
      <c r="D363" s="79"/>
      <c r="E363" s="79"/>
      <c r="F363" s="93"/>
      <c r="G363" s="81"/>
      <c r="H363" s="81"/>
      <c r="I363" s="81">
        <v>27.054174836999998</v>
      </c>
      <c r="J363" s="80">
        <f t="shared" si="5"/>
        <v>-0.19199908440056379</v>
      </c>
      <c r="K363" s="80">
        <f>I363/'סכום נכסי הקרן'!$C$42</f>
        <v>2.8807310757567598E-4</v>
      </c>
    </row>
    <row r="364" spans="2:11">
      <c r="B364" t="s">
        <v>2750</v>
      </c>
      <c r="C364" t="s">
        <v>2751</v>
      </c>
      <c r="D364" t="s">
        <v>2115</v>
      </c>
      <c r="E364" t="s">
        <v>199</v>
      </c>
      <c r="F364" s="87">
        <v>44909</v>
      </c>
      <c r="G364" s="77">
        <v>102469.99007999999</v>
      </c>
      <c r="H364" s="77">
        <v>16.011657</v>
      </c>
      <c r="I364" s="77">
        <v>16.4071438</v>
      </c>
      <c r="J364" s="78">
        <f t="shared" si="5"/>
        <v>-0.11643883453137704</v>
      </c>
      <c r="K364" s="78">
        <f>I364/'סכום נכסי הקרן'!$C$42</f>
        <v>1.7470342116821685E-4</v>
      </c>
    </row>
    <row r="365" spans="2:11">
      <c r="B365" t="s">
        <v>2752</v>
      </c>
      <c r="C365" t="s">
        <v>2753</v>
      </c>
      <c r="D365" t="s">
        <v>2115</v>
      </c>
      <c r="E365" t="s">
        <v>106</v>
      </c>
      <c r="F365" s="87">
        <v>44868</v>
      </c>
      <c r="G365" s="77">
        <v>66340.768863000005</v>
      </c>
      <c r="H365" s="77">
        <v>-5.1919750000000002</v>
      </c>
      <c r="I365" s="77">
        <v>-3.4443963769999999</v>
      </c>
      <c r="J365" s="78">
        <f t="shared" si="5"/>
        <v>2.444432161324615E-2</v>
      </c>
      <c r="K365" s="78">
        <f>I365/'סכום נכסי הקרן'!$C$42</f>
        <v>-3.6675964948957859E-5</v>
      </c>
    </row>
    <row r="366" spans="2:11">
      <c r="B366" t="s">
        <v>2754</v>
      </c>
      <c r="C366" t="s">
        <v>2755</v>
      </c>
      <c r="D366" t="s">
        <v>2115</v>
      </c>
      <c r="E366" t="s">
        <v>106</v>
      </c>
      <c r="F366" s="87">
        <v>44972</v>
      </c>
      <c r="G366" s="77">
        <v>293733.98216499999</v>
      </c>
      <c r="H366" s="77">
        <v>-3.8236110000000001</v>
      </c>
      <c r="I366" s="77">
        <v>-11.231244916000001</v>
      </c>
      <c r="J366" s="78">
        <f t="shared" si="5"/>
        <v>7.9706320874416536E-2</v>
      </c>
      <c r="K366" s="78">
        <f>I366/'סכום נכסי הקרן'!$C$42</f>
        <v>-1.1959040127406835E-4</v>
      </c>
    </row>
    <row r="367" spans="2:11">
      <c r="B367" t="s">
        <v>2756</v>
      </c>
      <c r="C367" t="s">
        <v>2757</v>
      </c>
      <c r="D367" t="s">
        <v>2115</v>
      </c>
      <c r="E367" t="s">
        <v>199</v>
      </c>
      <c r="F367" s="87">
        <v>44972</v>
      </c>
      <c r="G367" s="77">
        <v>138633.83214499999</v>
      </c>
      <c r="H367" s="77">
        <v>19.851614999999999</v>
      </c>
      <c r="I367" s="77">
        <v>27.521054672999995</v>
      </c>
      <c r="J367" s="78">
        <f t="shared" si="5"/>
        <v>-0.19531245476122586</v>
      </c>
      <c r="K367" s="78">
        <f>I367/'סכום נכסי הקרן'!$C$42</f>
        <v>2.93044448451207E-4</v>
      </c>
    </row>
    <row r="368" spans="2:11">
      <c r="B368" t="s">
        <v>2758</v>
      </c>
      <c r="C368" t="s">
        <v>2759</v>
      </c>
      <c r="D368" t="s">
        <v>2115</v>
      </c>
      <c r="E368" t="s">
        <v>106</v>
      </c>
      <c r="F368" s="87">
        <v>45068</v>
      </c>
      <c r="G368" s="77">
        <v>29562.614946999998</v>
      </c>
      <c r="H368" s="77">
        <v>3.9851939999999999</v>
      </c>
      <c r="I368" s="77">
        <v>1.1781275149999999</v>
      </c>
      <c r="J368" s="78">
        <f t="shared" si="5"/>
        <v>-8.3609796103540825E-3</v>
      </c>
      <c r="K368" s="78">
        <f>I368/'סכום נכסי הקרן'!$C$42</f>
        <v>1.2544712836789405E-5</v>
      </c>
    </row>
    <row r="369" spans="2:11">
      <c r="B369" t="s">
        <v>2754</v>
      </c>
      <c r="C369" t="s">
        <v>2760</v>
      </c>
      <c r="D369" t="s">
        <v>2115</v>
      </c>
      <c r="E369" t="s">
        <v>106</v>
      </c>
      <c r="F369" s="87">
        <v>45069</v>
      </c>
      <c r="G369" s="77">
        <v>233143.81155799999</v>
      </c>
      <c r="H369" s="77">
        <v>2.4742760000000001</v>
      </c>
      <c r="I369" s="77">
        <v>5.7686208399999996</v>
      </c>
      <c r="J369" s="78">
        <f t="shared" si="5"/>
        <v>-4.0938965102689788E-2</v>
      </c>
      <c r="K369" s="78">
        <f>I369/'סכום נכסי הקרן'!$C$42</f>
        <v>6.1424328844504483E-5</v>
      </c>
    </row>
    <row r="370" spans="2:11">
      <c r="B370" t="s">
        <v>2756</v>
      </c>
      <c r="C370" t="s">
        <v>2761</v>
      </c>
      <c r="D370" t="s">
        <v>2115</v>
      </c>
      <c r="E370" t="s">
        <v>199</v>
      </c>
      <c r="F370" s="87">
        <v>45082</v>
      </c>
      <c r="G370" s="77">
        <v>72346.206241000007</v>
      </c>
      <c r="H370" s="77">
        <v>6.7531949999999998</v>
      </c>
      <c r="I370" s="77">
        <v>4.8856805579999998</v>
      </c>
      <c r="J370" s="78">
        <f t="shared" si="5"/>
        <v>-3.4672881337587093E-2</v>
      </c>
      <c r="K370" s="78">
        <f>I370/'סכום נכסי הקרן'!$C$42</f>
        <v>5.2022772435117114E-5</v>
      </c>
    </row>
    <row r="371" spans="2:11">
      <c r="B371" t="s">
        <v>2754</v>
      </c>
      <c r="C371" t="s">
        <v>2762</v>
      </c>
      <c r="D371" t="s">
        <v>2115</v>
      </c>
      <c r="E371" t="s">
        <v>106</v>
      </c>
      <c r="F371" s="87">
        <v>45153</v>
      </c>
      <c r="G371" s="77">
        <v>312638.84999100002</v>
      </c>
      <c r="H371" s="77">
        <v>-3.5906829999999998</v>
      </c>
      <c r="I371" s="77">
        <v>-11.225871221999999</v>
      </c>
      <c r="J371" s="78">
        <f t="shared" si="5"/>
        <v>7.9668184640949213E-2</v>
      </c>
      <c r="K371" s="78">
        <f>I371/'סכום נכסי הקרן'!$C$42</f>
        <v>-1.1953318212992264E-4</v>
      </c>
    </row>
    <row r="372" spans="2:11">
      <c r="B372" t="s">
        <v>2763</v>
      </c>
      <c r="C372" t="s">
        <v>2764</v>
      </c>
      <c r="D372" t="s">
        <v>2115</v>
      </c>
      <c r="E372" t="s">
        <v>106</v>
      </c>
      <c r="F372" s="87">
        <v>45126</v>
      </c>
      <c r="G372" s="77">
        <v>39838.409677000003</v>
      </c>
      <c r="H372" s="77">
        <v>-7.0407929999999999</v>
      </c>
      <c r="I372" s="77">
        <v>-2.8049400340000008</v>
      </c>
      <c r="J372" s="78">
        <f t="shared" si="5"/>
        <v>1.990620381405819E-2</v>
      </c>
      <c r="K372" s="78">
        <f>I372/'סכום נכסי הקרן'!$C$42</f>
        <v>-2.9867027807210091E-5</v>
      </c>
    </row>
    <row r="373" spans="2:11">
      <c r="B373" s="79" t="s">
        <v>1921</v>
      </c>
      <c r="C373" s="16"/>
      <c r="D373" s="16"/>
      <c r="G373" s="81"/>
      <c r="I373" s="81">
        <v>0</v>
      </c>
      <c r="J373" s="80">
        <f t="shared" si="5"/>
        <v>0</v>
      </c>
      <c r="K373" s="80">
        <f>I373/'סכום נכסי הקרן'!$C$42</f>
        <v>0</v>
      </c>
    </row>
    <row r="374" spans="2:11">
      <c r="B374" t="s">
        <v>208</v>
      </c>
      <c r="C374" t="s">
        <v>208</v>
      </c>
      <c r="D374" t="s">
        <v>208</v>
      </c>
      <c r="E374" t="s">
        <v>208</v>
      </c>
      <c r="G374" s="89">
        <v>0</v>
      </c>
      <c r="H374" s="89">
        <v>0</v>
      </c>
      <c r="I374" s="89">
        <v>0</v>
      </c>
      <c r="J374" s="88">
        <f t="shared" si="5"/>
        <v>0</v>
      </c>
      <c r="K374" s="88">
        <f>I374/'סכום נכסי הקרן'!$C$42</f>
        <v>0</v>
      </c>
    </row>
    <row r="375" spans="2:11" s="91" customFormat="1">
      <c r="B375" s="79" t="s">
        <v>1914</v>
      </c>
      <c r="C375" s="79"/>
      <c r="D375" s="79"/>
      <c r="E375" s="79"/>
      <c r="G375" s="81"/>
      <c r="H375" s="81"/>
      <c r="I375" s="81">
        <v>-1.128139419</v>
      </c>
      <c r="J375" s="80">
        <f t="shared" si="5"/>
        <v>8.0062222126233099E-3</v>
      </c>
      <c r="K375" s="80">
        <f>I375/'סכום נכסי הקרן'!$C$42</f>
        <v>-1.2012439121428585E-5</v>
      </c>
    </row>
    <row r="376" spans="2:11">
      <c r="B376" t="s">
        <v>2765</v>
      </c>
      <c r="C376" t="s">
        <v>2766</v>
      </c>
      <c r="D376" t="s">
        <v>2115</v>
      </c>
      <c r="E376" t="s">
        <v>106</v>
      </c>
      <c r="F376" s="87">
        <v>45195</v>
      </c>
      <c r="G376" s="77">
        <v>260030.43919800001</v>
      </c>
      <c r="H376" s="77">
        <v>-0.43384899999999998</v>
      </c>
      <c r="I376" s="77">
        <v>-1.128139419</v>
      </c>
      <c r="J376" s="78">
        <f t="shared" si="5"/>
        <v>8.0062222126233099E-3</v>
      </c>
      <c r="K376" s="78">
        <f>I376/'סכום נכסי הקרן'!$C$42</f>
        <v>-1.2012439121428585E-5</v>
      </c>
    </row>
    <row r="377" spans="2:11">
      <c r="B377" s="79" t="s">
        <v>831</v>
      </c>
      <c r="C377" s="16"/>
      <c r="D377" s="16"/>
      <c r="G377" s="81"/>
      <c r="I377" s="81">
        <v>0</v>
      </c>
      <c r="J377" s="80">
        <f t="shared" si="5"/>
        <v>0</v>
      </c>
      <c r="K377" s="80">
        <f>I377/'סכום נכסי הקרן'!$C$42</f>
        <v>0</v>
      </c>
    </row>
    <row r="378" spans="2:11">
      <c r="B378" t="s">
        <v>208</v>
      </c>
      <c r="C378" t="s">
        <v>208</v>
      </c>
      <c r="D378" t="s">
        <v>208</v>
      </c>
      <c r="E378" t="s">
        <v>208</v>
      </c>
      <c r="G378" s="89">
        <v>0</v>
      </c>
      <c r="H378" s="89">
        <v>0</v>
      </c>
      <c r="I378" s="89">
        <v>0</v>
      </c>
      <c r="J378" s="88">
        <f t="shared" si="5"/>
        <v>0</v>
      </c>
      <c r="K378" s="88">
        <f>I378/'סכום נכסי הקרן'!$C$42</f>
        <v>0</v>
      </c>
    </row>
    <row r="379" spans="2:11">
      <c r="B379"/>
      <c r="C379"/>
      <c r="D379"/>
      <c r="E379"/>
      <c r="G379" s="77"/>
      <c r="H379" s="77"/>
      <c r="I379" s="77"/>
      <c r="J379" s="78"/>
      <c r="K379" s="78"/>
    </row>
    <row r="380" spans="2:11">
      <c r="B380" s="79"/>
      <c r="C380" s="16"/>
      <c r="D380" s="16"/>
      <c r="G380" s="81"/>
      <c r="I380" s="81"/>
      <c r="J380" s="80"/>
      <c r="K380" s="80"/>
    </row>
    <row r="381" spans="2:11">
      <c r="B381"/>
      <c r="C381"/>
      <c r="D381"/>
      <c r="E381"/>
      <c r="G381" s="77"/>
      <c r="H381" s="77"/>
      <c r="I381" s="77"/>
      <c r="J381" s="78"/>
      <c r="K381" s="78"/>
    </row>
    <row r="382" spans="2:11">
      <c r="B382" s="94" t="s">
        <v>2767</v>
      </c>
      <c r="C382" s="16"/>
      <c r="D382" s="16"/>
    </row>
    <row r="383" spans="2:11">
      <c r="B383" s="94" t="s">
        <v>2768</v>
      </c>
      <c r="C383" s="16"/>
      <c r="D383" s="16"/>
    </row>
    <row r="384" spans="2:11">
      <c r="B384" s="94" t="s">
        <v>305</v>
      </c>
      <c r="C384" s="16"/>
      <c r="D384" s="16"/>
    </row>
    <row r="385" spans="2:4">
      <c r="B385" s="94" t="s">
        <v>306</v>
      </c>
      <c r="C385" s="16"/>
      <c r="D385" s="16"/>
    </row>
    <row r="386" spans="2:4">
      <c r="C386" s="16"/>
      <c r="D386" s="16"/>
    </row>
    <row r="387" spans="2:4">
      <c r="C387" s="16"/>
      <c r="D387" s="16"/>
    </row>
    <row r="388" spans="2:4">
      <c r="C388" s="16"/>
      <c r="D388" s="16"/>
    </row>
    <row r="389" spans="2:4">
      <c r="C389" s="16"/>
      <c r="D389" s="16"/>
    </row>
    <row r="390" spans="2:4">
      <c r="C390" s="16"/>
      <c r="D390" s="16"/>
    </row>
    <row r="391" spans="2:4">
      <c r="C391" s="16"/>
      <c r="D391" s="16"/>
    </row>
    <row r="392" spans="2:4">
      <c r="C392" s="16"/>
      <c r="D392" s="16"/>
    </row>
    <row r="393" spans="2:4">
      <c r="C393" s="16"/>
      <c r="D393" s="16"/>
    </row>
    <row r="394" spans="2:4">
      <c r="C394" s="16"/>
      <c r="D394" s="16"/>
    </row>
    <row r="395" spans="2:4">
      <c r="C395" s="16"/>
      <c r="D395" s="16"/>
    </row>
    <row r="396" spans="2:4">
      <c r="C396" s="16"/>
      <c r="D396" s="16"/>
    </row>
    <row r="397" spans="2:4">
      <c r="C397" s="16"/>
      <c r="D397" s="16"/>
    </row>
    <row r="398" spans="2:4">
      <c r="C398" s="16"/>
      <c r="D398" s="16"/>
    </row>
    <row r="399" spans="2:4">
      <c r="C399" s="16"/>
      <c r="D399" s="16"/>
    </row>
    <row r="400" spans="2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</sheetData>
  <autoFilter ref="A8:AW376" xr:uid="{00000000-0001-0000-1300-000000000000}"/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2"/>
  <sheetViews>
    <sheetView rightToLeft="1" workbookViewId="0">
      <selection activeCell="H11" sqref="H11:Q1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>
        <v>45197</v>
      </c>
    </row>
    <row r="2" spans="2:78">
      <c r="B2" s="2" t="s">
        <v>1</v>
      </c>
      <c r="C2" s="12" t="s">
        <v>2075</v>
      </c>
    </row>
    <row r="3" spans="2:78">
      <c r="B3" s="2" t="s">
        <v>2</v>
      </c>
      <c r="C3" s="83" t="s">
        <v>2076</v>
      </c>
    </row>
    <row r="4" spans="2:78">
      <c r="B4" s="2" t="s">
        <v>3</v>
      </c>
      <c r="C4" s="84" t="s">
        <v>196</v>
      </c>
    </row>
    <row r="6" spans="2:7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78" ht="26.25" customHeight="1">
      <c r="B7" s="110" t="s">
        <v>144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1933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1934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1935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1936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1937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1938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1939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1933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1934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1935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1936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1937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1938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1939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10"/>
  <sheetViews>
    <sheetView rightToLeft="1" topLeftCell="A16" workbookViewId="0">
      <selection activeCell="E218" sqref="E21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16.855468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2">
        <v>45197</v>
      </c>
    </row>
    <row r="2" spans="2:60">
      <c r="B2" s="2" t="s">
        <v>1</v>
      </c>
      <c r="C2" s="12" t="s">
        <v>2075</v>
      </c>
    </row>
    <row r="3" spans="2:60">
      <c r="B3" s="2" t="s">
        <v>2</v>
      </c>
      <c r="C3" s="83" t="s">
        <v>2076</v>
      </c>
    </row>
    <row r="4" spans="2:60">
      <c r="B4" s="2" t="s">
        <v>3</v>
      </c>
      <c r="C4" s="84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0" t="s">
        <v>145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75">
        <v>5.97</v>
      </c>
      <c r="J11" s="18"/>
      <c r="K11" s="18"/>
      <c r="L11" s="18"/>
      <c r="M11" s="76">
        <v>3.7699999999999997E-2</v>
      </c>
      <c r="N11" s="75">
        <v>276135.21000000002</v>
      </c>
      <c r="O11" s="7"/>
      <c r="P11" s="75">
        <v>303.01326525383126</v>
      </c>
      <c r="Q11" s="76">
        <v>1</v>
      </c>
      <c r="R11" s="76">
        <v>3.2000000000000002E-3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6.07</v>
      </c>
      <c r="M12" s="80">
        <v>3.6799999999999999E-2</v>
      </c>
      <c r="N12" s="81">
        <v>273163.78000000003</v>
      </c>
      <c r="P12" s="81">
        <v>295.69316955235058</v>
      </c>
      <c r="Q12" s="80">
        <v>0.9758</v>
      </c>
      <c r="R12" s="80">
        <v>3.0999999999999999E-3</v>
      </c>
    </row>
    <row r="13" spans="2:60">
      <c r="B13" s="79" t="s">
        <v>2026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s="95">
        <v>0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2027</v>
      </c>
      <c r="I15" s="81">
        <v>7.38</v>
      </c>
      <c r="M15" s="80">
        <v>3.3300000000000003E-2</v>
      </c>
      <c r="N15" s="81">
        <v>30082.54</v>
      </c>
      <c r="P15" s="81">
        <v>34.938557930999998</v>
      </c>
      <c r="Q15" s="80">
        <v>0.1153</v>
      </c>
      <c r="R15" s="80">
        <v>4.0000000000000002E-4</v>
      </c>
    </row>
    <row r="16" spans="2:60">
      <c r="B16" t="s">
        <v>2789</v>
      </c>
      <c r="C16" t="s">
        <v>2028</v>
      </c>
      <c r="D16" s="95">
        <v>9676</v>
      </c>
      <c r="E16"/>
      <c r="F16" t="s">
        <v>2850</v>
      </c>
      <c r="G16" s="87">
        <v>45107</v>
      </c>
      <c r="H16" t="s">
        <v>209</v>
      </c>
      <c r="I16" s="77">
        <v>8.82</v>
      </c>
      <c r="J16" t="s">
        <v>123</v>
      </c>
      <c r="K16" t="s">
        <v>102</v>
      </c>
      <c r="L16" s="78">
        <v>7.1300000000000002E-2</v>
      </c>
      <c r="M16" s="78">
        <v>7.1400000000000005E-2</v>
      </c>
      <c r="N16" s="77">
        <v>128.52000000000001</v>
      </c>
      <c r="O16" s="77">
        <v>105.7</v>
      </c>
      <c r="P16" s="77">
        <v>0.13584563999999999</v>
      </c>
      <c r="Q16" s="78">
        <v>4.0000000000000002E-4</v>
      </c>
      <c r="R16" s="78">
        <v>0</v>
      </c>
      <c r="W16" s="90"/>
    </row>
    <row r="17" spans="2:23">
      <c r="B17" t="s">
        <v>2789</v>
      </c>
      <c r="C17" t="s">
        <v>2028</v>
      </c>
      <c r="D17" s="95">
        <v>9677</v>
      </c>
      <c r="E17"/>
      <c r="F17" t="s">
        <v>2850</v>
      </c>
      <c r="G17" s="87">
        <v>45107</v>
      </c>
      <c r="H17" t="s">
        <v>209</v>
      </c>
      <c r="I17" s="77">
        <v>8.33</v>
      </c>
      <c r="J17" t="s">
        <v>123</v>
      </c>
      <c r="K17" t="s">
        <v>102</v>
      </c>
      <c r="L17" s="78">
        <v>7.2999999999999995E-2</v>
      </c>
      <c r="M17" s="78">
        <v>7.3200000000000001E-2</v>
      </c>
      <c r="N17" s="77">
        <v>9.68</v>
      </c>
      <c r="O17" s="77">
        <v>99.78</v>
      </c>
      <c r="P17" s="77">
        <v>9.6587040000000006E-3</v>
      </c>
      <c r="Q17" s="78">
        <v>0</v>
      </c>
      <c r="R17" s="78">
        <v>0</v>
      </c>
      <c r="W17" s="90"/>
    </row>
    <row r="18" spans="2:23">
      <c r="B18" t="s">
        <v>2789</v>
      </c>
      <c r="C18" t="s">
        <v>2028</v>
      </c>
      <c r="D18" s="95">
        <v>9678</v>
      </c>
      <c r="E18"/>
      <c r="F18" t="s">
        <v>2850</v>
      </c>
      <c r="G18" s="87">
        <v>45107</v>
      </c>
      <c r="H18" t="s">
        <v>209</v>
      </c>
      <c r="I18" s="77">
        <v>8.9600000000000009</v>
      </c>
      <c r="J18" t="s">
        <v>123</v>
      </c>
      <c r="K18" t="s">
        <v>102</v>
      </c>
      <c r="L18" s="78">
        <v>7.1499999999999994E-2</v>
      </c>
      <c r="M18" s="78">
        <v>7.1400000000000005E-2</v>
      </c>
      <c r="N18" s="77">
        <v>169.04</v>
      </c>
      <c r="O18" s="77">
        <v>105.86</v>
      </c>
      <c r="P18" s="77">
        <v>0.17894574399999999</v>
      </c>
      <c r="Q18" s="78">
        <v>5.9999999999999995E-4</v>
      </c>
      <c r="R18" s="78">
        <v>0</v>
      </c>
      <c r="W18" s="90"/>
    </row>
    <row r="19" spans="2:23">
      <c r="B19" t="s">
        <v>2789</v>
      </c>
      <c r="C19" t="s">
        <v>2028</v>
      </c>
      <c r="D19" s="95">
        <v>9675</v>
      </c>
      <c r="E19"/>
      <c r="F19" t="s">
        <v>2850</v>
      </c>
      <c r="G19" s="87">
        <v>45107</v>
      </c>
      <c r="H19" t="s">
        <v>209</v>
      </c>
      <c r="I19" s="77">
        <v>7.55</v>
      </c>
      <c r="J19" t="s">
        <v>123</v>
      </c>
      <c r="K19" t="s">
        <v>102</v>
      </c>
      <c r="L19" s="78">
        <v>6.5199999999999994E-2</v>
      </c>
      <c r="M19" s="78">
        <v>6.5199999999999994E-2</v>
      </c>
      <c r="N19" s="77">
        <v>77.400000000000006</v>
      </c>
      <c r="O19" s="77">
        <v>84.21</v>
      </c>
      <c r="P19" s="77">
        <v>6.5178539999999993E-2</v>
      </c>
      <c r="Q19" s="78">
        <v>2.0000000000000001E-4</v>
      </c>
      <c r="R19" s="78">
        <v>0</v>
      </c>
      <c r="W19" s="90"/>
    </row>
    <row r="20" spans="2:23">
      <c r="B20" t="s">
        <v>2789</v>
      </c>
      <c r="C20" t="s">
        <v>2028</v>
      </c>
      <c r="D20" s="95">
        <v>9672</v>
      </c>
      <c r="E20"/>
      <c r="F20" t="s">
        <v>2850</v>
      </c>
      <c r="G20" s="87">
        <v>45107</v>
      </c>
      <c r="H20" t="s">
        <v>209</v>
      </c>
      <c r="I20" s="77">
        <v>11.19</v>
      </c>
      <c r="J20" t="s">
        <v>123</v>
      </c>
      <c r="K20" t="s">
        <v>102</v>
      </c>
      <c r="L20" s="78">
        <v>3.5499999999999997E-2</v>
      </c>
      <c r="M20" s="78">
        <v>3.5499999999999997E-2</v>
      </c>
      <c r="N20" s="77">
        <v>193.17</v>
      </c>
      <c r="O20" s="77">
        <v>140.37</v>
      </c>
      <c r="P20" s="77">
        <v>0.27115272899999998</v>
      </c>
      <c r="Q20" s="78">
        <v>8.9999999999999998E-4</v>
      </c>
      <c r="R20" s="78">
        <v>0</v>
      </c>
      <c r="W20" s="90"/>
    </row>
    <row r="21" spans="2:23">
      <c r="B21" t="s">
        <v>2789</v>
      </c>
      <c r="C21" t="s">
        <v>2028</v>
      </c>
      <c r="D21" s="95">
        <v>9673</v>
      </c>
      <c r="E21"/>
      <c r="F21" t="s">
        <v>2850</v>
      </c>
      <c r="G21" s="87">
        <v>45107</v>
      </c>
      <c r="H21" t="s">
        <v>209</v>
      </c>
      <c r="I21" s="77">
        <v>10.39</v>
      </c>
      <c r="J21" t="s">
        <v>123</v>
      </c>
      <c r="K21" t="s">
        <v>102</v>
      </c>
      <c r="L21" s="78">
        <v>3.3300000000000003E-2</v>
      </c>
      <c r="M21" s="78">
        <v>3.3399999999999999E-2</v>
      </c>
      <c r="N21" s="77">
        <v>978.29</v>
      </c>
      <c r="O21" s="77">
        <v>138.09</v>
      </c>
      <c r="P21" s="77">
        <v>1.350920661</v>
      </c>
      <c r="Q21" s="78">
        <v>4.4999999999999997E-3</v>
      </c>
      <c r="R21" s="78">
        <v>0</v>
      </c>
      <c r="W21" s="90"/>
    </row>
    <row r="22" spans="2:23">
      <c r="B22" t="s">
        <v>2789</v>
      </c>
      <c r="C22" t="s">
        <v>2028</v>
      </c>
      <c r="D22" s="95">
        <v>9674</v>
      </c>
      <c r="E22"/>
      <c r="F22" t="s">
        <v>2850</v>
      </c>
      <c r="G22" s="87">
        <v>45107</v>
      </c>
      <c r="H22" t="s">
        <v>209</v>
      </c>
      <c r="I22" s="77">
        <v>10.55</v>
      </c>
      <c r="J22" t="s">
        <v>123</v>
      </c>
      <c r="K22" t="s">
        <v>102</v>
      </c>
      <c r="L22" s="78">
        <v>3.4799999999999998E-2</v>
      </c>
      <c r="M22" s="78">
        <v>3.49E-2</v>
      </c>
      <c r="N22" s="77">
        <v>758.81</v>
      </c>
      <c r="O22" s="77">
        <v>127.12</v>
      </c>
      <c r="P22" s="77">
        <v>0.96459927199999995</v>
      </c>
      <c r="Q22" s="78">
        <v>3.2000000000000002E-3</v>
      </c>
      <c r="R22" s="78">
        <v>0</v>
      </c>
      <c r="W22" s="90"/>
    </row>
    <row r="23" spans="2:23">
      <c r="B23" t="s">
        <v>2789</v>
      </c>
      <c r="C23" t="s">
        <v>2028</v>
      </c>
      <c r="D23" s="95">
        <v>9671</v>
      </c>
      <c r="E23"/>
      <c r="F23" t="s">
        <v>2850</v>
      </c>
      <c r="G23" s="87">
        <v>45107</v>
      </c>
      <c r="H23" t="s">
        <v>209</v>
      </c>
      <c r="I23" s="77">
        <v>10.24</v>
      </c>
      <c r="J23" t="s">
        <v>123</v>
      </c>
      <c r="K23" t="s">
        <v>102</v>
      </c>
      <c r="L23" s="78">
        <v>3.0200000000000001E-2</v>
      </c>
      <c r="M23" s="78">
        <v>3.0200000000000001E-2</v>
      </c>
      <c r="N23" s="77">
        <v>2945.65</v>
      </c>
      <c r="O23" s="77">
        <v>107.53</v>
      </c>
      <c r="P23" s="77">
        <v>3.1674574450000001</v>
      </c>
      <c r="Q23" s="78">
        <v>1.0500000000000001E-2</v>
      </c>
      <c r="R23" s="78">
        <v>0</v>
      </c>
      <c r="W23" s="90"/>
    </row>
    <row r="24" spans="2:23">
      <c r="B24" t="s">
        <v>2790</v>
      </c>
      <c r="C24" t="s">
        <v>2028</v>
      </c>
      <c r="D24" s="95">
        <v>483891</v>
      </c>
      <c r="E24"/>
      <c r="F24" t="s">
        <v>2850</v>
      </c>
      <c r="G24" s="87"/>
      <c r="H24" t="s">
        <v>209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-0.19</v>
      </c>
      <c r="O24" s="77">
        <v>2687.36</v>
      </c>
      <c r="P24" s="77">
        <v>-5.105984E-3</v>
      </c>
      <c r="Q24" s="78">
        <v>0</v>
      </c>
      <c r="R24" s="78">
        <v>0</v>
      </c>
    </row>
    <row r="25" spans="2:23">
      <c r="B25" t="s">
        <v>2790</v>
      </c>
      <c r="C25" t="s">
        <v>2028</v>
      </c>
      <c r="D25" s="95">
        <v>483894</v>
      </c>
      <c r="E25"/>
      <c r="F25" t="s">
        <v>2850</v>
      </c>
      <c r="G25" s="87"/>
      <c r="H25" t="s">
        <v>209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-0.01</v>
      </c>
      <c r="O25" s="77">
        <v>3298.88</v>
      </c>
      <c r="P25" s="77">
        <v>-3.2988800000000002E-4</v>
      </c>
      <c r="Q25" s="78">
        <v>0</v>
      </c>
      <c r="R25" s="78">
        <v>0</v>
      </c>
    </row>
    <row r="26" spans="2:23">
      <c r="B26" t="s">
        <v>2790</v>
      </c>
      <c r="C26" t="s">
        <v>2028</v>
      </c>
      <c r="D26" s="95">
        <v>483898</v>
      </c>
      <c r="E26"/>
      <c r="F26" t="s">
        <v>2850</v>
      </c>
      <c r="G26" s="87"/>
      <c r="H26" t="s">
        <v>209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-0.02</v>
      </c>
      <c r="O26" s="77">
        <v>2145.1999999999998</v>
      </c>
      <c r="P26" s="77">
        <v>-4.2904E-4</v>
      </c>
      <c r="Q26" s="78">
        <v>0</v>
      </c>
      <c r="R26" s="78">
        <v>0</v>
      </c>
    </row>
    <row r="27" spans="2:23">
      <c r="B27" t="s">
        <v>2790</v>
      </c>
      <c r="C27" t="s">
        <v>2028</v>
      </c>
      <c r="D27" s="95">
        <v>524863</v>
      </c>
      <c r="E27"/>
      <c r="F27" t="s">
        <v>2850</v>
      </c>
      <c r="G27" s="87"/>
      <c r="H27" t="s">
        <v>209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-0.01</v>
      </c>
      <c r="O27" s="77">
        <v>3115.79</v>
      </c>
      <c r="P27" s="77">
        <v>-3.1157899999999998E-4</v>
      </c>
      <c r="Q27" s="78">
        <v>0</v>
      </c>
      <c r="R27" s="78">
        <v>0</v>
      </c>
    </row>
    <row r="28" spans="2:23">
      <c r="B28" t="s">
        <v>2790</v>
      </c>
      <c r="C28" t="s">
        <v>2028</v>
      </c>
      <c r="D28" s="95">
        <v>524862</v>
      </c>
      <c r="E28"/>
      <c r="F28" t="s">
        <v>2850</v>
      </c>
      <c r="G28" s="87"/>
      <c r="H28" t="s">
        <v>209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-0.02</v>
      </c>
      <c r="O28" s="77">
        <v>3350.52</v>
      </c>
      <c r="P28" s="77">
        <v>-6.7010400000000003E-4</v>
      </c>
      <c r="Q28" s="78">
        <v>0</v>
      </c>
      <c r="R28" s="78">
        <v>0</v>
      </c>
    </row>
    <row r="29" spans="2:23">
      <c r="B29" t="s">
        <v>2790</v>
      </c>
      <c r="C29" t="s">
        <v>2028</v>
      </c>
      <c r="D29" s="95">
        <v>483893</v>
      </c>
      <c r="E29"/>
      <c r="F29" t="s">
        <v>2850</v>
      </c>
      <c r="G29" s="87"/>
      <c r="H29" t="s">
        <v>209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-0.02</v>
      </c>
      <c r="O29" s="77">
        <v>1363.08</v>
      </c>
      <c r="P29" s="77">
        <v>-2.7261599999999999E-4</v>
      </c>
      <c r="Q29" s="78">
        <v>0</v>
      </c>
      <c r="R29" s="78">
        <v>0</v>
      </c>
    </row>
    <row r="30" spans="2:23">
      <c r="B30" t="s">
        <v>2790</v>
      </c>
      <c r="C30" t="s">
        <v>2028</v>
      </c>
      <c r="D30" s="95">
        <v>483897</v>
      </c>
      <c r="E30"/>
      <c r="F30" t="s">
        <v>2850</v>
      </c>
      <c r="G30" s="87"/>
      <c r="H30" t="s">
        <v>209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-0.02</v>
      </c>
      <c r="O30" s="77">
        <v>967.71</v>
      </c>
      <c r="P30" s="77">
        <v>-1.93542E-4</v>
      </c>
      <c r="Q30" s="78">
        <v>0</v>
      </c>
      <c r="R30" s="78">
        <v>0</v>
      </c>
    </row>
    <row r="31" spans="2:23">
      <c r="B31" t="s">
        <v>2790</v>
      </c>
      <c r="C31" t="s">
        <v>2028</v>
      </c>
      <c r="D31" s="95">
        <v>524861</v>
      </c>
      <c r="E31"/>
      <c r="F31" t="s">
        <v>2850</v>
      </c>
      <c r="G31" s="87"/>
      <c r="H31" t="s">
        <v>209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-0.01</v>
      </c>
      <c r="O31" s="77">
        <v>5561.05</v>
      </c>
      <c r="P31" s="77">
        <v>-5.5610499999999999E-4</v>
      </c>
      <c r="Q31" s="78">
        <v>0</v>
      </c>
      <c r="R31" s="78">
        <v>0</v>
      </c>
    </row>
    <row r="32" spans="2:23">
      <c r="B32" t="s">
        <v>2790</v>
      </c>
      <c r="C32" t="s">
        <v>2028</v>
      </c>
      <c r="D32" s="95">
        <v>483892</v>
      </c>
      <c r="E32"/>
      <c r="F32" t="s">
        <v>2850</v>
      </c>
      <c r="G32" s="87"/>
      <c r="H32" t="s">
        <v>209</v>
      </c>
      <c r="I32" s="77">
        <v>0.01</v>
      </c>
      <c r="J32" t="s">
        <v>123</v>
      </c>
      <c r="K32" t="s">
        <v>102</v>
      </c>
      <c r="L32" s="78">
        <v>0</v>
      </c>
      <c r="M32" s="78">
        <v>1E-4</v>
      </c>
      <c r="N32" s="77">
        <v>-0.31</v>
      </c>
      <c r="O32" s="77">
        <v>2775.85</v>
      </c>
      <c r="P32" s="77">
        <v>-8.6051349999999999E-3</v>
      </c>
      <c r="Q32" s="78">
        <v>0</v>
      </c>
      <c r="R32" s="78">
        <v>0</v>
      </c>
    </row>
    <row r="33" spans="2:23">
      <c r="B33" t="s">
        <v>2790</v>
      </c>
      <c r="C33" t="s">
        <v>2028</v>
      </c>
      <c r="D33" s="95">
        <v>483896</v>
      </c>
      <c r="E33"/>
      <c r="F33" t="s">
        <v>2850</v>
      </c>
      <c r="G33" s="87"/>
      <c r="H33" t="s">
        <v>209</v>
      </c>
      <c r="I33" s="77">
        <v>0.01</v>
      </c>
      <c r="J33" t="s">
        <v>123</v>
      </c>
      <c r="K33" t="s">
        <v>102</v>
      </c>
      <c r="L33" s="78">
        <v>0</v>
      </c>
      <c r="M33" s="78">
        <v>1E-4</v>
      </c>
      <c r="N33" s="77">
        <v>-0.4</v>
      </c>
      <c r="O33" s="77">
        <v>1270.96</v>
      </c>
      <c r="P33" s="77">
        <v>-5.0838400000000001E-3</v>
      </c>
      <c r="Q33" s="78">
        <v>0</v>
      </c>
      <c r="R33" s="78">
        <v>0</v>
      </c>
    </row>
    <row r="34" spans="2:23">
      <c r="B34" t="s">
        <v>2790</v>
      </c>
      <c r="C34" t="s">
        <v>2028</v>
      </c>
      <c r="D34" s="95">
        <v>524860</v>
      </c>
      <c r="E34"/>
      <c r="F34" t="s">
        <v>2850</v>
      </c>
      <c r="G34" s="87"/>
      <c r="H34" t="s">
        <v>209</v>
      </c>
      <c r="I34" s="77">
        <v>0.01</v>
      </c>
      <c r="J34" t="s">
        <v>123</v>
      </c>
      <c r="K34" t="s">
        <v>102</v>
      </c>
      <c r="L34" s="78">
        <v>0</v>
      </c>
      <c r="M34" s="78">
        <v>1E-4</v>
      </c>
      <c r="N34" s="77">
        <v>-0.5</v>
      </c>
      <c r="O34" s="77">
        <v>1572.05</v>
      </c>
      <c r="P34" s="77">
        <v>-7.8602499999999992E-3</v>
      </c>
      <c r="Q34" s="78">
        <v>0</v>
      </c>
      <c r="R34" s="78">
        <v>0</v>
      </c>
    </row>
    <row r="35" spans="2:23">
      <c r="B35" t="s">
        <v>2790</v>
      </c>
      <c r="C35" t="s">
        <v>2028</v>
      </c>
      <c r="D35" s="95">
        <v>562249</v>
      </c>
      <c r="E35"/>
      <c r="F35" t="s">
        <v>2850</v>
      </c>
      <c r="G35" s="87"/>
      <c r="H35" t="s">
        <v>209</v>
      </c>
      <c r="I35" s="77">
        <v>0.01</v>
      </c>
      <c r="J35" t="s">
        <v>123</v>
      </c>
      <c r="K35" t="s">
        <v>102</v>
      </c>
      <c r="L35" s="78">
        <v>0</v>
      </c>
      <c r="M35" s="78">
        <v>1E-4</v>
      </c>
      <c r="N35" s="77">
        <v>-0.04</v>
      </c>
      <c r="O35" s="77">
        <v>6357.1</v>
      </c>
      <c r="P35" s="77">
        <v>-2.5428400000000002E-3</v>
      </c>
      <c r="Q35" s="78">
        <v>0</v>
      </c>
      <c r="R35" s="78">
        <v>0</v>
      </c>
    </row>
    <row r="36" spans="2:23">
      <c r="B36" t="s">
        <v>2790</v>
      </c>
      <c r="C36" t="s">
        <v>2028</v>
      </c>
      <c r="D36" s="95">
        <v>562248</v>
      </c>
      <c r="E36"/>
      <c r="F36" t="s">
        <v>2850</v>
      </c>
      <c r="G36" s="87"/>
      <c r="H36" t="s">
        <v>209</v>
      </c>
      <c r="I36" s="77">
        <v>0.01</v>
      </c>
      <c r="J36" t="s">
        <v>123</v>
      </c>
      <c r="K36" t="s">
        <v>102</v>
      </c>
      <c r="L36" s="78">
        <v>0</v>
      </c>
      <c r="M36" s="78">
        <v>1E-4</v>
      </c>
      <c r="N36" s="77">
        <v>-0.02</v>
      </c>
      <c r="O36" s="77">
        <v>16567.48</v>
      </c>
      <c r="P36" s="77">
        <v>-3.313496E-3</v>
      </c>
      <c r="Q36" s="78">
        <v>0</v>
      </c>
      <c r="R36" s="78">
        <v>0</v>
      </c>
    </row>
    <row r="37" spans="2:23">
      <c r="B37" t="s">
        <v>2790</v>
      </c>
      <c r="C37" t="s">
        <v>2028</v>
      </c>
      <c r="D37" s="95">
        <v>483895</v>
      </c>
      <c r="E37"/>
      <c r="F37" t="s">
        <v>2850</v>
      </c>
      <c r="G37" s="87"/>
      <c r="H37" t="s">
        <v>209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-0.54</v>
      </c>
      <c r="O37" s="77">
        <v>618.20000000000005</v>
      </c>
      <c r="P37" s="77">
        <v>-3.3382799999999999E-3</v>
      </c>
      <c r="Q37" s="78">
        <v>0</v>
      </c>
      <c r="R37" s="78">
        <v>0</v>
      </c>
    </row>
    <row r="38" spans="2:23">
      <c r="B38" t="s">
        <v>2790</v>
      </c>
      <c r="C38" t="s">
        <v>2028</v>
      </c>
      <c r="D38" s="95">
        <v>524859</v>
      </c>
      <c r="E38"/>
      <c r="F38" t="s">
        <v>2850</v>
      </c>
      <c r="G38" s="87"/>
      <c r="H38" t="s">
        <v>209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-0.57999999999999996</v>
      </c>
      <c r="O38" s="77">
        <v>1027.0999999999999</v>
      </c>
      <c r="P38" s="77">
        <v>-5.9571800000000003E-3</v>
      </c>
      <c r="Q38" s="78">
        <v>0</v>
      </c>
      <c r="R38" s="78">
        <v>0</v>
      </c>
    </row>
    <row r="39" spans="2:23">
      <c r="B39" t="s">
        <v>2790</v>
      </c>
      <c r="C39" t="s">
        <v>2028</v>
      </c>
      <c r="D39" s="95">
        <v>562247</v>
      </c>
      <c r="E39"/>
      <c r="F39" t="s">
        <v>2850</v>
      </c>
      <c r="G39" s="87"/>
      <c r="H39" t="s">
        <v>209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-0.05</v>
      </c>
      <c r="O39" s="77">
        <v>3170.36</v>
      </c>
      <c r="P39" s="77">
        <v>-1.5851800000000001E-3</v>
      </c>
      <c r="Q39" s="78">
        <v>0</v>
      </c>
      <c r="R39" s="78">
        <v>0</v>
      </c>
    </row>
    <row r="40" spans="2:23">
      <c r="B40" t="s">
        <v>2790</v>
      </c>
      <c r="C40" t="s">
        <v>2028</v>
      </c>
      <c r="D40" s="95">
        <v>435946</v>
      </c>
      <c r="E40"/>
      <c r="F40" t="s">
        <v>2850</v>
      </c>
      <c r="G40" s="87">
        <v>42551</v>
      </c>
      <c r="H40" t="s">
        <v>209</v>
      </c>
      <c r="I40" s="77">
        <v>7.48</v>
      </c>
      <c r="J40" t="s">
        <v>123</v>
      </c>
      <c r="K40" t="s">
        <v>102</v>
      </c>
      <c r="L40" s="78">
        <v>5.2200000000000003E-2</v>
      </c>
      <c r="M40" s="78">
        <v>5.2699999999999997E-2</v>
      </c>
      <c r="N40" s="77">
        <v>207.92</v>
      </c>
      <c r="O40" s="77">
        <v>99.05</v>
      </c>
      <c r="P40" s="77">
        <v>0.20594476</v>
      </c>
      <c r="Q40" s="78">
        <v>6.9999999999999999E-4</v>
      </c>
      <c r="R40" s="78">
        <v>0</v>
      </c>
      <c r="W40" s="90"/>
    </row>
    <row r="41" spans="2:23">
      <c r="B41" t="s">
        <v>2790</v>
      </c>
      <c r="C41" t="s">
        <v>2028</v>
      </c>
      <c r="D41" s="95">
        <v>448548</v>
      </c>
      <c r="E41"/>
      <c r="F41" t="s">
        <v>2850</v>
      </c>
      <c r="G41" s="87">
        <v>42643</v>
      </c>
      <c r="H41" t="s">
        <v>209</v>
      </c>
      <c r="I41" s="77">
        <v>6.81</v>
      </c>
      <c r="J41" t="s">
        <v>123</v>
      </c>
      <c r="K41" t="s">
        <v>102</v>
      </c>
      <c r="L41" s="78">
        <v>5.0200000000000002E-2</v>
      </c>
      <c r="M41" s="78">
        <v>5.0700000000000002E-2</v>
      </c>
      <c r="N41" s="77">
        <v>195.98</v>
      </c>
      <c r="O41" s="77">
        <v>100.32</v>
      </c>
      <c r="P41" s="77">
        <v>0.19660713599999999</v>
      </c>
      <c r="Q41" s="78">
        <v>5.9999999999999995E-4</v>
      </c>
      <c r="R41" s="78">
        <v>0</v>
      </c>
      <c r="W41" s="90"/>
    </row>
    <row r="42" spans="2:23">
      <c r="B42" t="s">
        <v>2790</v>
      </c>
      <c r="C42" t="s">
        <v>2028</v>
      </c>
      <c r="D42" s="95">
        <v>435945</v>
      </c>
      <c r="E42"/>
      <c r="F42" t="s">
        <v>2850</v>
      </c>
      <c r="G42" s="87">
        <v>42551</v>
      </c>
      <c r="H42" t="s">
        <v>209</v>
      </c>
      <c r="I42" s="77">
        <v>5.47</v>
      </c>
      <c r="J42" t="s">
        <v>123</v>
      </c>
      <c r="K42" t="s">
        <v>102</v>
      </c>
      <c r="L42" s="78">
        <v>4.65E-2</v>
      </c>
      <c r="M42" s="78">
        <v>4.65E-2</v>
      </c>
      <c r="N42" s="77">
        <v>135.97</v>
      </c>
      <c r="O42" s="77">
        <v>99.07</v>
      </c>
      <c r="P42" s="77">
        <v>0.13470547899999999</v>
      </c>
      <c r="Q42" s="78">
        <v>4.0000000000000002E-4</v>
      </c>
      <c r="R42" s="78">
        <v>0</v>
      </c>
      <c r="W42" s="90"/>
    </row>
    <row r="43" spans="2:23">
      <c r="B43" t="s">
        <v>2790</v>
      </c>
      <c r="C43" t="s">
        <v>2028</v>
      </c>
      <c r="D43" s="95">
        <v>448547</v>
      </c>
      <c r="E43"/>
      <c r="F43" t="s">
        <v>2850</v>
      </c>
      <c r="G43" s="87">
        <v>42643</v>
      </c>
      <c r="H43" t="s">
        <v>209</v>
      </c>
      <c r="I43" s="77">
        <v>4.59</v>
      </c>
      <c r="J43" t="s">
        <v>123</v>
      </c>
      <c r="K43" t="s">
        <v>102</v>
      </c>
      <c r="L43" s="78">
        <v>4.6899999999999997E-2</v>
      </c>
      <c r="M43" s="78">
        <v>4.6899999999999997E-2</v>
      </c>
      <c r="N43" s="77">
        <v>151.97</v>
      </c>
      <c r="O43" s="77">
        <v>96.82</v>
      </c>
      <c r="P43" s="77">
        <v>0.147137354</v>
      </c>
      <c r="Q43" s="78">
        <v>5.0000000000000001E-4</v>
      </c>
      <c r="R43" s="78">
        <v>0</v>
      </c>
      <c r="W43" s="90"/>
    </row>
    <row r="44" spans="2:23">
      <c r="B44" t="s">
        <v>2790</v>
      </c>
      <c r="C44" t="s">
        <v>2028</v>
      </c>
      <c r="D44" s="95">
        <v>496264</v>
      </c>
      <c r="E44"/>
      <c r="F44" t="s">
        <v>2850</v>
      </c>
      <c r="G44" s="87">
        <v>43100</v>
      </c>
      <c r="H44" t="s">
        <v>209</v>
      </c>
      <c r="I44" s="77">
        <v>7.55</v>
      </c>
      <c r="J44" t="s">
        <v>123</v>
      </c>
      <c r="K44" t="s">
        <v>102</v>
      </c>
      <c r="L44" s="78">
        <v>6.2300000000000001E-2</v>
      </c>
      <c r="M44" s="78">
        <v>6.2300000000000001E-2</v>
      </c>
      <c r="N44" s="77">
        <v>86.89</v>
      </c>
      <c r="O44" s="77">
        <v>110.52</v>
      </c>
      <c r="P44" s="77">
        <v>9.6030827999999999E-2</v>
      </c>
      <c r="Q44" s="78">
        <v>2.9999999999999997E-4</v>
      </c>
      <c r="R44" s="78">
        <v>0</v>
      </c>
      <c r="W44" s="90"/>
    </row>
    <row r="45" spans="2:23">
      <c r="B45" t="s">
        <v>2790</v>
      </c>
      <c r="C45" t="s">
        <v>2028</v>
      </c>
      <c r="D45" s="95">
        <v>496073</v>
      </c>
      <c r="E45"/>
      <c r="F45" t="s">
        <v>2850</v>
      </c>
      <c r="G45" s="87">
        <v>43100</v>
      </c>
      <c r="H45" t="s">
        <v>209</v>
      </c>
      <c r="I45" s="77">
        <v>8.2799999999999994</v>
      </c>
      <c r="J45" t="s">
        <v>123</v>
      </c>
      <c r="K45" t="s">
        <v>102</v>
      </c>
      <c r="L45" s="78">
        <v>3.8600000000000002E-2</v>
      </c>
      <c r="M45" s="78">
        <v>3.8600000000000002E-2</v>
      </c>
      <c r="N45" s="77">
        <v>3450.09</v>
      </c>
      <c r="O45" s="77">
        <v>117.33</v>
      </c>
      <c r="P45" s="77">
        <v>4.0479905970000001</v>
      </c>
      <c r="Q45" s="78">
        <v>1.34E-2</v>
      </c>
      <c r="R45" s="78">
        <v>0</v>
      </c>
      <c r="W45" s="90"/>
    </row>
    <row r="46" spans="2:23">
      <c r="B46" t="s">
        <v>2790</v>
      </c>
      <c r="C46" t="s">
        <v>2028</v>
      </c>
      <c r="D46" s="95">
        <v>496075</v>
      </c>
      <c r="E46"/>
      <c r="F46" t="s">
        <v>2850</v>
      </c>
      <c r="G46" s="87">
        <v>43100</v>
      </c>
      <c r="H46" t="s">
        <v>209</v>
      </c>
      <c r="I46" s="77">
        <v>7.99</v>
      </c>
      <c r="J46" t="s">
        <v>123</v>
      </c>
      <c r="K46" t="s">
        <v>102</v>
      </c>
      <c r="L46" s="78">
        <v>4.8800000000000003E-2</v>
      </c>
      <c r="M46" s="78">
        <v>4.9299999999999997E-2</v>
      </c>
      <c r="N46" s="77">
        <v>326.82</v>
      </c>
      <c r="O46" s="77">
        <v>101.73</v>
      </c>
      <c r="P46" s="77">
        <v>0.332473986</v>
      </c>
      <c r="Q46" s="78">
        <v>1.1000000000000001E-3</v>
      </c>
      <c r="R46" s="78">
        <v>0</v>
      </c>
      <c r="W46" s="90"/>
    </row>
    <row r="47" spans="2:23">
      <c r="B47" t="s">
        <v>2790</v>
      </c>
      <c r="C47" t="s">
        <v>2028</v>
      </c>
      <c r="D47" s="95">
        <v>496072</v>
      </c>
      <c r="E47"/>
      <c r="F47" t="s">
        <v>2850</v>
      </c>
      <c r="G47" s="87">
        <v>43100</v>
      </c>
      <c r="H47" t="s">
        <v>209</v>
      </c>
      <c r="I47" s="77">
        <v>7.36</v>
      </c>
      <c r="J47" t="s">
        <v>123</v>
      </c>
      <c r="K47" t="s">
        <v>102</v>
      </c>
      <c r="L47" s="78">
        <v>1.6299999999999999E-2</v>
      </c>
      <c r="M47" s="78">
        <v>1.6299999999999999E-2</v>
      </c>
      <c r="N47" s="77">
        <v>2508.19</v>
      </c>
      <c r="O47" s="77">
        <v>121</v>
      </c>
      <c r="P47" s="77">
        <v>3.0349099000000002</v>
      </c>
      <c r="Q47" s="78">
        <v>0.01</v>
      </c>
      <c r="R47" s="78">
        <v>0</v>
      </c>
      <c r="W47" s="90"/>
    </row>
    <row r="48" spans="2:23">
      <c r="B48" t="s">
        <v>2790</v>
      </c>
      <c r="C48" t="s">
        <v>2028</v>
      </c>
      <c r="D48" s="95">
        <v>496263</v>
      </c>
      <c r="E48"/>
      <c r="F48" t="s">
        <v>2850</v>
      </c>
      <c r="G48" s="87">
        <v>43100</v>
      </c>
      <c r="H48" t="s">
        <v>209</v>
      </c>
      <c r="I48" s="77">
        <v>6.15</v>
      </c>
      <c r="J48" t="s">
        <v>123</v>
      </c>
      <c r="K48" t="s">
        <v>102</v>
      </c>
      <c r="L48" s="78">
        <v>4.53E-2</v>
      </c>
      <c r="M48" s="78">
        <v>4.53E-2</v>
      </c>
      <c r="N48" s="77">
        <v>397.78</v>
      </c>
      <c r="O48" s="77">
        <v>96.05</v>
      </c>
      <c r="P48" s="77">
        <v>0.38206769000000002</v>
      </c>
      <c r="Q48" s="78">
        <v>1.2999999999999999E-3</v>
      </c>
      <c r="R48" s="78">
        <v>0</v>
      </c>
      <c r="W48" s="90"/>
    </row>
    <row r="49" spans="2:23">
      <c r="B49" t="s">
        <v>2790</v>
      </c>
      <c r="C49" t="s">
        <v>2028</v>
      </c>
      <c r="D49" s="95">
        <v>435944</v>
      </c>
      <c r="E49"/>
      <c r="F49" t="s">
        <v>2850</v>
      </c>
      <c r="G49" s="87">
        <v>42551</v>
      </c>
      <c r="H49" t="s">
        <v>209</v>
      </c>
      <c r="I49" s="77">
        <v>7.79</v>
      </c>
      <c r="J49" t="s">
        <v>123</v>
      </c>
      <c r="K49" t="s">
        <v>102</v>
      </c>
      <c r="L49" s="78">
        <v>4.1300000000000003E-2</v>
      </c>
      <c r="M49" s="78">
        <v>4.1200000000000001E-2</v>
      </c>
      <c r="N49" s="77">
        <v>3625.31</v>
      </c>
      <c r="O49" s="77">
        <v>111.47</v>
      </c>
      <c r="P49" s="77">
        <v>4.0411330569999997</v>
      </c>
      <c r="Q49" s="78">
        <v>1.3299999999999999E-2</v>
      </c>
      <c r="R49" s="78">
        <v>0</v>
      </c>
      <c r="W49" s="90"/>
    </row>
    <row r="50" spans="2:23">
      <c r="B50" t="s">
        <v>2790</v>
      </c>
      <c r="C50" t="s">
        <v>2028</v>
      </c>
      <c r="D50" s="95">
        <v>448456</v>
      </c>
      <c r="E50"/>
      <c r="F50" t="s">
        <v>2850</v>
      </c>
      <c r="G50" s="87">
        <v>42643</v>
      </c>
      <c r="H50" t="s">
        <v>209</v>
      </c>
      <c r="I50" s="77">
        <v>7.22</v>
      </c>
      <c r="J50" t="s">
        <v>123</v>
      </c>
      <c r="K50" t="s">
        <v>102</v>
      </c>
      <c r="L50" s="78">
        <v>3.3300000000000003E-2</v>
      </c>
      <c r="M50" s="78">
        <v>3.3300000000000003E-2</v>
      </c>
      <c r="N50" s="77">
        <v>2710.37</v>
      </c>
      <c r="O50" s="77">
        <v>116.37</v>
      </c>
      <c r="P50" s="77">
        <v>3.1540575689999999</v>
      </c>
      <c r="Q50" s="78">
        <v>1.04E-2</v>
      </c>
      <c r="R50" s="78">
        <v>0</v>
      </c>
      <c r="W50" s="90"/>
    </row>
    <row r="51" spans="2:23">
      <c r="B51" t="s">
        <v>2790</v>
      </c>
      <c r="C51" t="s">
        <v>2028</v>
      </c>
      <c r="D51" s="95">
        <v>435943</v>
      </c>
      <c r="E51"/>
      <c r="F51" t="s">
        <v>2850</v>
      </c>
      <c r="G51" s="87">
        <v>42551</v>
      </c>
      <c r="H51" t="s">
        <v>209</v>
      </c>
      <c r="I51" s="77">
        <v>6.97</v>
      </c>
      <c r="J51" t="s">
        <v>123</v>
      </c>
      <c r="K51" t="s">
        <v>102</v>
      </c>
      <c r="L51" s="78">
        <v>2.24E-2</v>
      </c>
      <c r="M51" s="78">
        <v>2.24E-2</v>
      </c>
      <c r="N51" s="77">
        <v>2420.0300000000002</v>
      </c>
      <c r="O51" s="77">
        <v>115.72</v>
      </c>
      <c r="P51" s="77">
        <v>2.8004587160000001</v>
      </c>
      <c r="Q51" s="78">
        <v>9.1999999999999998E-3</v>
      </c>
      <c r="R51" s="78">
        <v>0</v>
      </c>
      <c r="W51" s="90"/>
    </row>
    <row r="52" spans="2:23">
      <c r="B52" t="s">
        <v>2790</v>
      </c>
      <c r="C52" t="s">
        <v>2028</v>
      </c>
      <c r="D52" s="95">
        <v>448455</v>
      </c>
      <c r="E52"/>
      <c r="F52" t="s">
        <v>2850</v>
      </c>
      <c r="G52" s="87">
        <v>42643</v>
      </c>
      <c r="H52" t="s">
        <v>209</v>
      </c>
      <c r="I52" s="77">
        <v>6.02</v>
      </c>
      <c r="J52" t="s">
        <v>123</v>
      </c>
      <c r="K52" t="s">
        <v>102</v>
      </c>
      <c r="L52" s="78">
        <v>2.0400000000000001E-2</v>
      </c>
      <c r="M52" s="78">
        <v>2.0400000000000001E-2</v>
      </c>
      <c r="N52" s="77">
        <v>1827.54</v>
      </c>
      <c r="O52" s="77">
        <v>116.02</v>
      </c>
      <c r="P52" s="77">
        <v>2.1203119080000001</v>
      </c>
      <c r="Q52" s="78">
        <v>7.0000000000000001E-3</v>
      </c>
      <c r="R52" s="78">
        <v>0</v>
      </c>
      <c r="W52" s="90"/>
    </row>
    <row r="53" spans="2:23">
      <c r="B53" t="s">
        <v>2790</v>
      </c>
      <c r="C53" t="s">
        <v>2028</v>
      </c>
      <c r="D53" s="95">
        <v>542103</v>
      </c>
      <c r="E53"/>
      <c r="F53" t="s">
        <v>2850</v>
      </c>
      <c r="G53" s="87">
        <v>43555</v>
      </c>
      <c r="H53" t="s">
        <v>209</v>
      </c>
      <c r="I53" s="77">
        <v>3.45</v>
      </c>
      <c r="J53" t="s">
        <v>123</v>
      </c>
      <c r="K53" t="s">
        <v>102</v>
      </c>
      <c r="L53" s="78">
        <v>5.6500000000000002E-2</v>
      </c>
      <c r="M53" s="78">
        <v>5.6500000000000002E-2</v>
      </c>
      <c r="N53" s="77">
        <v>17.61</v>
      </c>
      <c r="O53" s="77">
        <v>100.77</v>
      </c>
      <c r="P53" s="77">
        <v>1.7745596999999998E-2</v>
      </c>
      <c r="Q53" s="78">
        <v>1E-4</v>
      </c>
      <c r="R53" s="78">
        <v>0</v>
      </c>
      <c r="W53" s="90"/>
    </row>
    <row r="54" spans="2:23">
      <c r="B54" t="s">
        <v>2790</v>
      </c>
      <c r="C54" t="s">
        <v>2028</v>
      </c>
      <c r="D54" s="95">
        <v>542104</v>
      </c>
      <c r="E54"/>
      <c r="F54" t="s">
        <v>2850</v>
      </c>
      <c r="G54" s="87">
        <v>43555</v>
      </c>
      <c r="H54" t="s">
        <v>209</v>
      </c>
      <c r="I54" s="77">
        <v>5.16</v>
      </c>
      <c r="J54" t="s">
        <v>123</v>
      </c>
      <c r="K54" t="s">
        <v>102</v>
      </c>
      <c r="L54" s="78">
        <v>4.7100000000000003E-2</v>
      </c>
      <c r="M54" s="78">
        <v>4.7800000000000002E-2</v>
      </c>
      <c r="N54" s="77">
        <v>208.84</v>
      </c>
      <c r="O54" s="77">
        <v>101.63</v>
      </c>
      <c r="P54" s="77">
        <v>0.212244092</v>
      </c>
      <c r="Q54" s="78">
        <v>6.9999999999999999E-4</v>
      </c>
      <c r="R54" s="78">
        <v>0</v>
      </c>
      <c r="W54" s="90"/>
    </row>
    <row r="55" spans="2:23">
      <c r="B55" t="s">
        <v>2790</v>
      </c>
      <c r="C55" t="s">
        <v>2028</v>
      </c>
      <c r="D55" s="95">
        <v>542102</v>
      </c>
      <c r="E55"/>
      <c r="F55" t="s">
        <v>2850</v>
      </c>
      <c r="G55" s="87">
        <v>43555</v>
      </c>
      <c r="H55" t="s">
        <v>209</v>
      </c>
      <c r="I55" s="77">
        <v>5.58</v>
      </c>
      <c r="J55" t="s">
        <v>123</v>
      </c>
      <c r="K55" t="s">
        <v>102</v>
      </c>
      <c r="L55" s="78">
        <v>2.47E-2</v>
      </c>
      <c r="M55" s="78">
        <v>2.47E-2</v>
      </c>
      <c r="N55" s="77">
        <v>737.44</v>
      </c>
      <c r="O55" s="77">
        <v>131.55000000000001</v>
      </c>
      <c r="P55" s="77">
        <v>0.97010231999999996</v>
      </c>
      <c r="Q55" s="78">
        <v>3.2000000000000002E-3</v>
      </c>
      <c r="R55" s="78">
        <v>0</v>
      </c>
      <c r="W55" s="90"/>
    </row>
    <row r="56" spans="2:23">
      <c r="B56" t="s">
        <v>2790</v>
      </c>
      <c r="C56" t="s">
        <v>2028</v>
      </c>
      <c r="D56" s="95">
        <v>542101</v>
      </c>
      <c r="E56"/>
      <c r="F56" t="s">
        <v>2850</v>
      </c>
      <c r="G56" s="87">
        <v>43555</v>
      </c>
      <c r="H56" t="s">
        <v>209</v>
      </c>
      <c r="I56" s="77">
        <v>5.03</v>
      </c>
      <c r="J56" t="s">
        <v>123</v>
      </c>
      <c r="K56" t="s">
        <v>102</v>
      </c>
      <c r="L56" s="78">
        <v>5.7299999999999997E-2</v>
      </c>
      <c r="M56" s="78">
        <v>5.7299999999999997E-2</v>
      </c>
      <c r="N56" s="77">
        <v>1764.32</v>
      </c>
      <c r="O56" s="77">
        <v>121.16</v>
      </c>
      <c r="P56" s="77">
        <v>2.1376501120000002</v>
      </c>
      <c r="Q56" s="78">
        <v>7.1000000000000004E-3</v>
      </c>
      <c r="R56" s="78">
        <v>0</v>
      </c>
      <c r="W56" s="90"/>
    </row>
    <row r="57" spans="2:23">
      <c r="B57" t="s">
        <v>2790</v>
      </c>
      <c r="C57" t="s">
        <v>2028</v>
      </c>
      <c r="D57" s="95">
        <v>542100</v>
      </c>
      <c r="E57"/>
      <c r="F57" t="s">
        <v>2850</v>
      </c>
      <c r="G57" s="87">
        <v>43555</v>
      </c>
      <c r="H57" t="s">
        <v>209</v>
      </c>
      <c r="I57" s="77">
        <v>5.87</v>
      </c>
      <c r="J57" t="s">
        <v>123</v>
      </c>
      <c r="K57" t="s">
        <v>102</v>
      </c>
      <c r="L57" s="78">
        <v>3.0800000000000001E-2</v>
      </c>
      <c r="M57" s="78">
        <v>3.0800000000000001E-2</v>
      </c>
      <c r="N57" s="77">
        <v>2705.87</v>
      </c>
      <c r="O57" s="77">
        <v>116.4</v>
      </c>
      <c r="P57" s="77">
        <v>3.1496326799999999</v>
      </c>
      <c r="Q57" s="78">
        <v>1.04E-2</v>
      </c>
      <c r="R57" s="78">
        <v>0</v>
      </c>
      <c r="W57" s="90"/>
    </row>
    <row r="58" spans="2:23">
      <c r="B58" t="s">
        <v>2790</v>
      </c>
      <c r="C58" t="s">
        <v>2028</v>
      </c>
      <c r="D58" s="95">
        <v>542099</v>
      </c>
      <c r="E58"/>
      <c r="F58" t="s">
        <v>2850</v>
      </c>
      <c r="G58" s="87">
        <v>43555</v>
      </c>
      <c r="H58" t="s">
        <v>209</v>
      </c>
      <c r="I58" s="77">
        <v>4.05</v>
      </c>
      <c r="J58" t="s">
        <v>123</v>
      </c>
      <c r="K58" t="s">
        <v>102</v>
      </c>
      <c r="L58" s="78">
        <v>2.52E-2</v>
      </c>
      <c r="M58" s="78">
        <v>2.53E-2</v>
      </c>
      <c r="N58" s="77">
        <v>1345.78</v>
      </c>
      <c r="O58" s="77">
        <v>123.33</v>
      </c>
      <c r="P58" s="77">
        <v>1.659750474</v>
      </c>
      <c r="Q58" s="78">
        <v>5.4999999999999997E-3</v>
      </c>
      <c r="R58" s="78">
        <v>0</v>
      </c>
      <c r="W58" s="90"/>
    </row>
    <row r="59" spans="2:23">
      <c r="B59" s="79" t="s">
        <v>2029</v>
      </c>
      <c r="I59" s="81">
        <v>0</v>
      </c>
      <c r="M59" s="80">
        <v>0</v>
      </c>
      <c r="N59" s="81">
        <v>0</v>
      </c>
      <c r="P59" s="81">
        <v>0</v>
      </c>
      <c r="Q59" s="80">
        <v>0</v>
      </c>
      <c r="R59" s="80">
        <v>0</v>
      </c>
    </row>
    <row r="60" spans="2:23">
      <c r="B60" t="s">
        <v>208</v>
      </c>
      <c r="D60" s="95">
        <v>0</v>
      </c>
      <c r="F60" t="s">
        <v>208</v>
      </c>
      <c r="I60" s="77">
        <v>0</v>
      </c>
      <c r="J60" t="s">
        <v>208</v>
      </c>
      <c r="K60" t="s">
        <v>208</v>
      </c>
      <c r="L60" s="78">
        <v>0</v>
      </c>
      <c r="M60" s="78">
        <v>0</v>
      </c>
      <c r="N60" s="77">
        <v>0</v>
      </c>
      <c r="O60" s="77">
        <v>0</v>
      </c>
      <c r="P60" s="77">
        <v>0</v>
      </c>
      <c r="Q60" s="78">
        <v>0</v>
      </c>
      <c r="R60" s="78">
        <v>0</v>
      </c>
    </row>
    <row r="61" spans="2:23">
      <c r="B61" s="79" t="s">
        <v>2030</v>
      </c>
      <c r="I61" s="81">
        <v>5.89</v>
      </c>
      <c r="M61" s="80">
        <v>3.73E-2</v>
      </c>
      <c r="N61" s="81">
        <v>243081.24</v>
      </c>
      <c r="P61" s="81">
        <v>260.75461162135059</v>
      </c>
      <c r="Q61" s="80">
        <v>0.86050000000000004</v>
      </c>
      <c r="R61" s="80">
        <v>2.8E-3</v>
      </c>
    </row>
    <row r="62" spans="2:23">
      <c r="B62" t="s">
        <v>2791</v>
      </c>
      <c r="C62" t="s">
        <v>2031</v>
      </c>
      <c r="D62" s="95">
        <v>4563</v>
      </c>
      <c r="E62"/>
      <c r="F62" t="s">
        <v>352</v>
      </c>
      <c r="G62" s="87">
        <v>42368</v>
      </c>
      <c r="H62" t="s">
        <v>206</v>
      </c>
      <c r="I62" s="77">
        <v>6.96</v>
      </c>
      <c r="J62" t="s">
        <v>127</v>
      </c>
      <c r="K62" t="s">
        <v>102</v>
      </c>
      <c r="L62" s="78">
        <v>3.1699999999999999E-2</v>
      </c>
      <c r="M62" s="78">
        <v>2.52E-2</v>
      </c>
      <c r="N62" s="77">
        <v>598.16</v>
      </c>
      <c r="O62" s="77">
        <v>117.59</v>
      </c>
      <c r="P62" s="77">
        <v>0.70337634400000004</v>
      </c>
      <c r="Q62" s="78">
        <v>2.3E-3</v>
      </c>
      <c r="R62" s="78">
        <v>0</v>
      </c>
      <c r="W62" s="90"/>
    </row>
    <row r="63" spans="2:23">
      <c r="B63" t="s">
        <v>2791</v>
      </c>
      <c r="C63" t="s">
        <v>2031</v>
      </c>
      <c r="D63" s="95">
        <v>4693</v>
      </c>
      <c r="E63"/>
      <c r="F63" t="s">
        <v>352</v>
      </c>
      <c r="G63" s="87">
        <v>42388</v>
      </c>
      <c r="H63" t="s">
        <v>206</v>
      </c>
      <c r="I63" s="77">
        <v>6.95</v>
      </c>
      <c r="J63" t="s">
        <v>127</v>
      </c>
      <c r="K63" t="s">
        <v>102</v>
      </c>
      <c r="L63" s="78">
        <v>3.1699999999999999E-2</v>
      </c>
      <c r="M63" s="78">
        <v>2.5399999999999999E-2</v>
      </c>
      <c r="N63" s="77">
        <v>837.42</v>
      </c>
      <c r="O63" s="77">
        <v>117.74</v>
      </c>
      <c r="P63" s="77">
        <v>0.98597830799999997</v>
      </c>
      <c r="Q63" s="78">
        <v>3.3E-3</v>
      </c>
      <c r="R63" s="78">
        <v>0</v>
      </c>
      <c r="W63" s="90"/>
    </row>
    <row r="64" spans="2:23">
      <c r="B64" t="s">
        <v>2791</v>
      </c>
      <c r="C64" t="s">
        <v>2031</v>
      </c>
      <c r="D64" s="95">
        <v>425769</v>
      </c>
      <c r="E64"/>
      <c r="F64" t="s">
        <v>352</v>
      </c>
      <c r="G64" s="87">
        <v>42509</v>
      </c>
      <c r="H64" t="s">
        <v>206</v>
      </c>
      <c r="I64" s="77">
        <v>7.01</v>
      </c>
      <c r="J64" t="s">
        <v>127</v>
      </c>
      <c r="K64" t="s">
        <v>102</v>
      </c>
      <c r="L64" s="78">
        <v>2.7400000000000001E-2</v>
      </c>
      <c r="M64" s="78">
        <v>2.7E-2</v>
      </c>
      <c r="N64" s="77">
        <v>837.42</v>
      </c>
      <c r="O64" s="77">
        <v>113.6</v>
      </c>
      <c r="P64" s="77">
        <v>0.95130912000000001</v>
      </c>
      <c r="Q64" s="78">
        <v>3.0999999999999999E-3</v>
      </c>
      <c r="R64" s="78">
        <v>0</v>
      </c>
      <c r="W64" s="90"/>
    </row>
    <row r="65" spans="2:23">
      <c r="B65" t="s">
        <v>2791</v>
      </c>
      <c r="C65" t="s">
        <v>2031</v>
      </c>
      <c r="D65" s="95">
        <v>455714</v>
      </c>
      <c r="E65"/>
      <c r="F65" t="s">
        <v>352</v>
      </c>
      <c r="G65" s="87">
        <v>42723</v>
      </c>
      <c r="H65" t="s">
        <v>206</v>
      </c>
      <c r="I65" s="77">
        <v>6.93</v>
      </c>
      <c r="J65" t="s">
        <v>127</v>
      </c>
      <c r="K65" t="s">
        <v>102</v>
      </c>
      <c r="L65" s="78">
        <v>3.15E-2</v>
      </c>
      <c r="M65" s="78">
        <v>2.8299999999999999E-2</v>
      </c>
      <c r="N65" s="77">
        <v>119.63</v>
      </c>
      <c r="O65" s="77">
        <v>115.4</v>
      </c>
      <c r="P65" s="77">
        <v>0.13805302</v>
      </c>
      <c r="Q65" s="78">
        <v>5.0000000000000001E-4</v>
      </c>
      <c r="R65" s="78">
        <v>0</v>
      </c>
      <c r="W65" s="90"/>
    </row>
    <row r="66" spans="2:23">
      <c r="B66" t="s">
        <v>2791</v>
      </c>
      <c r="C66" t="s">
        <v>2031</v>
      </c>
      <c r="D66" s="95">
        <v>474664</v>
      </c>
      <c r="E66"/>
      <c r="F66" t="s">
        <v>352</v>
      </c>
      <c r="G66" s="87">
        <v>42918</v>
      </c>
      <c r="H66" t="s">
        <v>206</v>
      </c>
      <c r="I66" s="77">
        <v>6.89</v>
      </c>
      <c r="J66" t="s">
        <v>127</v>
      </c>
      <c r="K66" t="s">
        <v>102</v>
      </c>
      <c r="L66" s="78">
        <v>3.1899999999999998E-2</v>
      </c>
      <c r="M66" s="78">
        <v>3.1E-2</v>
      </c>
      <c r="N66" s="77">
        <v>598.16</v>
      </c>
      <c r="O66" s="77">
        <v>112.82</v>
      </c>
      <c r="P66" s="77">
        <v>0.67484411200000005</v>
      </c>
      <c r="Q66" s="78">
        <v>2.2000000000000001E-3</v>
      </c>
      <c r="R66" s="78">
        <v>0</v>
      </c>
      <c r="W66" s="90"/>
    </row>
    <row r="67" spans="2:23">
      <c r="B67" t="s">
        <v>2791</v>
      </c>
      <c r="C67" t="s">
        <v>2031</v>
      </c>
      <c r="D67" s="95">
        <v>7520</v>
      </c>
      <c r="E67"/>
      <c r="F67" t="s">
        <v>352</v>
      </c>
      <c r="G67" s="87">
        <v>43915</v>
      </c>
      <c r="H67" t="s">
        <v>206</v>
      </c>
      <c r="I67" s="77">
        <v>6.92</v>
      </c>
      <c r="J67" t="s">
        <v>127</v>
      </c>
      <c r="K67" t="s">
        <v>102</v>
      </c>
      <c r="L67" s="78">
        <v>2.6599999999999999E-2</v>
      </c>
      <c r="M67" s="78">
        <v>3.6700000000000003E-2</v>
      </c>
      <c r="N67" s="77">
        <v>1259.28</v>
      </c>
      <c r="O67" s="77">
        <v>104.02</v>
      </c>
      <c r="P67" s="77">
        <v>1.309903056</v>
      </c>
      <c r="Q67" s="78">
        <v>4.3E-3</v>
      </c>
      <c r="R67" s="78">
        <v>0</v>
      </c>
      <c r="W67" s="90"/>
    </row>
    <row r="68" spans="2:23">
      <c r="B68" t="s">
        <v>2791</v>
      </c>
      <c r="C68" t="s">
        <v>2031</v>
      </c>
      <c r="D68" s="95">
        <v>8115</v>
      </c>
      <c r="E68"/>
      <c r="F68" t="s">
        <v>352</v>
      </c>
      <c r="G68" s="87">
        <v>44168</v>
      </c>
      <c r="H68" t="s">
        <v>206</v>
      </c>
      <c r="I68" s="77">
        <v>7.05</v>
      </c>
      <c r="J68" t="s">
        <v>127</v>
      </c>
      <c r="K68" t="s">
        <v>102</v>
      </c>
      <c r="L68" s="78">
        <v>1.89E-2</v>
      </c>
      <c r="M68" s="78">
        <v>3.9100000000000003E-2</v>
      </c>
      <c r="N68" s="77">
        <v>1275.3900000000001</v>
      </c>
      <c r="O68" s="77">
        <v>96.63</v>
      </c>
      <c r="P68" s="77">
        <v>1.2324093570000001</v>
      </c>
      <c r="Q68" s="78">
        <v>4.1000000000000003E-3</v>
      </c>
      <c r="R68" s="78">
        <v>0</v>
      </c>
      <c r="W68" s="90"/>
    </row>
    <row r="69" spans="2:23">
      <c r="B69" t="s">
        <v>2791</v>
      </c>
      <c r="C69" t="s">
        <v>2031</v>
      </c>
      <c r="D69" s="95">
        <v>8349</v>
      </c>
      <c r="E69"/>
      <c r="F69" t="s">
        <v>352</v>
      </c>
      <c r="G69" s="87">
        <v>44277</v>
      </c>
      <c r="H69" t="s">
        <v>206</v>
      </c>
      <c r="I69" s="77">
        <v>6.97</v>
      </c>
      <c r="J69" t="s">
        <v>127</v>
      </c>
      <c r="K69" t="s">
        <v>102</v>
      </c>
      <c r="L69" s="78">
        <v>1.9E-2</v>
      </c>
      <c r="M69" s="78">
        <v>4.6100000000000002E-2</v>
      </c>
      <c r="N69" s="77">
        <v>1939.45</v>
      </c>
      <c r="O69" s="77">
        <v>92.35</v>
      </c>
      <c r="P69" s="77">
        <v>1.7910820750000001</v>
      </c>
      <c r="Q69" s="78">
        <v>5.8999999999999999E-3</v>
      </c>
      <c r="R69" s="78">
        <v>0</v>
      </c>
      <c r="W69" s="90"/>
    </row>
    <row r="70" spans="2:23">
      <c r="B70" t="s">
        <v>2795</v>
      </c>
      <c r="C70" t="s">
        <v>2028</v>
      </c>
      <c r="D70" s="95">
        <v>371197</v>
      </c>
      <c r="E70"/>
      <c r="F70" t="s">
        <v>368</v>
      </c>
      <c r="G70" s="87">
        <v>42052</v>
      </c>
      <c r="H70" t="s">
        <v>149</v>
      </c>
      <c r="I70" s="77">
        <v>3.87</v>
      </c>
      <c r="J70" t="s">
        <v>666</v>
      </c>
      <c r="K70" t="s">
        <v>102</v>
      </c>
      <c r="L70" s="78">
        <v>2.98E-2</v>
      </c>
      <c r="M70" s="78">
        <v>2.3300000000000001E-2</v>
      </c>
      <c r="N70" s="77">
        <v>1902.31</v>
      </c>
      <c r="O70" s="77">
        <v>116.84</v>
      </c>
      <c r="P70" s="77">
        <v>2.222659004</v>
      </c>
      <c r="Q70" s="78">
        <v>7.3000000000000001E-3</v>
      </c>
      <c r="R70" s="78">
        <v>0</v>
      </c>
      <c r="W70" s="90"/>
    </row>
    <row r="71" spans="2:23">
      <c r="B71" t="s">
        <v>2774</v>
      </c>
      <c r="C71" t="s">
        <v>2031</v>
      </c>
      <c r="D71" s="95">
        <v>379497</v>
      </c>
      <c r="E71"/>
      <c r="F71" t="s">
        <v>368</v>
      </c>
      <c r="G71" s="87">
        <v>42122</v>
      </c>
      <c r="H71" t="s">
        <v>149</v>
      </c>
      <c r="I71" s="77">
        <v>4.21</v>
      </c>
      <c r="J71" t="s">
        <v>325</v>
      </c>
      <c r="K71" t="s">
        <v>102</v>
      </c>
      <c r="L71" s="78">
        <v>2.98E-2</v>
      </c>
      <c r="M71" s="78">
        <v>2.81E-2</v>
      </c>
      <c r="N71" s="77">
        <v>11707.67</v>
      </c>
      <c r="O71" s="77">
        <v>113.72</v>
      </c>
      <c r="P71" s="77">
        <v>13.313962324</v>
      </c>
      <c r="Q71" s="78">
        <v>4.3900000000000002E-2</v>
      </c>
      <c r="R71" s="78">
        <v>1E-4</v>
      </c>
      <c r="W71" s="90"/>
    </row>
    <row r="72" spans="2:23">
      <c r="B72" t="s">
        <v>2794</v>
      </c>
      <c r="C72" t="s">
        <v>2028</v>
      </c>
      <c r="D72" s="95">
        <v>372051</v>
      </c>
      <c r="E72"/>
      <c r="F72" t="s">
        <v>368</v>
      </c>
      <c r="G72" s="87">
        <v>42054</v>
      </c>
      <c r="H72" t="s">
        <v>149</v>
      </c>
      <c r="I72" s="77">
        <v>3.87</v>
      </c>
      <c r="J72" t="s">
        <v>666</v>
      </c>
      <c r="K72" t="s">
        <v>102</v>
      </c>
      <c r="L72" s="78">
        <v>2.98E-2</v>
      </c>
      <c r="M72" s="78">
        <v>3.2399999999999998E-2</v>
      </c>
      <c r="N72" s="77">
        <v>39.07</v>
      </c>
      <c r="O72" s="77">
        <v>112.94</v>
      </c>
      <c r="P72" s="77">
        <v>4.4125657999999998E-2</v>
      </c>
      <c r="Q72" s="78">
        <v>1E-4</v>
      </c>
      <c r="R72" s="78">
        <v>0</v>
      </c>
      <c r="W72" s="90"/>
    </row>
    <row r="73" spans="2:23">
      <c r="B73" t="s">
        <v>2794</v>
      </c>
      <c r="C73" t="s">
        <v>2028</v>
      </c>
      <c r="D73" s="95">
        <v>371707</v>
      </c>
      <c r="E73"/>
      <c r="F73" t="s">
        <v>368</v>
      </c>
      <c r="G73" s="87">
        <v>42052</v>
      </c>
      <c r="H73" t="s">
        <v>149</v>
      </c>
      <c r="I73" s="77">
        <v>3.87</v>
      </c>
      <c r="J73" t="s">
        <v>666</v>
      </c>
      <c r="K73" t="s">
        <v>102</v>
      </c>
      <c r="L73" s="78">
        <v>2.98E-2</v>
      </c>
      <c r="M73" s="78">
        <v>3.2399999999999998E-2</v>
      </c>
      <c r="N73" s="77">
        <v>1381.37</v>
      </c>
      <c r="O73" s="77">
        <v>112.94</v>
      </c>
      <c r="P73" s="77">
        <v>1.5601192779999999</v>
      </c>
      <c r="Q73" s="78">
        <v>5.1000000000000004E-3</v>
      </c>
      <c r="R73" s="78">
        <v>0</v>
      </c>
      <c r="W73" s="90"/>
    </row>
    <row r="74" spans="2:23">
      <c r="B74" t="s">
        <v>2793</v>
      </c>
      <c r="C74" t="s">
        <v>2031</v>
      </c>
      <c r="D74" s="95">
        <v>29991703</v>
      </c>
      <c r="E74"/>
      <c r="F74" t="s">
        <v>2032</v>
      </c>
      <c r="G74" s="87">
        <v>44227</v>
      </c>
      <c r="H74" t="s">
        <v>967</v>
      </c>
      <c r="I74" s="77">
        <v>3.07</v>
      </c>
      <c r="J74" t="s">
        <v>345</v>
      </c>
      <c r="K74" t="s">
        <v>102</v>
      </c>
      <c r="L74" s="78">
        <v>4.4999999999999998E-2</v>
      </c>
      <c r="M74" s="78">
        <v>2.06E-2</v>
      </c>
      <c r="N74" s="77">
        <v>4327.74</v>
      </c>
      <c r="O74" s="77">
        <v>124.79</v>
      </c>
      <c r="P74" s="77">
        <v>5.4005867460000001</v>
      </c>
      <c r="Q74" s="78">
        <v>1.78E-2</v>
      </c>
      <c r="R74" s="78">
        <v>1E-4</v>
      </c>
    </row>
    <row r="75" spans="2:23">
      <c r="B75" t="s">
        <v>2792</v>
      </c>
      <c r="C75" t="s">
        <v>2031</v>
      </c>
      <c r="D75" s="95">
        <v>66241</v>
      </c>
      <c r="E75"/>
      <c r="F75" t="s">
        <v>2032</v>
      </c>
      <c r="G75" s="87">
        <v>41534</v>
      </c>
      <c r="H75" t="s">
        <v>967</v>
      </c>
      <c r="I75" s="77">
        <v>5.39</v>
      </c>
      <c r="J75" t="s">
        <v>112</v>
      </c>
      <c r="K75" t="s">
        <v>102</v>
      </c>
      <c r="L75" s="78">
        <v>3.9800000000000002E-2</v>
      </c>
      <c r="M75" s="78">
        <v>3.5099999999999999E-2</v>
      </c>
      <c r="N75" s="77">
        <v>12782.98</v>
      </c>
      <c r="O75" s="77">
        <v>115.17</v>
      </c>
      <c r="P75" s="77">
        <v>14.722158066</v>
      </c>
      <c r="Q75" s="78">
        <v>4.8599999999999997E-2</v>
      </c>
      <c r="R75" s="78">
        <v>2.0000000000000001E-4</v>
      </c>
      <c r="W75" s="90"/>
    </row>
    <row r="76" spans="2:23">
      <c r="B76" t="s">
        <v>2796</v>
      </c>
      <c r="C76" t="s">
        <v>2031</v>
      </c>
      <c r="D76" s="95">
        <v>8370</v>
      </c>
      <c r="E76"/>
      <c r="F76" t="s">
        <v>466</v>
      </c>
      <c r="G76" s="87">
        <v>44294</v>
      </c>
      <c r="H76" t="s">
        <v>206</v>
      </c>
      <c r="I76" s="77">
        <v>7.89</v>
      </c>
      <c r="J76" t="s">
        <v>325</v>
      </c>
      <c r="K76" t="s">
        <v>102</v>
      </c>
      <c r="L76" s="78">
        <v>2.3199999999999998E-2</v>
      </c>
      <c r="M76" s="78">
        <v>4.3200000000000002E-2</v>
      </c>
      <c r="N76" s="77">
        <v>779.48</v>
      </c>
      <c r="O76" s="77">
        <v>94.58</v>
      </c>
      <c r="P76" s="77">
        <v>0.73723218400000001</v>
      </c>
      <c r="Q76" s="78">
        <v>2.3999999999999998E-3</v>
      </c>
      <c r="R76" s="78">
        <v>0</v>
      </c>
      <c r="W76" s="90"/>
    </row>
    <row r="77" spans="2:23">
      <c r="B77" t="s">
        <v>2796</v>
      </c>
      <c r="C77" t="s">
        <v>2031</v>
      </c>
      <c r="D77" s="95">
        <v>513783</v>
      </c>
      <c r="E77"/>
      <c r="F77" t="s">
        <v>466</v>
      </c>
      <c r="G77" s="87">
        <v>43222</v>
      </c>
      <c r="H77" t="s">
        <v>206</v>
      </c>
      <c r="I77" s="77">
        <v>7.88</v>
      </c>
      <c r="J77" t="s">
        <v>325</v>
      </c>
      <c r="K77" t="s">
        <v>102</v>
      </c>
      <c r="L77" s="78">
        <v>3.2199999999999999E-2</v>
      </c>
      <c r="M77" s="78">
        <v>3.5700000000000003E-2</v>
      </c>
      <c r="N77" s="77">
        <v>1773.04</v>
      </c>
      <c r="O77" s="77">
        <v>109.65</v>
      </c>
      <c r="P77" s="77">
        <v>1.94413836</v>
      </c>
      <c r="Q77" s="78">
        <v>6.4000000000000003E-3</v>
      </c>
      <c r="R77" s="78">
        <v>0</v>
      </c>
      <c r="W77" s="90"/>
    </row>
    <row r="78" spans="2:23">
      <c r="B78" t="s">
        <v>2796</v>
      </c>
      <c r="C78" t="s">
        <v>2031</v>
      </c>
      <c r="D78" s="95">
        <v>519337</v>
      </c>
      <c r="E78"/>
      <c r="F78" t="s">
        <v>466</v>
      </c>
      <c r="G78" s="87">
        <v>43276</v>
      </c>
      <c r="H78" t="s">
        <v>206</v>
      </c>
      <c r="I78" s="77">
        <v>7.87</v>
      </c>
      <c r="J78" t="s">
        <v>325</v>
      </c>
      <c r="K78" t="s">
        <v>102</v>
      </c>
      <c r="L78" s="78">
        <v>3.2599999999999997E-2</v>
      </c>
      <c r="M78" s="78">
        <v>3.56E-2</v>
      </c>
      <c r="N78" s="77">
        <v>371.03</v>
      </c>
      <c r="O78" s="77">
        <v>109.08</v>
      </c>
      <c r="P78" s="77">
        <v>0.404719524</v>
      </c>
      <c r="Q78" s="78">
        <v>1.2999999999999999E-3</v>
      </c>
      <c r="R78" s="78">
        <v>0</v>
      </c>
      <c r="W78" s="90"/>
    </row>
    <row r="79" spans="2:23">
      <c r="B79" t="s">
        <v>2796</v>
      </c>
      <c r="C79" t="s">
        <v>2031</v>
      </c>
      <c r="D79" s="95">
        <v>530503</v>
      </c>
      <c r="E79"/>
      <c r="F79" t="s">
        <v>466</v>
      </c>
      <c r="G79" s="87">
        <v>43431</v>
      </c>
      <c r="H79" t="s">
        <v>206</v>
      </c>
      <c r="I79" s="77">
        <v>7.81</v>
      </c>
      <c r="J79" t="s">
        <v>325</v>
      </c>
      <c r="K79" t="s">
        <v>102</v>
      </c>
      <c r="L79" s="78">
        <v>3.6600000000000001E-2</v>
      </c>
      <c r="M79" s="78">
        <v>3.4799999999999998E-2</v>
      </c>
      <c r="N79" s="77">
        <v>372.4</v>
      </c>
      <c r="O79" s="77">
        <v>112.6</v>
      </c>
      <c r="P79" s="77">
        <v>0.41932239999999998</v>
      </c>
      <c r="Q79" s="78">
        <v>1.4E-3</v>
      </c>
      <c r="R79" s="78">
        <v>0</v>
      </c>
      <c r="W79" s="90"/>
    </row>
    <row r="80" spans="2:23">
      <c r="B80" t="s">
        <v>2796</v>
      </c>
      <c r="C80" t="s">
        <v>2031</v>
      </c>
      <c r="D80" s="95">
        <v>70231</v>
      </c>
      <c r="E80"/>
      <c r="F80" t="s">
        <v>466</v>
      </c>
      <c r="G80" s="87">
        <v>43647</v>
      </c>
      <c r="H80" t="s">
        <v>206</v>
      </c>
      <c r="I80" s="77">
        <v>7.94</v>
      </c>
      <c r="J80" t="s">
        <v>325</v>
      </c>
      <c r="K80" t="s">
        <v>102</v>
      </c>
      <c r="L80" s="78">
        <v>2.9000000000000001E-2</v>
      </c>
      <c r="M80" s="78">
        <v>3.4700000000000002E-2</v>
      </c>
      <c r="N80" s="77">
        <v>654.35</v>
      </c>
      <c r="O80" s="77">
        <v>104.4</v>
      </c>
      <c r="P80" s="77">
        <v>0.68314140000000001</v>
      </c>
      <c r="Q80" s="78">
        <v>2.3E-3</v>
      </c>
      <c r="R80" s="78">
        <v>0</v>
      </c>
      <c r="W80" s="90"/>
    </row>
    <row r="81" spans="2:23">
      <c r="B81" t="s">
        <v>2796</v>
      </c>
      <c r="C81" t="s">
        <v>2031</v>
      </c>
      <c r="D81" s="95">
        <v>7569</v>
      </c>
      <c r="E81"/>
      <c r="F81" t="s">
        <v>466</v>
      </c>
      <c r="G81" s="87">
        <v>43922</v>
      </c>
      <c r="H81" t="s">
        <v>206</v>
      </c>
      <c r="I81" s="77">
        <v>8.02</v>
      </c>
      <c r="J81" t="s">
        <v>325</v>
      </c>
      <c r="K81" t="s">
        <v>102</v>
      </c>
      <c r="L81" s="78">
        <v>2.7699999999999999E-2</v>
      </c>
      <c r="M81" s="78">
        <v>3.2300000000000002E-2</v>
      </c>
      <c r="N81" s="77">
        <v>426.59</v>
      </c>
      <c r="O81" s="77">
        <v>106.72</v>
      </c>
      <c r="P81" s="77">
        <v>0.45525684799999999</v>
      </c>
      <c r="Q81" s="78">
        <v>1.5E-3</v>
      </c>
      <c r="R81" s="78">
        <v>0</v>
      </c>
      <c r="W81" s="90"/>
    </row>
    <row r="82" spans="2:23">
      <c r="B82" t="s">
        <v>2796</v>
      </c>
      <c r="C82" t="s">
        <v>2031</v>
      </c>
      <c r="D82" s="95">
        <v>7703</v>
      </c>
      <c r="E82"/>
      <c r="F82" t="s">
        <v>466</v>
      </c>
      <c r="G82" s="87">
        <v>43978</v>
      </c>
      <c r="H82" t="s">
        <v>206</v>
      </c>
      <c r="I82" s="77">
        <v>8.0399999999999991</v>
      </c>
      <c r="J82" t="s">
        <v>325</v>
      </c>
      <c r="K82" t="s">
        <v>102</v>
      </c>
      <c r="L82" s="78">
        <v>2.3E-2</v>
      </c>
      <c r="M82" s="78">
        <v>3.6400000000000002E-2</v>
      </c>
      <c r="N82" s="77">
        <v>178.95</v>
      </c>
      <c r="O82" s="77">
        <v>99.37</v>
      </c>
      <c r="P82" s="77">
        <v>0.17782261499999999</v>
      </c>
      <c r="Q82" s="78">
        <v>5.9999999999999995E-4</v>
      </c>
      <c r="R82" s="78">
        <v>0</v>
      </c>
      <c r="W82" s="90"/>
    </row>
    <row r="83" spans="2:23">
      <c r="B83" t="s">
        <v>2796</v>
      </c>
      <c r="C83" t="s">
        <v>2031</v>
      </c>
      <c r="D83" s="95">
        <v>7783</v>
      </c>
      <c r="E83"/>
      <c r="F83" t="s">
        <v>466</v>
      </c>
      <c r="G83" s="87">
        <v>44010</v>
      </c>
      <c r="H83" t="s">
        <v>206</v>
      </c>
      <c r="I83" s="77">
        <v>8.11</v>
      </c>
      <c r="J83" t="s">
        <v>325</v>
      </c>
      <c r="K83" t="s">
        <v>102</v>
      </c>
      <c r="L83" s="78">
        <v>2.1999999999999999E-2</v>
      </c>
      <c r="M83" s="78">
        <v>3.4000000000000002E-2</v>
      </c>
      <c r="N83" s="77">
        <v>280.60000000000002</v>
      </c>
      <c r="O83" s="77">
        <v>100.7</v>
      </c>
      <c r="P83" s="77">
        <v>0.28256419999999999</v>
      </c>
      <c r="Q83" s="78">
        <v>8.9999999999999998E-4</v>
      </c>
      <c r="R83" s="78">
        <v>0</v>
      </c>
      <c r="W83" s="90"/>
    </row>
    <row r="84" spans="2:23">
      <c r="B84" t="s">
        <v>2796</v>
      </c>
      <c r="C84" t="s">
        <v>2031</v>
      </c>
      <c r="D84" s="95">
        <v>8036</v>
      </c>
      <c r="E84"/>
      <c r="F84" t="s">
        <v>466</v>
      </c>
      <c r="G84" s="87">
        <v>44133</v>
      </c>
      <c r="H84" t="s">
        <v>206</v>
      </c>
      <c r="I84" s="77">
        <v>8.01</v>
      </c>
      <c r="J84" t="s">
        <v>325</v>
      </c>
      <c r="K84" t="s">
        <v>102</v>
      </c>
      <c r="L84" s="78">
        <v>2.3800000000000002E-2</v>
      </c>
      <c r="M84" s="78">
        <v>3.6499999999999998E-2</v>
      </c>
      <c r="N84" s="77">
        <v>364.88</v>
      </c>
      <c r="O84" s="77">
        <v>100.28</v>
      </c>
      <c r="P84" s="77">
        <v>0.36590166400000002</v>
      </c>
      <c r="Q84" s="78">
        <v>1.1999999999999999E-3</v>
      </c>
      <c r="R84" s="78">
        <v>0</v>
      </c>
      <c r="W84" s="90"/>
    </row>
    <row r="85" spans="2:23">
      <c r="B85" t="s">
        <v>2796</v>
      </c>
      <c r="C85" t="s">
        <v>2031</v>
      </c>
      <c r="D85" s="95">
        <v>8294</v>
      </c>
      <c r="E85"/>
      <c r="F85" t="s">
        <v>466</v>
      </c>
      <c r="G85" s="87">
        <v>44251</v>
      </c>
      <c r="H85" t="s">
        <v>206</v>
      </c>
      <c r="I85" s="77">
        <v>7.93</v>
      </c>
      <c r="J85" t="s">
        <v>325</v>
      </c>
      <c r="K85" t="s">
        <v>102</v>
      </c>
      <c r="L85" s="78">
        <v>2.3599999999999999E-2</v>
      </c>
      <c r="M85" s="78">
        <v>4.1500000000000002E-2</v>
      </c>
      <c r="N85" s="77">
        <v>1083.3900000000001</v>
      </c>
      <c r="O85" s="77">
        <v>96.41</v>
      </c>
      <c r="P85" s="77">
        <v>1.044496299</v>
      </c>
      <c r="Q85" s="78">
        <v>3.3999999999999998E-3</v>
      </c>
      <c r="R85" s="78">
        <v>0</v>
      </c>
      <c r="W85" s="90"/>
    </row>
    <row r="86" spans="2:23">
      <c r="B86" t="s">
        <v>2796</v>
      </c>
      <c r="C86" t="s">
        <v>2031</v>
      </c>
      <c r="D86" s="95">
        <v>8935</v>
      </c>
      <c r="E86"/>
      <c r="F86" t="s">
        <v>466</v>
      </c>
      <c r="G86" s="87">
        <v>44602</v>
      </c>
      <c r="H86" t="s">
        <v>206</v>
      </c>
      <c r="I86" s="77">
        <v>7.79</v>
      </c>
      <c r="J86" t="s">
        <v>325</v>
      </c>
      <c r="K86" t="s">
        <v>102</v>
      </c>
      <c r="L86" s="78">
        <v>2.0899999999999998E-2</v>
      </c>
      <c r="M86" s="78">
        <v>5.1499999999999997E-2</v>
      </c>
      <c r="N86" s="77">
        <v>1116.75</v>
      </c>
      <c r="O86" s="77">
        <v>84.9</v>
      </c>
      <c r="P86" s="77">
        <v>0.94812074999999996</v>
      </c>
      <c r="Q86" s="78">
        <v>3.0999999999999999E-3</v>
      </c>
      <c r="R86" s="78">
        <v>0</v>
      </c>
      <c r="W86" s="90"/>
    </row>
    <row r="87" spans="2:23">
      <c r="B87" t="s">
        <v>2796</v>
      </c>
      <c r="C87" t="s">
        <v>2031</v>
      </c>
      <c r="D87" s="95">
        <v>535850</v>
      </c>
      <c r="E87"/>
      <c r="F87" t="s">
        <v>466</v>
      </c>
      <c r="G87" s="87">
        <v>43500</v>
      </c>
      <c r="H87" t="s">
        <v>206</v>
      </c>
      <c r="I87" s="77">
        <v>7.88</v>
      </c>
      <c r="J87" t="s">
        <v>325</v>
      </c>
      <c r="K87" t="s">
        <v>102</v>
      </c>
      <c r="L87" s="78">
        <v>3.4500000000000003E-2</v>
      </c>
      <c r="M87" s="78">
        <v>3.3399999999999999E-2</v>
      </c>
      <c r="N87" s="77">
        <v>698.99</v>
      </c>
      <c r="O87" s="77">
        <v>112.62</v>
      </c>
      <c r="P87" s="77">
        <v>0.78720253799999995</v>
      </c>
      <c r="Q87" s="78">
        <v>2.5999999999999999E-3</v>
      </c>
      <c r="R87" s="78">
        <v>0</v>
      </c>
      <c r="W87" s="90"/>
    </row>
    <row r="88" spans="2:23">
      <c r="B88" t="s">
        <v>2796</v>
      </c>
      <c r="C88" t="s">
        <v>2031</v>
      </c>
      <c r="D88" s="95">
        <v>6835</v>
      </c>
      <c r="E88"/>
      <c r="F88" t="s">
        <v>466</v>
      </c>
      <c r="G88" s="87">
        <v>43556</v>
      </c>
      <c r="H88" t="s">
        <v>206</v>
      </c>
      <c r="I88" s="77">
        <v>7.95</v>
      </c>
      <c r="J88" t="s">
        <v>325</v>
      </c>
      <c r="K88" t="s">
        <v>102</v>
      </c>
      <c r="L88" s="78">
        <v>3.0499999999999999E-2</v>
      </c>
      <c r="M88" s="78">
        <v>3.2399999999999998E-2</v>
      </c>
      <c r="N88" s="77">
        <v>704.88</v>
      </c>
      <c r="O88" s="77">
        <v>109.11</v>
      </c>
      <c r="P88" s="77">
        <v>0.76909456799999998</v>
      </c>
      <c r="Q88" s="78">
        <v>2.5000000000000001E-3</v>
      </c>
      <c r="R88" s="78">
        <v>0</v>
      </c>
      <c r="W88" s="90"/>
    </row>
    <row r="89" spans="2:23">
      <c r="B89" t="s">
        <v>2796</v>
      </c>
      <c r="C89" t="s">
        <v>2031</v>
      </c>
      <c r="D89" s="95">
        <v>7124</v>
      </c>
      <c r="E89"/>
      <c r="F89" t="s">
        <v>466</v>
      </c>
      <c r="G89" s="87">
        <v>43703</v>
      </c>
      <c r="H89" t="s">
        <v>206</v>
      </c>
      <c r="I89" s="77">
        <v>8.07</v>
      </c>
      <c r="J89" t="s">
        <v>325</v>
      </c>
      <c r="K89" t="s">
        <v>102</v>
      </c>
      <c r="L89" s="78">
        <v>2.3800000000000002E-2</v>
      </c>
      <c r="M89" s="78">
        <v>3.4200000000000001E-2</v>
      </c>
      <c r="N89" s="77">
        <v>46.47</v>
      </c>
      <c r="O89" s="77">
        <v>101.34</v>
      </c>
      <c r="P89" s="77">
        <v>4.7092698000000002E-2</v>
      </c>
      <c r="Q89" s="78">
        <v>2.0000000000000001E-4</v>
      </c>
      <c r="R89" s="78">
        <v>0</v>
      </c>
      <c r="W89" s="90"/>
    </row>
    <row r="90" spans="2:23">
      <c r="B90" t="s">
        <v>2796</v>
      </c>
      <c r="C90" t="s">
        <v>2031</v>
      </c>
      <c r="D90" s="95">
        <v>7206</v>
      </c>
      <c r="E90"/>
      <c r="F90" t="s">
        <v>466</v>
      </c>
      <c r="G90" s="87">
        <v>43740</v>
      </c>
      <c r="H90" t="s">
        <v>206</v>
      </c>
      <c r="I90" s="77">
        <v>7.99</v>
      </c>
      <c r="J90" t="s">
        <v>325</v>
      </c>
      <c r="K90" t="s">
        <v>102</v>
      </c>
      <c r="L90" s="78">
        <v>2.4299999999999999E-2</v>
      </c>
      <c r="M90" s="78">
        <v>3.7499999999999999E-2</v>
      </c>
      <c r="N90" s="77">
        <v>686.67</v>
      </c>
      <c r="O90" s="77">
        <v>99.04</v>
      </c>
      <c r="P90" s="77">
        <v>0.68007796799999998</v>
      </c>
      <c r="Q90" s="78">
        <v>2.2000000000000001E-3</v>
      </c>
      <c r="R90" s="78">
        <v>0</v>
      </c>
      <c r="W90" s="90"/>
    </row>
    <row r="91" spans="2:23">
      <c r="B91" t="s">
        <v>2796</v>
      </c>
      <c r="C91" t="s">
        <v>2031</v>
      </c>
      <c r="D91" s="95">
        <v>7340</v>
      </c>
      <c r="E91"/>
      <c r="F91" t="s">
        <v>466</v>
      </c>
      <c r="G91" s="87">
        <v>43831</v>
      </c>
      <c r="H91" t="s">
        <v>206</v>
      </c>
      <c r="I91" s="77">
        <v>7.98</v>
      </c>
      <c r="J91" t="s">
        <v>325</v>
      </c>
      <c r="K91" t="s">
        <v>102</v>
      </c>
      <c r="L91" s="78">
        <v>2.3800000000000002E-2</v>
      </c>
      <c r="M91" s="78">
        <v>3.8899999999999997E-2</v>
      </c>
      <c r="N91" s="77">
        <v>712.7</v>
      </c>
      <c r="O91" s="77">
        <v>97.77</v>
      </c>
      <c r="P91" s="77">
        <v>0.69680679000000001</v>
      </c>
      <c r="Q91" s="78">
        <v>2.3E-3</v>
      </c>
      <c r="R91" s="78">
        <v>0</v>
      </c>
      <c r="W91" s="90"/>
    </row>
    <row r="92" spans="2:23">
      <c r="B92" t="s">
        <v>2800</v>
      </c>
      <c r="C92" t="s">
        <v>2031</v>
      </c>
      <c r="D92" s="95">
        <v>7936</v>
      </c>
      <c r="E92"/>
      <c r="F92" t="s">
        <v>2033</v>
      </c>
      <c r="G92" s="87">
        <v>44087</v>
      </c>
      <c r="H92" t="s">
        <v>967</v>
      </c>
      <c r="I92" s="77">
        <v>5.26</v>
      </c>
      <c r="J92" t="s">
        <v>345</v>
      </c>
      <c r="K92" t="s">
        <v>102</v>
      </c>
      <c r="L92" s="78">
        <v>1.7899999999999999E-2</v>
      </c>
      <c r="M92" s="78">
        <v>3.1E-2</v>
      </c>
      <c r="N92" s="77">
        <v>3358.22</v>
      </c>
      <c r="O92" s="77">
        <v>104.17</v>
      </c>
      <c r="P92" s="77">
        <v>3.4982577739999998</v>
      </c>
      <c r="Q92" s="78">
        <v>1.15E-2</v>
      </c>
      <c r="R92" s="78">
        <v>0</v>
      </c>
      <c r="W92" s="90"/>
    </row>
    <row r="93" spans="2:23">
      <c r="B93" t="s">
        <v>2800</v>
      </c>
      <c r="C93" t="s">
        <v>2031</v>
      </c>
      <c r="D93" s="95">
        <v>7937</v>
      </c>
      <c r="E93"/>
      <c r="F93" t="s">
        <v>2033</v>
      </c>
      <c r="G93" s="87">
        <v>44087</v>
      </c>
      <c r="H93" t="s">
        <v>967</v>
      </c>
      <c r="I93" s="77">
        <v>6.66</v>
      </c>
      <c r="J93" t="s">
        <v>345</v>
      </c>
      <c r="K93" t="s">
        <v>102</v>
      </c>
      <c r="L93" s="78">
        <v>7.5499999999999998E-2</v>
      </c>
      <c r="M93" s="78">
        <v>7.5999999999999998E-2</v>
      </c>
      <c r="N93" s="77">
        <v>4.2699999999999996</v>
      </c>
      <c r="O93" s="77">
        <v>101.62</v>
      </c>
      <c r="P93" s="77">
        <v>4.3391740000000003E-3</v>
      </c>
      <c r="Q93" s="78">
        <v>0</v>
      </c>
      <c r="R93" s="78">
        <v>0</v>
      </c>
      <c r="W93" s="90"/>
    </row>
    <row r="94" spans="2:23">
      <c r="B94" t="s">
        <v>2797</v>
      </c>
      <c r="C94" t="s">
        <v>2028</v>
      </c>
      <c r="D94" s="95">
        <v>8063</v>
      </c>
      <c r="E94"/>
      <c r="F94" t="s">
        <v>478</v>
      </c>
      <c r="G94" s="87">
        <v>44147</v>
      </c>
      <c r="H94" t="s">
        <v>149</v>
      </c>
      <c r="I94" s="77">
        <v>7.55</v>
      </c>
      <c r="J94" t="s">
        <v>548</v>
      </c>
      <c r="K94" t="s">
        <v>102</v>
      </c>
      <c r="L94" s="78">
        <v>1.6299999999999999E-2</v>
      </c>
      <c r="M94" s="78">
        <v>3.1800000000000002E-2</v>
      </c>
      <c r="N94" s="77">
        <v>2702.61</v>
      </c>
      <c r="O94" s="77">
        <v>99.51</v>
      </c>
      <c r="P94" s="77">
        <v>2.689367211</v>
      </c>
      <c r="Q94" s="78">
        <v>8.8999999999999999E-3</v>
      </c>
      <c r="R94" s="78">
        <v>0</v>
      </c>
      <c r="W94" s="90"/>
    </row>
    <row r="95" spans="2:23">
      <c r="B95" t="s">
        <v>2797</v>
      </c>
      <c r="C95" t="s">
        <v>2028</v>
      </c>
      <c r="D95" s="95">
        <v>8145</v>
      </c>
      <c r="E95"/>
      <c r="F95" t="s">
        <v>478</v>
      </c>
      <c r="G95" s="87">
        <v>44185</v>
      </c>
      <c r="H95" t="s">
        <v>149</v>
      </c>
      <c r="I95" s="77">
        <v>7.56</v>
      </c>
      <c r="J95" t="s">
        <v>548</v>
      </c>
      <c r="K95" t="s">
        <v>102</v>
      </c>
      <c r="L95" s="78">
        <v>1.4999999999999999E-2</v>
      </c>
      <c r="M95" s="78">
        <v>3.2599999999999997E-2</v>
      </c>
      <c r="N95" s="77">
        <v>1270.44</v>
      </c>
      <c r="O95" s="77">
        <v>97.81</v>
      </c>
      <c r="P95" s="77">
        <v>1.242617364</v>
      </c>
      <c r="Q95" s="78">
        <v>4.1000000000000003E-3</v>
      </c>
      <c r="R95" s="78">
        <v>0</v>
      </c>
      <c r="W95" s="90"/>
    </row>
    <row r="96" spans="2:23">
      <c r="B96" t="s">
        <v>2804</v>
      </c>
      <c r="C96" t="s">
        <v>2028</v>
      </c>
      <c r="D96" s="95">
        <v>8224</v>
      </c>
      <c r="E96"/>
      <c r="F96" t="s">
        <v>478</v>
      </c>
      <c r="G96" s="87">
        <v>44223</v>
      </c>
      <c r="H96" t="s">
        <v>149</v>
      </c>
      <c r="I96" s="77">
        <v>12.36</v>
      </c>
      <c r="J96" t="s">
        <v>345</v>
      </c>
      <c r="K96" t="s">
        <v>102</v>
      </c>
      <c r="L96" s="78">
        <v>2.1499999999999998E-2</v>
      </c>
      <c r="M96" s="78">
        <v>4.0099999999999997E-2</v>
      </c>
      <c r="N96" s="77">
        <v>5795.61</v>
      </c>
      <c r="O96" s="77">
        <v>89.41</v>
      </c>
      <c r="P96" s="77">
        <v>5.1818549010000003</v>
      </c>
      <c r="Q96" s="78">
        <v>1.7100000000000001E-2</v>
      </c>
      <c r="R96" s="78">
        <v>1E-4</v>
      </c>
      <c r="W96" s="90"/>
    </row>
    <row r="97" spans="2:23">
      <c r="B97" t="s">
        <v>2804</v>
      </c>
      <c r="C97" t="s">
        <v>2028</v>
      </c>
      <c r="D97" s="95">
        <v>444873</v>
      </c>
      <c r="E97"/>
      <c r="F97" t="s">
        <v>478</v>
      </c>
      <c r="G97" s="87">
        <v>42631</v>
      </c>
      <c r="H97" t="s">
        <v>149</v>
      </c>
      <c r="I97" s="77">
        <v>6.74</v>
      </c>
      <c r="J97" t="s">
        <v>345</v>
      </c>
      <c r="K97" t="s">
        <v>102</v>
      </c>
      <c r="L97" s="78">
        <v>4.1000000000000002E-2</v>
      </c>
      <c r="M97" s="78">
        <v>3.04E-2</v>
      </c>
      <c r="N97" s="77">
        <v>1237.3900000000001</v>
      </c>
      <c r="O97" s="77">
        <v>121.68</v>
      </c>
      <c r="P97" s="77">
        <v>1.505656152</v>
      </c>
      <c r="Q97" s="78">
        <v>5.0000000000000001E-3</v>
      </c>
      <c r="R97" s="78">
        <v>0</v>
      </c>
      <c r="W97" s="90"/>
    </row>
    <row r="98" spans="2:23">
      <c r="B98" t="s">
        <v>2803</v>
      </c>
      <c r="C98" t="s">
        <v>2031</v>
      </c>
      <c r="D98" s="95">
        <v>2984</v>
      </c>
      <c r="E98"/>
      <c r="F98" t="s">
        <v>466</v>
      </c>
      <c r="G98" s="87">
        <v>41422</v>
      </c>
      <c r="H98" t="s">
        <v>206</v>
      </c>
      <c r="I98" s="77">
        <v>3.69</v>
      </c>
      <c r="J98" t="s">
        <v>325</v>
      </c>
      <c r="K98" t="s">
        <v>102</v>
      </c>
      <c r="L98" s="78">
        <v>5.0999999999999997E-2</v>
      </c>
      <c r="M98" s="78">
        <v>2.5100000000000001E-2</v>
      </c>
      <c r="N98" s="77">
        <v>56.15</v>
      </c>
      <c r="O98" s="77">
        <v>125.65</v>
      </c>
      <c r="P98" s="77">
        <v>7.0552475000000003E-2</v>
      </c>
      <c r="Q98" s="78">
        <v>2.0000000000000001E-4</v>
      </c>
      <c r="R98" s="78">
        <v>0</v>
      </c>
      <c r="W98" s="90"/>
    </row>
    <row r="99" spans="2:23">
      <c r="B99" t="s">
        <v>2803</v>
      </c>
      <c r="C99" t="s">
        <v>2031</v>
      </c>
      <c r="D99" s="95">
        <v>11898140</v>
      </c>
      <c r="E99"/>
      <c r="F99" t="s">
        <v>466</v>
      </c>
      <c r="G99" s="87">
        <v>41330</v>
      </c>
      <c r="H99" t="s">
        <v>206</v>
      </c>
      <c r="I99" s="77">
        <v>3.67</v>
      </c>
      <c r="J99" t="s">
        <v>325</v>
      </c>
      <c r="K99" t="s">
        <v>102</v>
      </c>
      <c r="L99" s="78">
        <v>5.0999999999999997E-2</v>
      </c>
      <c r="M99" s="78">
        <v>2.8500000000000001E-2</v>
      </c>
      <c r="N99" s="77">
        <v>350.28</v>
      </c>
      <c r="O99" s="77">
        <v>124.89</v>
      </c>
      <c r="P99" s="77">
        <v>0.43746469199999999</v>
      </c>
      <c r="Q99" s="78">
        <v>1.4E-3</v>
      </c>
      <c r="R99" s="78">
        <v>0</v>
      </c>
      <c r="W99" s="90"/>
    </row>
    <row r="100" spans="2:23">
      <c r="B100" t="s">
        <v>2803</v>
      </c>
      <c r="C100" t="s">
        <v>2031</v>
      </c>
      <c r="D100" s="95">
        <v>11898320</v>
      </c>
      <c r="E100"/>
      <c r="F100" t="s">
        <v>466</v>
      </c>
      <c r="G100" s="87">
        <v>41597</v>
      </c>
      <c r="H100" t="s">
        <v>206</v>
      </c>
      <c r="I100" s="77">
        <v>3.68</v>
      </c>
      <c r="J100" t="s">
        <v>325</v>
      </c>
      <c r="K100" t="s">
        <v>102</v>
      </c>
      <c r="L100" s="78">
        <v>5.0999999999999997E-2</v>
      </c>
      <c r="M100" s="78">
        <v>2.6700000000000002E-2</v>
      </c>
      <c r="N100" s="77">
        <v>23.34</v>
      </c>
      <c r="O100" s="77">
        <v>122.89</v>
      </c>
      <c r="P100" s="77">
        <v>2.8682526E-2</v>
      </c>
      <c r="Q100" s="78">
        <v>1E-4</v>
      </c>
      <c r="R100" s="78">
        <v>0</v>
      </c>
      <c r="W100" s="90"/>
    </row>
    <row r="101" spans="2:23">
      <c r="B101" t="s">
        <v>2803</v>
      </c>
      <c r="C101" t="s">
        <v>2031</v>
      </c>
      <c r="D101" s="95">
        <v>11898330</v>
      </c>
      <c r="E101"/>
      <c r="F101" t="s">
        <v>466</v>
      </c>
      <c r="G101" s="87">
        <v>41630</v>
      </c>
      <c r="H101" t="s">
        <v>206</v>
      </c>
      <c r="I101" s="77">
        <v>3.67</v>
      </c>
      <c r="J101" t="s">
        <v>325</v>
      </c>
      <c r="K101" t="s">
        <v>102</v>
      </c>
      <c r="L101" s="78">
        <v>5.0999999999999997E-2</v>
      </c>
      <c r="M101" s="78">
        <v>2.8500000000000001E-2</v>
      </c>
      <c r="N101" s="77">
        <v>265.52</v>
      </c>
      <c r="O101" s="77">
        <v>122.56</v>
      </c>
      <c r="P101" s="77">
        <v>0.32542131200000002</v>
      </c>
      <c r="Q101" s="78">
        <v>1.1000000000000001E-3</v>
      </c>
      <c r="R101" s="78">
        <v>0</v>
      </c>
      <c r="W101" s="90"/>
    </row>
    <row r="102" spans="2:23">
      <c r="B102" t="s">
        <v>2803</v>
      </c>
      <c r="C102" t="s">
        <v>2031</v>
      </c>
      <c r="D102" s="95">
        <v>11898340</v>
      </c>
      <c r="E102"/>
      <c r="F102" t="s">
        <v>466</v>
      </c>
      <c r="G102" s="87">
        <v>41666</v>
      </c>
      <c r="H102" t="s">
        <v>206</v>
      </c>
      <c r="I102" s="77">
        <v>3.67</v>
      </c>
      <c r="J102" t="s">
        <v>325</v>
      </c>
      <c r="K102" t="s">
        <v>102</v>
      </c>
      <c r="L102" s="78">
        <v>5.0999999999999997E-2</v>
      </c>
      <c r="M102" s="78">
        <v>2.8500000000000001E-2</v>
      </c>
      <c r="N102" s="77">
        <v>51.36</v>
      </c>
      <c r="O102" s="77">
        <v>122.46</v>
      </c>
      <c r="P102" s="77">
        <v>6.2895456000000002E-2</v>
      </c>
      <c r="Q102" s="78">
        <v>2.0000000000000001E-4</v>
      </c>
      <c r="R102" s="78">
        <v>0</v>
      </c>
      <c r="W102" s="90"/>
    </row>
    <row r="103" spans="2:23">
      <c r="B103" t="s">
        <v>2803</v>
      </c>
      <c r="C103" t="s">
        <v>2031</v>
      </c>
      <c r="D103" s="95">
        <v>11898350</v>
      </c>
      <c r="E103"/>
      <c r="F103" t="s">
        <v>466</v>
      </c>
      <c r="G103" s="87">
        <v>41696</v>
      </c>
      <c r="H103" t="s">
        <v>206</v>
      </c>
      <c r="I103" s="77">
        <v>3.67</v>
      </c>
      <c r="J103" t="s">
        <v>325</v>
      </c>
      <c r="K103" t="s">
        <v>102</v>
      </c>
      <c r="L103" s="78">
        <v>5.0999999999999997E-2</v>
      </c>
      <c r="M103" s="78">
        <v>2.8500000000000001E-2</v>
      </c>
      <c r="N103" s="77">
        <v>49.43</v>
      </c>
      <c r="O103" s="77">
        <v>123.19</v>
      </c>
      <c r="P103" s="77">
        <v>6.0892817000000002E-2</v>
      </c>
      <c r="Q103" s="78">
        <v>2.0000000000000001E-4</v>
      </c>
      <c r="R103" s="78">
        <v>0</v>
      </c>
      <c r="W103" s="90"/>
    </row>
    <row r="104" spans="2:23">
      <c r="B104" t="s">
        <v>2803</v>
      </c>
      <c r="C104" t="s">
        <v>2031</v>
      </c>
      <c r="D104" s="95">
        <v>11898360</v>
      </c>
      <c r="E104"/>
      <c r="F104" t="s">
        <v>466</v>
      </c>
      <c r="G104" s="87">
        <v>41725</v>
      </c>
      <c r="H104" t="s">
        <v>206</v>
      </c>
      <c r="I104" s="77">
        <v>3.67</v>
      </c>
      <c r="J104" t="s">
        <v>325</v>
      </c>
      <c r="K104" t="s">
        <v>102</v>
      </c>
      <c r="L104" s="78">
        <v>5.0999999999999997E-2</v>
      </c>
      <c r="M104" s="78">
        <v>2.8500000000000001E-2</v>
      </c>
      <c r="N104" s="77">
        <v>98.44</v>
      </c>
      <c r="O104" s="77">
        <v>123.42</v>
      </c>
      <c r="P104" s="77">
        <v>0.121494648</v>
      </c>
      <c r="Q104" s="78">
        <v>4.0000000000000002E-4</v>
      </c>
      <c r="R104" s="78">
        <v>0</v>
      </c>
      <c r="W104" s="90"/>
    </row>
    <row r="105" spans="2:23">
      <c r="B105" t="s">
        <v>2803</v>
      </c>
      <c r="C105" t="s">
        <v>2031</v>
      </c>
      <c r="D105" s="95">
        <v>11898380</v>
      </c>
      <c r="E105"/>
      <c r="F105" t="s">
        <v>466</v>
      </c>
      <c r="G105" s="87">
        <v>41787</v>
      </c>
      <c r="H105" t="s">
        <v>206</v>
      </c>
      <c r="I105" s="77">
        <v>3.67</v>
      </c>
      <c r="J105" t="s">
        <v>325</v>
      </c>
      <c r="K105" t="s">
        <v>102</v>
      </c>
      <c r="L105" s="78">
        <v>5.0999999999999997E-2</v>
      </c>
      <c r="M105" s="78">
        <v>2.8500000000000001E-2</v>
      </c>
      <c r="N105" s="77">
        <v>61.98</v>
      </c>
      <c r="O105" s="77">
        <v>122.94</v>
      </c>
      <c r="P105" s="77">
        <v>7.6198212000000001E-2</v>
      </c>
      <c r="Q105" s="78">
        <v>2.9999999999999997E-4</v>
      </c>
      <c r="R105" s="78">
        <v>0</v>
      </c>
      <c r="W105" s="90"/>
    </row>
    <row r="106" spans="2:23">
      <c r="B106" t="s">
        <v>2803</v>
      </c>
      <c r="C106" t="s">
        <v>2031</v>
      </c>
      <c r="D106" s="95">
        <v>11898390</v>
      </c>
      <c r="E106"/>
      <c r="F106" t="s">
        <v>466</v>
      </c>
      <c r="G106" s="87">
        <v>41815</v>
      </c>
      <c r="H106" t="s">
        <v>206</v>
      </c>
      <c r="I106" s="77">
        <v>3.67</v>
      </c>
      <c r="J106" t="s">
        <v>325</v>
      </c>
      <c r="K106" t="s">
        <v>102</v>
      </c>
      <c r="L106" s="78">
        <v>5.0999999999999997E-2</v>
      </c>
      <c r="M106" s="78">
        <v>2.8500000000000001E-2</v>
      </c>
      <c r="N106" s="77">
        <v>34.85</v>
      </c>
      <c r="O106" s="77">
        <v>122.83</v>
      </c>
      <c r="P106" s="77">
        <v>4.2806255000000001E-2</v>
      </c>
      <c r="Q106" s="78">
        <v>1E-4</v>
      </c>
      <c r="R106" s="78">
        <v>0</v>
      </c>
      <c r="W106" s="90"/>
    </row>
    <row r="107" spans="2:23">
      <c r="B107" t="s">
        <v>2803</v>
      </c>
      <c r="C107" t="s">
        <v>2031</v>
      </c>
      <c r="D107" s="95">
        <v>11898400</v>
      </c>
      <c r="E107"/>
      <c r="F107" t="s">
        <v>466</v>
      </c>
      <c r="G107" s="87">
        <v>41836</v>
      </c>
      <c r="H107" t="s">
        <v>206</v>
      </c>
      <c r="I107" s="77">
        <v>3.67</v>
      </c>
      <c r="J107" t="s">
        <v>325</v>
      </c>
      <c r="K107" t="s">
        <v>102</v>
      </c>
      <c r="L107" s="78">
        <v>5.0999999999999997E-2</v>
      </c>
      <c r="M107" s="78">
        <v>2.8500000000000001E-2</v>
      </c>
      <c r="N107" s="77">
        <v>103.59</v>
      </c>
      <c r="O107" s="77">
        <v>122.47</v>
      </c>
      <c r="P107" s="77">
        <v>0.12686667300000001</v>
      </c>
      <c r="Q107" s="78">
        <v>4.0000000000000002E-4</v>
      </c>
      <c r="R107" s="78">
        <v>0</v>
      </c>
      <c r="W107" s="90"/>
    </row>
    <row r="108" spans="2:23">
      <c r="B108" t="s">
        <v>2803</v>
      </c>
      <c r="C108" t="s">
        <v>2031</v>
      </c>
      <c r="D108" s="95">
        <v>11898230</v>
      </c>
      <c r="E108"/>
      <c r="F108" t="s">
        <v>466</v>
      </c>
      <c r="G108" s="87">
        <v>41239</v>
      </c>
      <c r="H108" t="s">
        <v>206</v>
      </c>
      <c r="I108" s="77">
        <v>3.67</v>
      </c>
      <c r="J108" t="s">
        <v>325</v>
      </c>
      <c r="K108" t="s">
        <v>102</v>
      </c>
      <c r="L108" s="78">
        <v>5.0999999999999997E-2</v>
      </c>
      <c r="M108" s="78">
        <v>2.8500000000000001E-2</v>
      </c>
      <c r="N108" s="77">
        <v>410.16</v>
      </c>
      <c r="O108" s="77">
        <v>124.32</v>
      </c>
      <c r="P108" s="77">
        <v>0.50991091200000005</v>
      </c>
      <c r="Q108" s="78">
        <v>1.6999999999999999E-3</v>
      </c>
      <c r="R108" s="78">
        <v>0</v>
      </c>
      <c r="W108" s="90"/>
    </row>
    <row r="109" spans="2:23">
      <c r="B109" t="s">
        <v>2803</v>
      </c>
      <c r="C109" t="s">
        <v>2031</v>
      </c>
      <c r="D109" s="95">
        <v>11898120</v>
      </c>
      <c r="E109"/>
      <c r="F109" t="s">
        <v>466</v>
      </c>
      <c r="G109" s="87">
        <v>41269</v>
      </c>
      <c r="H109" t="s">
        <v>206</v>
      </c>
      <c r="I109" s="77">
        <v>3.69</v>
      </c>
      <c r="J109" t="s">
        <v>325</v>
      </c>
      <c r="K109" t="s">
        <v>102</v>
      </c>
      <c r="L109" s="78">
        <v>5.0999999999999997E-2</v>
      </c>
      <c r="M109" s="78">
        <v>2.5100000000000001E-2</v>
      </c>
      <c r="N109" s="77">
        <v>111.67</v>
      </c>
      <c r="O109" s="77">
        <v>126.45</v>
      </c>
      <c r="P109" s="77">
        <v>0.14120671500000001</v>
      </c>
      <c r="Q109" s="78">
        <v>5.0000000000000001E-4</v>
      </c>
      <c r="R109" s="78">
        <v>0</v>
      </c>
      <c r="W109" s="90"/>
    </row>
    <row r="110" spans="2:23">
      <c r="B110" t="s">
        <v>2803</v>
      </c>
      <c r="C110" t="s">
        <v>2031</v>
      </c>
      <c r="D110" s="95">
        <v>11898130</v>
      </c>
      <c r="E110"/>
      <c r="F110" t="s">
        <v>466</v>
      </c>
      <c r="G110" s="87">
        <v>41298</v>
      </c>
      <c r="H110" t="s">
        <v>206</v>
      </c>
      <c r="I110" s="77">
        <v>3.67</v>
      </c>
      <c r="J110" t="s">
        <v>325</v>
      </c>
      <c r="K110" t="s">
        <v>102</v>
      </c>
      <c r="L110" s="78">
        <v>5.0999999999999997E-2</v>
      </c>
      <c r="M110" s="78">
        <v>2.8500000000000001E-2</v>
      </c>
      <c r="N110" s="77">
        <v>225.96</v>
      </c>
      <c r="O110" s="77">
        <v>124.67</v>
      </c>
      <c r="P110" s="77">
        <v>0.281704332</v>
      </c>
      <c r="Q110" s="78">
        <v>8.9999999999999998E-4</v>
      </c>
      <c r="R110" s="78">
        <v>0</v>
      </c>
      <c r="W110" s="90"/>
    </row>
    <row r="111" spans="2:23">
      <c r="B111" t="s">
        <v>2803</v>
      </c>
      <c r="C111" t="s">
        <v>2031</v>
      </c>
      <c r="D111" s="95">
        <v>11898150</v>
      </c>
      <c r="E111"/>
      <c r="F111" t="s">
        <v>466</v>
      </c>
      <c r="G111" s="87">
        <v>41389</v>
      </c>
      <c r="H111" t="s">
        <v>206</v>
      </c>
      <c r="I111" s="77">
        <v>3.69</v>
      </c>
      <c r="J111" t="s">
        <v>325</v>
      </c>
      <c r="K111" t="s">
        <v>102</v>
      </c>
      <c r="L111" s="78">
        <v>5.0999999999999997E-2</v>
      </c>
      <c r="M111" s="78">
        <v>2.5100000000000001E-2</v>
      </c>
      <c r="N111" s="77">
        <v>153.32</v>
      </c>
      <c r="O111" s="77">
        <v>126.19</v>
      </c>
      <c r="P111" s="77">
        <v>0.19347450799999999</v>
      </c>
      <c r="Q111" s="78">
        <v>5.9999999999999995E-4</v>
      </c>
      <c r="R111" s="78">
        <v>0</v>
      </c>
      <c r="W111" s="90"/>
    </row>
    <row r="112" spans="2:23">
      <c r="B112" t="s">
        <v>2803</v>
      </c>
      <c r="C112" t="s">
        <v>2031</v>
      </c>
      <c r="D112" s="95">
        <v>11898270</v>
      </c>
      <c r="E112"/>
      <c r="F112" t="s">
        <v>466</v>
      </c>
      <c r="G112" s="87">
        <v>41450</v>
      </c>
      <c r="H112" t="s">
        <v>206</v>
      </c>
      <c r="I112" s="77">
        <v>3.69</v>
      </c>
      <c r="J112" t="s">
        <v>325</v>
      </c>
      <c r="K112" t="s">
        <v>102</v>
      </c>
      <c r="L112" s="78">
        <v>5.0999999999999997E-2</v>
      </c>
      <c r="M112" s="78">
        <v>2.52E-2</v>
      </c>
      <c r="N112" s="77">
        <v>92.51</v>
      </c>
      <c r="O112" s="77">
        <v>125.51</v>
      </c>
      <c r="P112" s="77">
        <v>0.116109301</v>
      </c>
      <c r="Q112" s="78">
        <v>4.0000000000000002E-4</v>
      </c>
      <c r="R112" s="78">
        <v>0</v>
      </c>
      <c r="W112" s="90"/>
    </row>
    <row r="113" spans="2:23">
      <c r="B113" t="s">
        <v>2803</v>
      </c>
      <c r="C113" t="s">
        <v>2031</v>
      </c>
      <c r="D113" s="95">
        <v>11898280</v>
      </c>
      <c r="E113"/>
      <c r="F113" t="s">
        <v>466</v>
      </c>
      <c r="G113" s="87">
        <v>41480</v>
      </c>
      <c r="H113" t="s">
        <v>206</v>
      </c>
      <c r="I113" s="77">
        <v>3.69</v>
      </c>
      <c r="J113" t="s">
        <v>325</v>
      </c>
      <c r="K113" t="s">
        <v>102</v>
      </c>
      <c r="L113" s="78">
        <v>5.0999999999999997E-2</v>
      </c>
      <c r="M113" s="78">
        <v>2.58E-2</v>
      </c>
      <c r="N113" s="77">
        <v>81.239999999999995</v>
      </c>
      <c r="O113" s="77">
        <v>124.27</v>
      </c>
      <c r="P113" s="77">
        <v>0.100956948</v>
      </c>
      <c r="Q113" s="78">
        <v>2.9999999999999997E-4</v>
      </c>
      <c r="R113" s="78">
        <v>0</v>
      </c>
      <c r="W113" s="90"/>
    </row>
    <row r="114" spans="2:23">
      <c r="B114" t="s">
        <v>2803</v>
      </c>
      <c r="C114" t="s">
        <v>2031</v>
      </c>
      <c r="D114" s="95">
        <v>11898290</v>
      </c>
      <c r="E114"/>
      <c r="F114" t="s">
        <v>466</v>
      </c>
      <c r="G114" s="87">
        <v>41512</v>
      </c>
      <c r="H114" t="s">
        <v>206</v>
      </c>
      <c r="I114" s="77">
        <v>3.63</v>
      </c>
      <c r="J114" t="s">
        <v>325</v>
      </c>
      <c r="K114" t="s">
        <v>102</v>
      </c>
      <c r="L114" s="78">
        <v>5.0999999999999997E-2</v>
      </c>
      <c r="M114" s="78">
        <v>3.5799999999999998E-2</v>
      </c>
      <c r="N114" s="77">
        <v>253.29</v>
      </c>
      <c r="O114" s="77">
        <v>119.58</v>
      </c>
      <c r="P114" s="77">
        <v>0.302884182</v>
      </c>
      <c r="Q114" s="78">
        <v>1E-3</v>
      </c>
      <c r="R114" s="78">
        <v>0</v>
      </c>
      <c r="W114" s="90"/>
    </row>
    <row r="115" spans="2:23">
      <c r="B115" t="s">
        <v>2803</v>
      </c>
      <c r="C115" t="s">
        <v>2031</v>
      </c>
      <c r="D115" s="95">
        <v>11898300</v>
      </c>
      <c r="E115"/>
      <c r="F115" t="s">
        <v>466</v>
      </c>
      <c r="G115" s="87">
        <v>41547</v>
      </c>
      <c r="H115" t="s">
        <v>206</v>
      </c>
      <c r="I115" s="77">
        <v>3.63</v>
      </c>
      <c r="J115" t="s">
        <v>325</v>
      </c>
      <c r="K115" t="s">
        <v>102</v>
      </c>
      <c r="L115" s="78">
        <v>5.0999999999999997E-2</v>
      </c>
      <c r="M115" s="78">
        <v>3.5799999999999998E-2</v>
      </c>
      <c r="N115" s="77">
        <v>185.33</v>
      </c>
      <c r="O115" s="77">
        <v>119.34</v>
      </c>
      <c r="P115" s="77">
        <v>0.22117282199999999</v>
      </c>
      <c r="Q115" s="78">
        <v>6.9999999999999999E-4</v>
      </c>
      <c r="R115" s="78">
        <v>0</v>
      </c>
      <c r="W115" s="90"/>
    </row>
    <row r="116" spans="2:23">
      <c r="B116" t="s">
        <v>2803</v>
      </c>
      <c r="C116" t="s">
        <v>2031</v>
      </c>
      <c r="D116" s="95">
        <v>11898310</v>
      </c>
      <c r="E116"/>
      <c r="F116" t="s">
        <v>466</v>
      </c>
      <c r="G116" s="87">
        <v>41571</v>
      </c>
      <c r="H116" t="s">
        <v>206</v>
      </c>
      <c r="I116" s="77">
        <v>3.68</v>
      </c>
      <c r="J116" t="s">
        <v>325</v>
      </c>
      <c r="K116" t="s">
        <v>102</v>
      </c>
      <c r="L116" s="78">
        <v>5.0999999999999997E-2</v>
      </c>
      <c r="M116" s="78">
        <v>2.64E-2</v>
      </c>
      <c r="N116" s="77">
        <v>90.37</v>
      </c>
      <c r="O116" s="77">
        <v>123.36</v>
      </c>
      <c r="P116" s="77">
        <v>0.111480432</v>
      </c>
      <c r="Q116" s="78">
        <v>4.0000000000000002E-4</v>
      </c>
      <c r="R116" s="78">
        <v>0</v>
      </c>
      <c r="W116" s="90"/>
    </row>
    <row r="117" spans="2:23">
      <c r="B117" t="s">
        <v>2803</v>
      </c>
      <c r="C117" t="s">
        <v>2031</v>
      </c>
      <c r="D117" s="95">
        <v>11898410</v>
      </c>
      <c r="E117"/>
      <c r="F117" t="s">
        <v>466</v>
      </c>
      <c r="G117" s="87">
        <v>41911</v>
      </c>
      <c r="H117" t="s">
        <v>206</v>
      </c>
      <c r="I117" s="77">
        <v>3.67</v>
      </c>
      <c r="J117" t="s">
        <v>325</v>
      </c>
      <c r="K117" t="s">
        <v>102</v>
      </c>
      <c r="L117" s="78">
        <v>5.0999999999999997E-2</v>
      </c>
      <c r="M117" s="78">
        <v>2.8500000000000001E-2</v>
      </c>
      <c r="N117" s="77">
        <v>40.659999999999997</v>
      </c>
      <c r="O117" s="77">
        <v>122.47</v>
      </c>
      <c r="P117" s="77">
        <v>4.9796302000000001E-2</v>
      </c>
      <c r="Q117" s="78">
        <v>2.0000000000000001E-4</v>
      </c>
      <c r="R117" s="78">
        <v>0</v>
      </c>
      <c r="W117" s="90"/>
    </row>
    <row r="118" spans="2:23">
      <c r="B118" t="s">
        <v>2803</v>
      </c>
      <c r="C118" t="s">
        <v>2031</v>
      </c>
      <c r="D118" s="95">
        <v>11898420</v>
      </c>
      <c r="E118"/>
      <c r="F118" t="s">
        <v>466</v>
      </c>
      <c r="G118" s="87">
        <v>42033</v>
      </c>
      <c r="H118" t="s">
        <v>206</v>
      </c>
      <c r="I118" s="77">
        <v>3.67</v>
      </c>
      <c r="J118" t="s">
        <v>325</v>
      </c>
      <c r="K118" t="s">
        <v>102</v>
      </c>
      <c r="L118" s="78">
        <v>5.0999999999999997E-2</v>
      </c>
      <c r="M118" s="78">
        <v>2.8500000000000001E-2</v>
      </c>
      <c r="N118" s="77">
        <v>270.64999999999998</v>
      </c>
      <c r="O118" s="77">
        <v>122.71</v>
      </c>
      <c r="P118" s="77">
        <v>0.332114615</v>
      </c>
      <c r="Q118" s="78">
        <v>1.1000000000000001E-3</v>
      </c>
      <c r="R118" s="78">
        <v>0</v>
      </c>
      <c r="W118" s="90"/>
    </row>
    <row r="119" spans="2:23">
      <c r="B119" t="s">
        <v>2803</v>
      </c>
      <c r="C119" t="s">
        <v>2031</v>
      </c>
      <c r="D119" s="95">
        <v>11898421</v>
      </c>
      <c r="E119"/>
      <c r="F119" t="s">
        <v>466</v>
      </c>
      <c r="G119" s="87">
        <v>42054</v>
      </c>
      <c r="H119" t="s">
        <v>206</v>
      </c>
      <c r="I119" s="77">
        <v>3.67</v>
      </c>
      <c r="J119" t="s">
        <v>325</v>
      </c>
      <c r="K119" t="s">
        <v>102</v>
      </c>
      <c r="L119" s="78">
        <v>5.0999999999999997E-2</v>
      </c>
      <c r="M119" s="78">
        <v>2.8500000000000001E-2</v>
      </c>
      <c r="N119" s="77">
        <v>528.70000000000005</v>
      </c>
      <c r="O119" s="77">
        <v>123.79</v>
      </c>
      <c r="P119" s="77">
        <v>0.65447772999999998</v>
      </c>
      <c r="Q119" s="78">
        <v>2.2000000000000001E-3</v>
      </c>
      <c r="R119" s="78">
        <v>0</v>
      </c>
      <c r="W119" s="90"/>
    </row>
    <row r="120" spans="2:23">
      <c r="B120" t="s">
        <v>2803</v>
      </c>
      <c r="C120" t="s">
        <v>2031</v>
      </c>
      <c r="D120" s="95">
        <v>435717</v>
      </c>
      <c r="E120"/>
      <c r="F120" t="s">
        <v>466</v>
      </c>
      <c r="G120" s="87">
        <v>42565</v>
      </c>
      <c r="H120" t="s">
        <v>206</v>
      </c>
      <c r="I120" s="77">
        <v>3.67</v>
      </c>
      <c r="J120" t="s">
        <v>325</v>
      </c>
      <c r="K120" t="s">
        <v>102</v>
      </c>
      <c r="L120" s="78">
        <v>5.0999999999999997E-2</v>
      </c>
      <c r="M120" s="78">
        <v>2.8500000000000001E-2</v>
      </c>
      <c r="N120" s="77">
        <v>645.32000000000005</v>
      </c>
      <c r="O120" s="77">
        <v>124.29</v>
      </c>
      <c r="P120" s="77">
        <v>0.80206822799999999</v>
      </c>
      <c r="Q120" s="78">
        <v>2.5999999999999999E-3</v>
      </c>
      <c r="R120" s="78">
        <v>0</v>
      </c>
      <c r="W120" s="90"/>
    </row>
    <row r="121" spans="2:23">
      <c r="B121" t="s">
        <v>2803</v>
      </c>
      <c r="C121" t="s">
        <v>2031</v>
      </c>
      <c r="D121" s="95">
        <v>11898180</v>
      </c>
      <c r="E121"/>
      <c r="F121" t="s">
        <v>466</v>
      </c>
      <c r="G121" s="87">
        <v>41115</v>
      </c>
      <c r="H121" t="s">
        <v>206</v>
      </c>
      <c r="I121" s="77">
        <v>3.67</v>
      </c>
      <c r="J121" t="s">
        <v>325</v>
      </c>
      <c r="K121" t="s">
        <v>102</v>
      </c>
      <c r="L121" s="78">
        <v>5.0999999999999997E-2</v>
      </c>
      <c r="M121" s="78">
        <v>2.86E-2</v>
      </c>
      <c r="N121" s="77">
        <v>161.32</v>
      </c>
      <c r="O121" s="77">
        <v>125.45</v>
      </c>
      <c r="P121" s="77">
        <v>0.20237594</v>
      </c>
      <c r="Q121" s="78">
        <v>6.9999999999999999E-4</v>
      </c>
      <c r="R121" s="78">
        <v>0</v>
      </c>
      <c r="W121" s="90"/>
    </row>
    <row r="122" spans="2:23">
      <c r="B122" t="s">
        <v>2803</v>
      </c>
      <c r="C122" t="s">
        <v>2031</v>
      </c>
      <c r="D122" s="95">
        <v>11898190</v>
      </c>
      <c r="E122"/>
      <c r="F122" t="s">
        <v>466</v>
      </c>
      <c r="G122" s="87">
        <v>41179</v>
      </c>
      <c r="H122" t="s">
        <v>206</v>
      </c>
      <c r="I122" s="77">
        <v>3.67</v>
      </c>
      <c r="J122" t="s">
        <v>325</v>
      </c>
      <c r="K122" t="s">
        <v>102</v>
      </c>
      <c r="L122" s="78">
        <v>5.0999999999999997E-2</v>
      </c>
      <c r="M122" s="78">
        <v>2.8500000000000001E-2</v>
      </c>
      <c r="N122" s="77">
        <v>203.43</v>
      </c>
      <c r="O122" s="77">
        <v>124.08</v>
      </c>
      <c r="P122" s="77">
        <v>0.252415944</v>
      </c>
      <c r="Q122" s="78">
        <v>8.0000000000000004E-4</v>
      </c>
      <c r="R122" s="78">
        <v>0</v>
      </c>
      <c r="W122" s="90"/>
    </row>
    <row r="123" spans="2:23">
      <c r="B123" t="s">
        <v>2804</v>
      </c>
      <c r="C123" t="s">
        <v>2028</v>
      </c>
      <c r="D123" s="95">
        <v>2963</v>
      </c>
      <c r="E123"/>
      <c r="F123" t="s">
        <v>478</v>
      </c>
      <c r="G123" s="87">
        <v>41423</v>
      </c>
      <c r="H123" t="s">
        <v>149</v>
      </c>
      <c r="I123" s="77">
        <v>2.81</v>
      </c>
      <c r="J123" t="s">
        <v>345</v>
      </c>
      <c r="K123" t="s">
        <v>102</v>
      </c>
      <c r="L123" s="78">
        <v>0.05</v>
      </c>
      <c r="M123" s="78">
        <v>2.52E-2</v>
      </c>
      <c r="N123" s="77">
        <v>1109.47</v>
      </c>
      <c r="O123" s="77">
        <v>122</v>
      </c>
      <c r="P123" s="77">
        <v>1.3535534</v>
      </c>
      <c r="Q123" s="78">
        <v>4.4999999999999997E-3</v>
      </c>
      <c r="R123" s="78">
        <v>0</v>
      </c>
      <c r="W123" s="90"/>
    </row>
    <row r="124" spans="2:23">
      <c r="B124" t="s">
        <v>2804</v>
      </c>
      <c r="C124" t="s">
        <v>2028</v>
      </c>
      <c r="D124" s="95">
        <v>2968</v>
      </c>
      <c r="E124"/>
      <c r="F124" t="s">
        <v>478</v>
      </c>
      <c r="G124" s="87">
        <v>41423</v>
      </c>
      <c r="H124" t="s">
        <v>149</v>
      </c>
      <c r="I124" s="77">
        <v>2.81</v>
      </c>
      <c r="J124" t="s">
        <v>345</v>
      </c>
      <c r="K124" t="s">
        <v>102</v>
      </c>
      <c r="L124" s="78">
        <v>0.05</v>
      </c>
      <c r="M124" s="78">
        <v>2.52E-2</v>
      </c>
      <c r="N124" s="77">
        <v>356.83</v>
      </c>
      <c r="O124" s="77">
        <v>122</v>
      </c>
      <c r="P124" s="77">
        <v>0.43533260000000001</v>
      </c>
      <c r="Q124" s="78">
        <v>1.4E-3</v>
      </c>
      <c r="R124" s="78">
        <v>0</v>
      </c>
      <c r="W124" s="90"/>
    </row>
    <row r="125" spans="2:23">
      <c r="B125" t="s">
        <v>2804</v>
      </c>
      <c r="C125" t="s">
        <v>2028</v>
      </c>
      <c r="D125" s="95">
        <v>4605</v>
      </c>
      <c r="E125"/>
      <c r="F125" t="s">
        <v>478</v>
      </c>
      <c r="G125" s="87">
        <v>42352</v>
      </c>
      <c r="H125" t="s">
        <v>149</v>
      </c>
      <c r="I125" s="77">
        <v>5.04</v>
      </c>
      <c r="J125" t="s">
        <v>345</v>
      </c>
      <c r="K125" t="s">
        <v>102</v>
      </c>
      <c r="L125" s="78">
        <v>0.05</v>
      </c>
      <c r="M125" s="78">
        <v>2.8000000000000001E-2</v>
      </c>
      <c r="N125" s="77">
        <v>1363.66</v>
      </c>
      <c r="O125" s="77">
        <v>125.99</v>
      </c>
      <c r="P125" s="77">
        <v>1.7180752340000001</v>
      </c>
      <c r="Q125" s="78">
        <v>5.7000000000000002E-3</v>
      </c>
      <c r="R125" s="78">
        <v>0</v>
      </c>
      <c r="W125" s="90"/>
    </row>
    <row r="126" spans="2:23">
      <c r="B126" t="s">
        <v>2804</v>
      </c>
      <c r="C126" t="s">
        <v>2028</v>
      </c>
      <c r="D126" s="95">
        <v>4606</v>
      </c>
      <c r="E126"/>
      <c r="F126" t="s">
        <v>478</v>
      </c>
      <c r="G126" s="87">
        <v>42352</v>
      </c>
      <c r="H126" t="s">
        <v>149</v>
      </c>
      <c r="I126" s="77">
        <v>6.78</v>
      </c>
      <c r="J126" t="s">
        <v>345</v>
      </c>
      <c r="K126" t="s">
        <v>102</v>
      </c>
      <c r="L126" s="78">
        <v>4.1000000000000002E-2</v>
      </c>
      <c r="M126" s="78">
        <v>2.7900000000000001E-2</v>
      </c>
      <c r="N126" s="77">
        <v>4169.8</v>
      </c>
      <c r="O126" s="77">
        <v>123.24</v>
      </c>
      <c r="P126" s="77">
        <v>5.1388615199999998</v>
      </c>
      <c r="Q126" s="78">
        <v>1.7000000000000001E-2</v>
      </c>
      <c r="R126" s="78">
        <v>1E-4</v>
      </c>
      <c r="W126" s="90"/>
    </row>
    <row r="127" spans="2:23">
      <c r="B127" t="s">
        <v>2803</v>
      </c>
      <c r="C127" t="s">
        <v>2031</v>
      </c>
      <c r="D127" s="95">
        <v>88770</v>
      </c>
      <c r="E127"/>
      <c r="F127" t="s">
        <v>466</v>
      </c>
      <c r="G127" s="87">
        <v>40570</v>
      </c>
      <c r="H127" t="s">
        <v>206</v>
      </c>
      <c r="I127" s="77">
        <v>3.69</v>
      </c>
      <c r="J127" t="s">
        <v>325</v>
      </c>
      <c r="K127" t="s">
        <v>102</v>
      </c>
      <c r="L127" s="78">
        <v>5.0999999999999997E-2</v>
      </c>
      <c r="M127" s="78">
        <v>2.5100000000000001E-2</v>
      </c>
      <c r="N127" s="77">
        <v>3272.07</v>
      </c>
      <c r="O127" s="77">
        <v>131.06</v>
      </c>
      <c r="P127" s="77">
        <v>4.2883749419999999</v>
      </c>
      <c r="Q127" s="78">
        <v>1.4200000000000001E-2</v>
      </c>
      <c r="R127" s="78">
        <v>0</v>
      </c>
      <c r="W127" s="90"/>
    </row>
    <row r="128" spans="2:23">
      <c r="B128" t="s">
        <v>2803</v>
      </c>
      <c r="C128" t="s">
        <v>2031</v>
      </c>
      <c r="D128" s="95">
        <v>11896140</v>
      </c>
      <c r="E128"/>
      <c r="F128" t="s">
        <v>466</v>
      </c>
      <c r="G128" s="87">
        <v>40933</v>
      </c>
      <c r="H128" t="s">
        <v>206</v>
      </c>
      <c r="I128" s="77">
        <v>3.67</v>
      </c>
      <c r="J128" t="s">
        <v>325</v>
      </c>
      <c r="K128" t="s">
        <v>102</v>
      </c>
      <c r="L128" s="78">
        <v>5.1299999999999998E-2</v>
      </c>
      <c r="M128" s="78">
        <v>2.8500000000000001E-2</v>
      </c>
      <c r="N128" s="77">
        <v>482.28</v>
      </c>
      <c r="O128" s="77">
        <v>126.87</v>
      </c>
      <c r="P128" s="77">
        <v>0.61186863599999997</v>
      </c>
      <c r="Q128" s="78">
        <v>2E-3</v>
      </c>
      <c r="R128" s="78">
        <v>0</v>
      </c>
      <c r="W128" s="90"/>
    </row>
    <row r="129" spans="2:23">
      <c r="B129" t="s">
        <v>2803</v>
      </c>
      <c r="C129" t="s">
        <v>2031</v>
      </c>
      <c r="D129" s="95">
        <v>11896150</v>
      </c>
      <c r="E129"/>
      <c r="F129" t="s">
        <v>466</v>
      </c>
      <c r="G129" s="87">
        <v>40993</v>
      </c>
      <c r="H129" t="s">
        <v>206</v>
      </c>
      <c r="I129" s="77">
        <v>3.67</v>
      </c>
      <c r="J129" t="s">
        <v>325</v>
      </c>
      <c r="K129" t="s">
        <v>102</v>
      </c>
      <c r="L129" s="78">
        <v>5.1499999999999997E-2</v>
      </c>
      <c r="M129" s="78">
        <v>2.8500000000000001E-2</v>
      </c>
      <c r="N129" s="77">
        <v>280.68</v>
      </c>
      <c r="O129" s="77">
        <v>126.94</v>
      </c>
      <c r="P129" s="77">
        <v>0.35629519199999998</v>
      </c>
      <c r="Q129" s="78">
        <v>1.1999999999999999E-3</v>
      </c>
      <c r="R129" s="78">
        <v>0</v>
      </c>
      <c r="W129" s="90"/>
    </row>
    <row r="130" spans="2:23">
      <c r="B130" t="s">
        <v>2803</v>
      </c>
      <c r="C130" t="s">
        <v>2031</v>
      </c>
      <c r="D130" s="95">
        <v>11896160</v>
      </c>
      <c r="E130"/>
      <c r="F130" t="s">
        <v>466</v>
      </c>
      <c r="G130" s="87">
        <v>41053</v>
      </c>
      <c r="H130" t="s">
        <v>206</v>
      </c>
      <c r="I130" s="77">
        <v>3.67</v>
      </c>
      <c r="J130" t="s">
        <v>325</v>
      </c>
      <c r="K130" t="s">
        <v>102</v>
      </c>
      <c r="L130" s="78">
        <v>5.0999999999999997E-2</v>
      </c>
      <c r="M130" s="78">
        <v>2.8500000000000001E-2</v>
      </c>
      <c r="N130" s="77">
        <v>197.7</v>
      </c>
      <c r="O130" s="77">
        <v>125.14</v>
      </c>
      <c r="P130" s="77">
        <v>0.24740177999999999</v>
      </c>
      <c r="Q130" s="78">
        <v>8.0000000000000004E-4</v>
      </c>
      <c r="R130" s="78">
        <v>0</v>
      </c>
      <c r="W130" s="90"/>
    </row>
    <row r="131" spans="2:23">
      <c r="B131" t="s">
        <v>2803</v>
      </c>
      <c r="C131" t="s">
        <v>2031</v>
      </c>
      <c r="D131" s="95">
        <v>11898170</v>
      </c>
      <c r="E131"/>
      <c r="F131" t="s">
        <v>466</v>
      </c>
      <c r="G131" s="87">
        <v>41085</v>
      </c>
      <c r="H131" t="s">
        <v>206</v>
      </c>
      <c r="I131" s="77">
        <v>3.67</v>
      </c>
      <c r="J131" t="s">
        <v>325</v>
      </c>
      <c r="K131" t="s">
        <v>102</v>
      </c>
      <c r="L131" s="78">
        <v>5.0999999999999997E-2</v>
      </c>
      <c r="M131" s="78">
        <v>2.8500000000000001E-2</v>
      </c>
      <c r="N131" s="77">
        <v>363.78</v>
      </c>
      <c r="O131" s="77">
        <v>125.14</v>
      </c>
      <c r="P131" s="77">
        <v>0.45523429199999998</v>
      </c>
      <c r="Q131" s="78">
        <v>1.5E-3</v>
      </c>
      <c r="R131" s="78">
        <v>0</v>
      </c>
      <c r="W131" s="90"/>
    </row>
    <row r="132" spans="2:23">
      <c r="B132" t="s">
        <v>2806</v>
      </c>
      <c r="C132" t="s">
        <v>2028</v>
      </c>
      <c r="D132" s="95">
        <v>472710</v>
      </c>
      <c r="E132"/>
      <c r="F132" t="s">
        <v>466</v>
      </c>
      <c r="G132" s="87">
        <v>42901</v>
      </c>
      <c r="H132" t="s">
        <v>206</v>
      </c>
      <c r="I132" s="77">
        <v>0.71</v>
      </c>
      <c r="J132" t="s">
        <v>132</v>
      </c>
      <c r="K132" t="s">
        <v>102</v>
      </c>
      <c r="L132" s="78">
        <v>0.04</v>
      </c>
      <c r="M132" s="78">
        <v>6.0600000000000001E-2</v>
      </c>
      <c r="N132" s="77">
        <v>70.92</v>
      </c>
      <c r="O132" s="77">
        <v>99.77</v>
      </c>
      <c r="P132" s="77">
        <v>7.0756884000000006E-2</v>
      </c>
      <c r="Q132" s="78">
        <v>2.0000000000000001E-4</v>
      </c>
      <c r="R132" s="78">
        <v>0</v>
      </c>
      <c r="W132" s="90"/>
    </row>
    <row r="133" spans="2:23">
      <c r="B133" t="s">
        <v>2803</v>
      </c>
      <c r="C133" t="s">
        <v>2031</v>
      </c>
      <c r="D133" s="95">
        <v>11898200</v>
      </c>
      <c r="E133"/>
      <c r="F133" t="s">
        <v>466</v>
      </c>
      <c r="G133" s="87">
        <v>41207</v>
      </c>
      <c r="H133" t="s">
        <v>206</v>
      </c>
      <c r="I133" s="77">
        <v>3.69</v>
      </c>
      <c r="J133" t="s">
        <v>325</v>
      </c>
      <c r="K133" t="s">
        <v>102</v>
      </c>
      <c r="L133" s="78">
        <v>5.0999999999999997E-2</v>
      </c>
      <c r="M133" s="78">
        <v>2.5100000000000001E-2</v>
      </c>
      <c r="N133" s="77">
        <v>46.51</v>
      </c>
      <c r="O133" s="77">
        <v>125.63</v>
      </c>
      <c r="P133" s="77">
        <v>5.8430513000000003E-2</v>
      </c>
      <c r="Q133" s="78">
        <v>2.0000000000000001E-4</v>
      </c>
      <c r="R133" s="78">
        <v>0</v>
      </c>
      <c r="W133" s="90"/>
    </row>
    <row r="134" spans="2:23">
      <c r="B134" t="s">
        <v>2803</v>
      </c>
      <c r="C134" t="s">
        <v>2031</v>
      </c>
      <c r="D134" s="95">
        <v>88769</v>
      </c>
      <c r="E134"/>
      <c r="F134" t="s">
        <v>466</v>
      </c>
      <c r="G134" s="87">
        <v>40871</v>
      </c>
      <c r="H134" t="s">
        <v>206</v>
      </c>
      <c r="I134" s="77">
        <v>3.67</v>
      </c>
      <c r="J134" t="s">
        <v>325</v>
      </c>
      <c r="K134" t="s">
        <v>102</v>
      </c>
      <c r="L134" s="78">
        <v>5.1900000000000002E-2</v>
      </c>
      <c r="M134" s="78">
        <v>2.8500000000000001E-2</v>
      </c>
      <c r="N134" s="77">
        <v>127.47</v>
      </c>
      <c r="O134" s="77">
        <v>126.98</v>
      </c>
      <c r="P134" s="77">
        <v>0.16186140600000001</v>
      </c>
      <c r="Q134" s="78">
        <v>5.0000000000000001E-4</v>
      </c>
      <c r="R134" s="78">
        <v>0</v>
      </c>
      <c r="W134" s="90"/>
    </row>
    <row r="135" spans="2:23">
      <c r="B135" t="s">
        <v>2803</v>
      </c>
      <c r="C135" t="s">
        <v>2031</v>
      </c>
      <c r="D135" s="95">
        <v>11896130</v>
      </c>
      <c r="E135"/>
      <c r="F135" t="s">
        <v>466</v>
      </c>
      <c r="G135" s="87">
        <v>40903</v>
      </c>
      <c r="H135" t="s">
        <v>206</v>
      </c>
      <c r="I135" s="77">
        <v>3.63</v>
      </c>
      <c r="J135" t="s">
        <v>325</v>
      </c>
      <c r="K135" t="s">
        <v>102</v>
      </c>
      <c r="L135" s="78">
        <v>5.2600000000000001E-2</v>
      </c>
      <c r="M135" s="78">
        <v>3.56E-2</v>
      </c>
      <c r="N135" s="77">
        <v>130.79</v>
      </c>
      <c r="O135" s="77">
        <v>124.33</v>
      </c>
      <c r="P135" s="77">
        <v>0.16261120700000001</v>
      </c>
      <c r="Q135" s="78">
        <v>5.0000000000000001E-4</v>
      </c>
      <c r="R135" s="78">
        <v>0</v>
      </c>
      <c r="W135" s="90"/>
    </row>
    <row r="136" spans="2:23">
      <c r="B136" t="s">
        <v>2799</v>
      </c>
      <c r="C136" t="s">
        <v>2028</v>
      </c>
      <c r="D136" s="95">
        <v>9079</v>
      </c>
      <c r="E136"/>
      <c r="F136" t="s">
        <v>2033</v>
      </c>
      <c r="G136" s="87">
        <v>44705</v>
      </c>
      <c r="H136" t="s">
        <v>967</v>
      </c>
      <c r="I136" s="77">
        <v>7.53</v>
      </c>
      <c r="J136" t="s">
        <v>345</v>
      </c>
      <c r="K136" t="s">
        <v>102</v>
      </c>
      <c r="L136" s="78">
        <v>2.3699999999999999E-2</v>
      </c>
      <c r="M136" s="78">
        <v>2.7E-2</v>
      </c>
      <c r="N136" s="77">
        <v>5725.55</v>
      </c>
      <c r="O136" s="77">
        <v>104.18</v>
      </c>
      <c r="P136" s="77">
        <v>5.9648779899999997</v>
      </c>
      <c r="Q136" s="78">
        <v>1.9699999999999999E-2</v>
      </c>
      <c r="R136" s="78">
        <v>1E-4</v>
      </c>
      <c r="W136" s="90"/>
    </row>
    <row r="137" spans="2:23">
      <c r="B137" t="s">
        <v>2799</v>
      </c>
      <c r="C137" t="s">
        <v>2028</v>
      </c>
      <c r="D137" s="95">
        <v>9017</v>
      </c>
      <c r="E137"/>
      <c r="F137" t="s">
        <v>2033</v>
      </c>
      <c r="G137" s="87">
        <v>44651</v>
      </c>
      <c r="H137" t="s">
        <v>967</v>
      </c>
      <c r="I137" s="77">
        <v>7.63</v>
      </c>
      <c r="J137" t="s">
        <v>345</v>
      </c>
      <c r="K137" t="s">
        <v>102</v>
      </c>
      <c r="L137" s="78">
        <v>1.7999999999999999E-2</v>
      </c>
      <c r="M137" s="78">
        <v>3.8600000000000002E-2</v>
      </c>
      <c r="N137" s="77">
        <v>14028.24</v>
      </c>
      <c r="O137" s="77">
        <v>92.54</v>
      </c>
      <c r="P137" s="77">
        <v>12.981733296</v>
      </c>
      <c r="Q137" s="78">
        <v>4.2799999999999998E-2</v>
      </c>
      <c r="R137" s="78">
        <v>1E-4</v>
      </c>
      <c r="W137" s="90"/>
    </row>
    <row r="138" spans="2:23">
      <c r="B138" t="s">
        <v>2799</v>
      </c>
      <c r="C138" t="s">
        <v>2028</v>
      </c>
      <c r="D138" s="95">
        <v>9080</v>
      </c>
      <c r="E138"/>
      <c r="F138" t="s">
        <v>2033</v>
      </c>
      <c r="G138" s="87">
        <v>44705</v>
      </c>
      <c r="H138" t="s">
        <v>967</v>
      </c>
      <c r="I138" s="77">
        <v>7.16</v>
      </c>
      <c r="J138" t="s">
        <v>345</v>
      </c>
      <c r="K138" t="s">
        <v>102</v>
      </c>
      <c r="L138" s="78">
        <v>2.3199999999999998E-2</v>
      </c>
      <c r="M138" s="78">
        <v>2.8299999999999999E-2</v>
      </c>
      <c r="N138" s="77">
        <v>4069.02</v>
      </c>
      <c r="O138" s="77">
        <v>103.01</v>
      </c>
      <c r="P138" s="77">
        <v>4.1914975019999998</v>
      </c>
      <c r="Q138" s="78">
        <v>1.38E-2</v>
      </c>
      <c r="R138" s="78">
        <v>0</v>
      </c>
      <c r="W138" s="90"/>
    </row>
    <row r="139" spans="2:23">
      <c r="B139" t="s">
        <v>2799</v>
      </c>
      <c r="C139" t="s">
        <v>2028</v>
      </c>
      <c r="D139" s="95">
        <v>9019</v>
      </c>
      <c r="E139"/>
      <c r="F139" t="s">
        <v>2033</v>
      </c>
      <c r="G139" s="87">
        <v>44651</v>
      </c>
      <c r="H139" t="s">
        <v>967</v>
      </c>
      <c r="I139" s="77">
        <v>7.22</v>
      </c>
      <c r="J139" t="s">
        <v>345</v>
      </c>
      <c r="K139" t="s">
        <v>102</v>
      </c>
      <c r="L139" s="78">
        <v>1.8800000000000001E-2</v>
      </c>
      <c r="M139" s="78">
        <v>4.0099999999999997E-2</v>
      </c>
      <c r="N139" s="77">
        <v>8665.64</v>
      </c>
      <c r="O139" s="77">
        <v>92.89</v>
      </c>
      <c r="P139" s="77">
        <v>8.0495129960000007</v>
      </c>
      <c r="Q139" s="78">
        <v>2.6599999999999999E-2</v>
      </c>
      <c r="R139" s="78">
        <v>1E-4</v>
      </c>
      <c r="W139" s="90"/>
    </row>
    <row r="140" spans="2:23">
      <c r="B140" t="s">
        <v>2805</v>
      </c>
      <c r="C140" t="s">
        <v>2028</v>
      </c>
      <c r="D140" s="95">
        <v>371706</v>
      </c>
      <c r="E140"/>
      <c r="F140" t="s">
        <v>478</v>
      </c>
      <c r="G140" s="87">
        <v>42052</v>
      </c>
      <c r="H140" t="s">
        <v>149</v>
      </c>
      <c r="I140" s="77">
        <v>3.91</v>
      </c>
      <c r="J140" t="s">
        <v>666</v>
      </c>
      <c r="K140" t="s">
        <v>102</v>
      </c>
      <c r="L140" s="78">
        <v>2.98E-2</v>
      </c>
      <c r="M140" s="78">
        <v>2.3099999999999999E-2</v>
      </c>
      <c r="N140" s="77">
        <v>1566.75</v>
      </c>
      <c r="O140" s="77">
        <v>116.98</v>
      </c>
      <c r="P140" s="77">
        <v>1.8327841499999999</v>
      </c>
      <c r="Q140" s="78">
        <v>6.0000000000000001E-3</v>
      </c>
      <c r="R140" s="78">
        <v>0</v>
      </c>
      <c r="W140" s="90"/>
    </row>
    <row r="141" spans="2:23">
      <c r="B141" t="s">
        <v>2777</v>
      </c>
      <c r="C141" t="s">
        <v>2031</v>
      </c>
      <c r="D141" s="95">
        <v>95350501</v>
      </c>
      <c r="E141"/>
      <c r="F141" t="s">
        <v>478</v>
      </c>
      <c r="G141" s="87">
        <v>41281</v>
      </c>
      <c r="H141" t="s">
        <v>149</v>
      </c>
      <c r="I141" s="77">
        <v>4.53</v>
      </c>
      <c r="J141" t="s">
        <v>666</v>
      </c>
      <c r="K141" t="s">
        <v>102</v>
      </c>
      <c r="L141" s="78">
        <v>5.3499999999999999E-2</v>
      </c>
      <c r="M141" s="78">
        <v>2.1999999999999999E-2</v>
      </c>
      <c r="N141" s="77">
        <v>522.03</v>
      </c>
      <c r="O141" s="77">
        <v>130.07</v>
      </c>
      <c r="P141" s="77">
        <v>0.67900442100000002</v>
      </c>
      <c r="Q141" s="78">
        <v>2.2000000000000001E-3</v>
      </c>
      <c r="R141" s="78">
        <v>0</v>
      </c>
      <c r="W141" s="90"/>
    </row>
    <row r="142" spans="2:23">
      <c r="B142" t="s">
        <v>2777</v>
      </c>
      <c r="C142" t="s">
        <v>2031</v>
      </c>
      <c r="D142" s="95">
        <v>95350502</v>
      </c>
      <c r="E142"/>
      <c r="F142" t="s">
        <v>478</v>
      </c>
      <c r="G142" s="87">
        <v>41767</v>
      </c>
      <c r="H142" t="s">
        <v>149</v>
      </c>
      <c r="I142" s="77">
        <v>4.49</v>
      </c>
      <c r="J142" t="s">
        <v>666</v>
      </c>
      <c r="K142" t="s">
        <v>102</v>
      </c>
      <c r="L142" s="78">
        <v>5.3499999999999999E-2</v>
      </c>
      <c r="M142" s="78">
        <v>2.7900000000000001E-2</v>
      </c>
      <c r="N142" s="77">
        <v>90.76</v>
      </c>
      <c r="O142" s="77">
        <v>124.87</v>
      </c>
      <c r="P142" s="77">
        <v>0.113332012</v>
      </c>
      <c r="Q142" s="78">
        <v>4.0000000000000002E-4</v>
      </c>
      <c r="R142" s="78">
        <v>0</v>
      </c>
      <c r="W142" s="90"/>
    </row>
    <row r="143" spans="2:23">
      <c r="B143" t="s">
        <v>2777</v>
      </c>
      <c r="C143" t="s">
        <v>2031</v>
      </c>
      <c r="D143" s="95">
        <v>99001</v>
      </c>
      <c r="E143"/>
      <c r="F143" t="s">
        <v>478</v>
      </c>
      <c r="G143" s="87">
        <v>41269</v>
      </c>
      <c r="H143" t="s">
        <v>149</v>
      </c>
      <c r="I143" s="77">
        <v>4.53</v>
      </c>
      <c r="J143" t="s">
        <v>666</v>
      </c>
      <c r="K143" t="s">
        <v>102</v>
      </c>
      <c r="L143" s="78">
        <v>5.3499999999999999E-2</v>
      </c>
      <c r="M143" s="78">
        <v>2.1899999999999999E-2</v>
      </c>
      <c r="N143" s="77">
        <v>450.79</v>
      </c>
      <c r="O143" s="77">
        <v>130.12</v>
      </c>
      <c r="P143" s="77">
        <v>0.58656794800000001</v>
      </c>
      <c r="Q143" s="78">
        <v>1.9E-3</v>
      </c>
      <c r="R143" s="78">
        <v>0</v>
      </c>
      <c r="W143" s="90"/>
    </row>
    <row r="144" spans="2:23">
      <c r="B144" t="s">
        <v>2777</v>
      </c>
      <c r="C144" t="s">
        <v>2031</v>
      </c>
      <c r="D144" s="95">
        <v>95350102</v>
      </c>
      <c r="E144"/>
      <c r="F144" t="s">
        <v>478</v>
      </c>
      <c r="G144" s="87">
        <v>41767</v>
      </c>
      <c r="H144" t="s">
        <v>149</v>
      </c>
      <c r="I144" s="77">
        <v>4.49</v>
      </c>
      <c r="J144" t="s">
        <v>666</v>
      </c>
      <c r="K144" t="s">
        <v>102</v>
      </c>
      <c r="L144" s="78">
        <v>5.3499999999999999E-2</v>
      </c>
      <c r="M144" s="78">
        <v>2.7900000000000001E-2</v>
      </c>
      <c r="N144" s="77">
        <v>71.03</v>
      </c>
      <c r="O144" s="77">
        <v>124.87</v>
      </c>
      <c r="P144" s="77">
        <v>8.8695160999999995E-2</v>
      </c>
      <c r="Q144" s="78">
        <v>2.9999999999999997E-4</v>
      </c>
      <c r="R144" s="78">
        <v>0</v>
      </c>
      <c r="W144" s="90"/>
    </row>
    <row r="145" spans="2:23">
      <c r="B145" t="s">
        <v>2777</v>
      </c>
      <c r="C145" t="s">
        <v>2031</v>
      </c>
      <c r="D145" s="95">
        <v>99000</v>
      </c>
      <c r="E145"/>
      <c r="F145" t="s">
        <v>478</v>
      </c>
      <c r="G145" s="87">
        <v>41269</v>
      </c>
      <c r="H145" t="s">
        <v>149</v>
      </c>
      <c r="I145" s="77">
        <v>4.53</v>
      </c>
      <c r="J145" t="s">
        <v>666</v>
      </c>
      <c r="K145" t="s">
        <v>102</v>
      </c>
      <c r="L145" s="78">
        <v>5.3499999999999999E-2</v>
      </c>
      <c r="M145" s="78">
        <v>2.1899999999999999E-2</v>
      </c>
      <c r="N145" s="77">
        <v>478.96</v>
      </c>
      <c r="O145" s="77">
        <v>130.12</v>
      </c>
      <c r="P145" s="77">
        <v>0.62322275199999999</v>
      </c>
      <c r="Q145" s="78">
        <v>2.0999999999999999E-3</v>
      </c>
      <c r="R145" s="78">
        <v>0</v>
      </c>
      <c r="W145" s="90"/>
    </row>
    <row r="146" spans="2:23">
      <c r="B146" t="s">
        <v>2777</v>
      </c>
      <c r="C146" t="s">
        <v>2031</v>
      </c>
      <c r="D146" s="95">
        <v>95350202</v>
      </c>
      <c r="E146"/>
      <c r="F146" t="s">
        <v>478</v>
      </c>
      <c r="G146" s="87">
        <v>41767</v>
      </c>
      <c r="H146" t="s">
        <v>149</v>
      </c>
      <c r="I146" s="77">
        <v>4.49</v>
      </c>
      <c r="J146" t="s">
        <v>666</v>
      </c>
      <c r="K146" t="s">
        <v>102</v>
      </c>
      <c r="L146" s="78">
        <v>5.3499999999999999E-2</v>
      </c>
      <c r="M146" s="78">
        <v>2.7900000000000001E-2</v>
      </c>
      <c r="N146" s="77">
        <v>90.76</v>
      </c>
      <c r="O146" s="77">
        <v>124.87</v>
      </c>
      <c r="P146" s="77">
        <v>0.113332012</v>
      </c>
      <c r="Q146" s="78">
        <v>4.0000000000000002E-4</v>
      </c>
      <c r="R146" s="78">
        <v>0</v>
      </c>
      <c r="W146" s="90"/>
    </row>
    <row r="147" spans="2:23">
      <c r="B147" t="s">
        <v>2777</v>
      </c>
      <c r="C147" t="s">
        <v>2031</v>
      </c>
      <c r="D147" s="95">
        <v>95350301</v>
      </c>
      <c r="E147"/>
      <c r="F147" t="s">
        <v>478</v>
      </c>
      <c r="G147" s="87">
        <v>41281</v>
      </c>
      <c r="H147" t="s">
        <v>149</v>
      </c>
      <c r="I147" s="77">
        <v>4.53</v>
      </c>
      <c r="J147" t="s">
        <v>666</v>
      </c>
      <c r="K147" t="s">
        <v>102</v>
      </c>
      <c r="L147" s="78">
        <v>5.3499999999999999E-2</v>
      </c>
      <c r="M147" s="78">
        <v>2.1999999999999999E-2</v>
      </c>
      <c r="N147" s="77">
        <v>603.41999999999996</v>
      </c>
      <c r="O147" s="77">
        <v>130.07</v>
      </c>
      <c r="P147" s="77">
        <v>0.78486839399999997</v>
      </c>
      <c r="Q147" s="78">
        <v>2.5999999999999999E-3</v>
      </c>
      <c r="R147" s="78">
        <v>0</v>
      </c>
      <c r="W147" s="90"/>
    </row>
    <row r="148" spans="2:23">
      <c r="B148" t="s">
        <v>2777</v>
      </c>
      <c r="C148" t="s">
        <v>2031</v>
      </c>
      <c r="D148" s="95">
        <v>95350302</v>
      </c>
      <c r="E148"/>
      <c r="F148" t="s">
        <v>478</v>
      </c>
      <c r="G148" s="87">
        <v>41767</v>
      </c>
      <c r="H148" t="s">
        <v>149</v>
      </c>
      <c r="I148" s="77">
        <v>4.49</v>
      </c>
      <c r="J148" t="s">
        <v>666</v>
      </c>
      <c r="K148" t="s">
        <v>102</v>
      </c>
      <c r="L148" s="78">
        <v>5.3499999999999999E-2</v>
      </c>
      <c r="M148" s="78">
        <v>2.7900000000000001E-2</v>
      </c>
      <c r="N148" s="77">
        <v>106.55</v>
      </c>
      <c r="O148" s="77">
        <v>124.87</v>
      </c>
      <c r="P148" s="77">
        <v>0.13304898500000001</v>
      </c>
      <c r="Q148" s="78">
        <v>4.0000000000000002E-4</v>
      </c>
      <c r="R148" s="78">
        <v>0</v>
      </c>
      <c r="W148" s="90"/>
    </row>
    <row r="149" spans="2:23">
      <c r="B149" t="s">
        <v>2777</v>
      </c>
      <c r="C149" t="s">
        <v>2031</v>
      </c>
      <c r="D149" s="95">
        <v>95350401</v>
      </c>
      <c r="E149"/>
      <c r="F149" t="s">
        <v>478</v>
      </c>
      <c r="G149" s="87">
        <v>41281</v>
      </c>
      <c r="H149" t="s">
        <v>149</v>
      </c>
      <c r="I149" s="77">
        <v>4.53</v>
      </c>
      <c r="J149" t="s">
        <v>666</v>
      </c>
      <c r="K149" t="s">
        <v>102</v>
      </c>
      <c r="L149" s="78">
        <v>5.3499999999999999E-2</v>
      </c>
      <c r="M149" s="78">
        <v>2.1999999999999999E-2</v>
      </c>
      <c r="N149" s="77">
        <v>434.67</v>
      </c>
      <c r="O149" s="77">
        <v>130.07</v>
      </c>
      <c r="P149" s="77">
        <v>0.56537526900000001</v>
      </c>
      <c r="Q149" s="78">
        <v>1.9E-3</v>
      </c>
      <c r="R149" s="78">
        <v>0</v>
      </c>
      <c r="W149" s="90"/>
    </row>
    <row r="150" spans="2:23">
      <c r="B150" t="s">
        <v>2777</v>
      </c>
      <c r="C150" t="s">
        <v>2031</v>
      </c>
      <c r="D150" s="95">
        <v>95350402</v>
      </c>
      <c r="E150"/>
      <c r="F150" t="s">
        <v>478</v>
      </c>
      <c r="G150" s="87">
        <v>41767</v>
      </c>
      <c r="H150" t="s">
        <v>149</v>
      </c>
      <c r="I150" s="77">
        <v>4.49</v>
      </c>
      <c r="J150" t="s">
        <v>666</v>
      </c>
      <c r="K150" t="s">
        <v>102</v>
      </c>
      <c r="L150" s="78">
        <v>5.3499999999999999E-2</v>
      </c>
      <c r="M150" s="78">
        <v>2.7900000000000001E-2</v>
      </c>
      <c r="N150" s="77">
        <v>86.8</v>
      </c>
      <c r="O150" s="77">
        <v>124.87</v>
      </c>
      <c r="P150" s="77">
        <v>0.10838716</v>
      </c>
      <c r="Q150" s="78">
        <v>4.0000000000000002E-4</v>
      </c>
      <c r="R150" s="78">
        <v>0</v>
      </c>
      <c r="W150" s="90"/>
    </row>
    <row r="151" spans="2:23">
      <c r="B151" t="s">
        <v>2802</v>
      </c>
      <c r="C151" t="s">
        <v>2028</v>
      </c>
      <c r="D151" s="95">
        <v>9533</v>
      </c>
      <c r="E151"/>
      <c r="F151" t="s">
        <v>2033</v>
      </c>
      <c r="G151" s="87">
        <v>45015</v>
      </c>
      <c r="H151" t="s">
        <v>967</v>
      </c>
      <c r="I151" s="77">
        <v>3.88</v>
      </c>
      <c r="J151" t="s">
        <v>548</v>
      </c>
      <c r="K151" t="s">
        <v>102</v>
      </c>
      <c r="L151" s="78">
        <v>3.3599999999999998E-2</v>
      </c>
      <c r="M151" s="78">
        <v>3.4200000000000001E-2</v>
      </c>
      <c r="N151" s="77">
        <v>4361.4399999999996</v>
      </c>
      <c r="O151" s="77">
        <v>102.86</v>
      </c>
      <c r="P151" s="77">
        <v>4.4861771839999998</v>
      </c>
      <c r="Q151" s="78">
        <v>1.4800000000000001E-2</v>
      </c>
      <c r="R151" s="78">
        <v>0</v>
      </c>
      <c r="W151" s="90"/>
    </row>
    <row r="152" spans="2:23">
      <c r="B152" t="s">
        <v>2801</v>
      </c>
      <c r="C152" t="s">
        <v>2031</v>
      </c>
      <c r="D152" s="95">
        <v>9139</v>
      </c>
      <c r="E152"/>
      <c r="F152" t="s">
        <v>2033</v>
      </c>
      <c r="G152" s="87">
        <v>44748</v>
      </c>
      <c r="H152" t="s">
        <v>967</v>
      </c>
      <c r="I152" s="77">
        <v>1.65</v>
      </c>
      <c r="J152" t="s">
        <v>345</v>
      </c>
      <c r="K152" t="s">
        <v>102</v>
      </c>
      <c r="L152" s="78">
        <v>7.5700000000000003E-2</v>
      </c>
      <c r="M152" s="78">
        <v>8.2100000000000006E-2</v>
      </c>
      <c r="N152" s="77">
        <v>819.18</v>
      </c>
      <c r="O152" s="77">
        <v>101.06</v>
      </c>
      <c r="P152" s="77">
        <v>0.82786330799999996</v>
      </c>
      <c r="Q152" s="78">
        <v>2.7000000000000001E-3</v>
      </c>
      <c r="R152" s="78">
        <v>0</v>
      </c>
      <c r="W152" s="90"/>
    </row>
    <row r="153" spans="2:23">
      <c r="B153" t="s">
        <v>2798</v>
      </c>
      <c r="C153" t="s">
        <v>2031</v>
      </c>
      <c r="D153" s="95">
        <v>71270</v>
      </c>
      <c r="E153"/>
      <c r="F153" t="s">
        <v>2033</v>
      </c>
      <c r="G153" s="87">
        <v>43631</v>
      </c>
      <c r="H153" t="s">
        <v>967</v>
      </c>
      <c r="I153" s="77">
        <v>4.8499999999999996</v>
      </c>
      <c r="J153" t="s">
        <v>345</v>
      </c>
      <c r="K153" t="s">
        <v>102</v>
      </c>
      <c r="L153" s="78">
        <v>3.1E-2</v>
      </c>
      <c r="M153" s="78">
        <v>2.9499999999999998E-2</v>
      </c>
      <c r="N153" s="77">
        <v>2813.61</v>
      </c>
      <c r="O153" s="77">
        <v>112.15</v>
      </c>
      <c r="P153" s="77">
        <v>3.1554636149999999</v>
      </c>
      <c r="Q153" s="78">
        <v>1.04E-2</v>
      </c>
      <c r="R153" s="78">
        <v>0</v>
      </c>
      <c r="W153" s="90"/>
    </row>
    <row r="154" spans="2:23">
      <c r="B154" t="s">
        <v>2798</v>
      </c>
      <c r="C154" t="s">
        <v>2031</v>
      </c>
      <c r="D154" s="95">
        <v>71280</v>
      </c>
      <c r="E154"/>
      <c r="F154" t="s">
        <v>2033</v>
      </c>
      <c r="G154" s="87">
        <v>43634</v>
      </c>
      <c r="H154" t="s">
        <v>967</v>
      </c>
      <c r="I154" s="77">
        <v>4.87</v>
      </c>
      <c r="J154" t="s">
        <v>345</v>
      </c>
      <c r="K154" t="s">
        <v>102</v>
      </c>
      <c r="L154" s="78">
        <v>2.4899999999999999E-2</v>
      </c>
      <c r="M154" s="78">
        <v>2.9600000000000001E-2</v>
      </c>
      <c r="N154" s="77">
        <v>1182.77</v>
      </c>
      <c r="O154" s="77">
        <v>110.78</v>
      </c>
      <c r="P154" s="77">
        <v>1.3102726060000001</v>
      </c>
      <c r="Q154" s="78">
        <v>4.3E-3</v>
      </c>
      <c r="R154" s="78">
        <v>0</v>
      </c>
      <c r="W154" s="90"/>
    </row>
    <row r="155" spans="2:23">
      <c r="B155" t="s">
        <v>2798</v>
      </c>
      <c r="C155" t="s">
        <v>2031</v>
      </c>
      <c r="D155" s="95">
        <v>71300</v>
      </c>
      <c r="E155"/>
      <c r="F155" t="s">
        <v>2033</v>
      </c>
      <c r="G155" s="87">
        <v>43634</v>
      </c>
      <c r="H155" t="s">
        <v>967</v>
      </c>
      <c r="I155" s="77">
        <v>5.13</v>
      </c>
      <c r="J155" t="s">
        <v>345</v>
      </c>
      <c r="K155" t="s">
        <v>102</v>
      </c>
      <c r="L155" s="78">
        <v>3.5999999999999997E-2</v>
      </c>
      <c r="M155" s="78">
        <v>2.98E-2</v>
      </c>
      <c r="N155" s="77">
        <v>783.44</v>
      </c>
      <c r="O155" s="77">
        <v>115.05</v>
      </c>
      <c r="P155" s="77">
        <v>0.90134771999999996</v>
      </c>
      <c r="Q155" s="78">
        <v>3.0000000000000001E-3</v>
      </c>
      <c r="R155" s="78">
        <v>0</v>
      </c>
      <c r="W155" s="90"/>
    </row>
    <row r="156" spans="2:23">
      <c r="B156" t="s">
        <v>2804</v>
      </c>
      <c r="C156" t="s">
        <v>2028</v>
      </c>
      <c r="D156" s="95">
        <v>311829</v>
      </c>
      <c r="E156"/>
      <c r="F156" t="s">
        <v>478</v>
      </c>
      <c r="G156" s="87">
        <v>40489</v>
      </c>
      <c r="H156" t="s">
        <v>149</v>
      </c>
      <c r="I156" s="77">
        <v>1.73</v>
      </c>
      <c r="J156" t="s">
        <v>345</v>
      </c>
      <c r="K156" t="s">
        <v>102</v>
      </c>
      <c r="L156" s="78">
        <v>5.7000000000000002E-2</v>
      </c>
      <c r="M156" s="78">
        <v>2.6499999999999999E-2</v>
      </c>
      <c r="N156" s="77">
        <v>768.44</v>
      </c>
      <c r="O156" s="77">
        <v>125.9</v>
      </c>
      <c r="P156" s="77">
        <v>0.96746595999999996</v>
      </c>
      <c r="Q156" s="78">
        <v>3.2000000000000002E-3</v>
      </c>
      <c r="R156" s="78">
        <v>0</v>
      </c>
      <c r="W156" s="90"/>
    </row>
    <row r="157" spans="2:23">
      <c r="B157" s="84" t="s">
        <v>2807</v>
      </c>
      <c r="C157" t="s">
        <v>2028</v>
      </c>
      <c r="D157" s="95">
        <v>7491</v>
      </c>
      <c r="E157"/>
      <c r="F157" t="s">
        <v>866</v>
      </c>
      <c r="G157" s="87">
        <v>43899</v>
      </c>
      <c r="H157" t="s">
        <v>967</v>
      </c>
      <c r="I157" s="77">
        <v>3.12</v>
      </c>
      <c r="J157" t="s">
        <v>127</v>
      </c>
      <c r="K157" t="s">
        <v>102</v>
      </c>
      <c r="L157" s="78">
        <v>1.2999999999999999E-2</v>
      </c>
      <c r="M157" s="78">
        <v>2.5499999999999998E-2</v>
      </c>
      <c r="N157" s="77">
        <v>3021.62</v>
      </c>
      <c r="O157" s="77">
        <v>107.23</v>
      </c>
      <c r="P157" s="77">
        <v>3.240083126</v>
      </c>
      <c r="Q157" s="78">
        <v>1.0699999999999999E-2</v>
      </c>
      <c r="R157" s="78">
        <v>0</v>
      </c>
      <c r="W157" s="90"/>
    </row>
    <row r="158" spans="2:23">
      <c r="B158" s="84" t="s">
        <v>2807</v>
      </c>
      <c r="C158" t="s">
        <v>2028</v>
      </c>
      <c r="D158" s="95">
        <v>7490</v>
      </c>
      <c r="E158"/>
      <c r="F158" t="s">
        <v>866</v>
      </c>
      <c r="G158" s="87">
        <v>43899</v>
      </c>
      <c r="H158" t="s">
        <v>967</v>
      </c>
      <c r="I158" s="77">
        <v>2.98</v>
      </c>
      <c r="J158" t="s">
        <v>127</v>
      </c>
      <c r="K158" t="s">
        <v>102</v>
      </c>
      <c r="L158" s="78">
        <v>2.3900000000000001E-2</v>
      </c>
      <c r="M158" s="78">
        <v>5.4399999999999997E-2</v>
      </c>
      <c r="N158" s="77">
        <v>79.56</v>
      </c>
      <c r="O158" s="77">
        <v>92.04</v>
      </c>
      <c r="P158" s="77">
        <v>7.3227024000000002E-2</v>
      </c>
      <c r="Q158" s="78">
        <v>2.0000000000000001E-4</v>
      </c>
      <c r="R158" s="78">
        <v>0</v>
      </c>
      <c r="W158" s="90"/>
    </row>
    <row r="159" spans="2:23">
      <c r="B159" t="s">
        <v>2811</v>
      </c>
      <c r="C159" t="s">
        <v>2031</v>
      </c>
      <c r="D159" s="95">
        <v>72971</v>
      </c>
      <c r="E159"/>
      <c r="F159" t="s">
        <v>542</v>
      </c>
      <c r="G159" s="87">
        <v>43801</v>
      </c>
      <c r="H159" t="s">
        <v>206</v>
      </c>
      <c r="I159" s="77">
        <v>4.5999999999999996</v>
      </c>
      <c r="J159" t="s">
        <v>325</v>
      </c>
      <c r="K159" t="s">
        <v>110</v>
      </c>
      <c r="L159" s="78">
        <v>2.3599999999999999E-2</v>
      </c>
      <c r="M159" s="78">
        <v>5.9299999999999999E-2</v>
      </c>
      <c r="N159" s="77">
        <v>120.12</v>
      </c>
      <c r="O159" s="77">
        <v>86.08</v>
      </c>
      <c r="P159" s="77">
        <v>0.41954264351999998</v>
      </c>
      <c r="Q159" s="78">
        <v>1.4E-3</v>
      </c>
      <c r="R159" s="78">
        <v>0</v>
      </c>
      <c r="W159" s="90"/>
    </row>
    <row r="160" spans="2:23">
      <c r="B160" t="s">
        <v>2814</v>
      </c>
      <c r="C160" t="s">
        <v>2031</v>
      </c>
      <c r="D160" s="95">
        <v>9365</v>
      </c>
      <c r="E160"/>
      <c r="F160" t="s">
        <v>866</v>
      </c>
      <c r="G160" s="87">
        <v>44906</v>
      </c>
      <c r="H160" t="s">
        <v>967</v>
      </c>
      <c r="I160" s="77">
        <v>1.99</v>
      </c>
      <c r="J160" t="s">
        <v>345</v>
      </c>
      <c r="K160" t="s">
        <v>102</v>
      </c>
      <c r="L160" s="78">
        <v>7.6799999999999993E-2</v>
      </c>
      <c r="M160" s="78">
        <v>7.6999999999999999E-2</v>
      </c>
      <c r="N160" s="77">
        <v>0.56999999999999995</v>
      </c>
      <c r="O160" s="77">
        <v>100.6</v>
      </c>
      <c r="P160" s="77">
        <v>5.7342000000000005E-4</v>
      </c>
      <c r="Q160" s="78">
        <v>0</v>
      </c>
      <c r="R160" s="78">
        <v>0</v>
      </c>
      <c r="W160" s="90"/>
    </row>
    <row r="161" spans="2:23">
      <c r="B161" t="s">
        <v>2814</v>
      </c>
      <c r="C161" t="s">
        <v>2031</v>
      </c>
      <c r="D161" s="95">
        <v>9509</v>
      </c>
      <c r="E161"/>
      <c r="F161" t="s">
        <v>866</v>
      </c>
      <c r="G161" s="87">
        <v>44991</v>
      </c>
      <c r="H161" t="s">
        <v>967</v>
      </c>
      <c r="I161" s="77">
        <v>1.99</v>
      </c>
      <c r="J161" t="s">
        <v>345</v>
      </c>
      <c r="K161" t="s">
        <v>102</v>
      </c>
      <c r="L161" s="78">
        <v>7.6799999999999993E-2</v>
      </c>
      <c r="M161" s="78">
        <v>7.3899999999999993E-2</v>
      </c>
      <c r="N161" s="77">
        <v>28.4</v>
      </c>
      <c r="O161" s="77">
        <v>101.18</v>
      </c>
      <c r="P161" s="77">
        <v>2.8735119999999999E-2</v>
      </c>
      <c r="Q161" s="78">
        <v>1E-4</v>
      </c>
      <c r="R161" s="78">
        <v>0</v>
      </c>
      <c r="W161" s="90"/>
    </row>
    <row r="162" spans="2:23">
      <c r="B162" t="s">
        <v>2814</v>
      </c>
      <c r="C162" t="s">
        <v>2031</v>
      </c>
      <c r="D162" s="95">
        <v>9316</v>
      </c>
      <c r="E162"/>
      <c r="F162" t="s">
        <v>866</v>
      </c>
      <c r="G162" s="87">
        <v>44885</v>
      </c>
      <c r="H162" t="s">
        <v>967</v>
      </c>
      <c r="I162" s="77">
        <v>1.99</v>
      </c>
      <c r="J162" t="s">
        <v>345</v>
      </c>
      <c r="K162" t="s">
        <v>102</v>
      </c>
      <c r="L162" s="78">
        <v>7.6799999999999993E-2</v>
      </c>
      <c r="M162" s="78">
        <v>8.0500000000000002E-2</v>
      </c>
      <c r="N162" s="77">
        <v>222.2</v>
      </c>
      <c r="O162" s="77">
        <v>99.96</v>
      </c>
      <c r="P162" s="77">
        <v>0.22211112</v>
      </c>
      <c r="Q162" s="78">
        <v>6.9999999999999999E-4</v>
      </c>
      <c r="R162" s="78">
        <v>0</v>
      </c>
      <c r="W162" s="90"/>
    </row>
    <row r="163" spans="2:23">
      <c r="B163" t="s">
        <v>2809</v>
      </c>
      <c r="C163" t="s">
        <v>2031</v>
      </c>
      <c r="D163" s="95">
        <v>539178</v>
      </c>
      <c r="E163"/>
      <c r="F163" t="s">
        <v>549</v>
      </c>
      <c r="G163" s="87">
        <v>45015</v>
      </c>
      <c r="H163" t="s">
        <v>149</v>
      </c>
      <c r="I163" s="77">
        <v>5.09</v>
      </c>
      <c r="J163" t="s">
        <v>325</v>
      </c>
      <c r="K163" t="s">
        <v>102</v>
      </c>
      <c r="L163" s="78">
        <v>4.4999999999999998E-2</v>
      </c>
      <c r="M163" s="78">
        <v>3.8199999999999998E-2</v>
      </c>
      <c r="N163" s="77">
        <v>2755.34</v>
      </c>
      <c r="O163" s="77">
        <v>105.93</v>
      </c>
      <c r="P163" s="77">
        <v>2.9187316619999999</v>
      </c>
      <c r="Q163" s="78">
        <v>9.5999999999999992E-3</v>
      </c>
      <c r="R163" s="78">
        <v>0</v>
      </c>
      <c r="W163" s="90"/>
    </row>
    <row r="164" spans="2:23">
      <c r="B164" t="s">
        <v>2812</v>
      </c>
      <c r="C164" t="s">
        <v>2031</v>
      </c>
      <c r="D164" s="95">
        <v>8405</v>
      </c>
      <c r="E164"/>
      <c r="F164" t="s">
        <v>549</v>
      </c>
      <c r="G164" s="87">
        <v>44322</v>
      </c>
      <c r="H164" t="s">
        <v>149</v>
      </c>
      <c r="I164" s="77">
        <v>8.41</v>
      </c>
      <c r="J164" t="s">
        <v>666</v>
      </c>
      <c r="K164" t="s">
        <v>102</v>
      </c>
      <c r="L164" s="78">
        <v>2.5600000000000001E-2</v>
      </c>
      <c r="M164" s="78">
        <v>4.6300000000000001E-2</v>
      </c>
      <c r="N164" s="77">
        <v>1928.73</v>
      </c>
      <c r="O164" s="77">
        <v>93.11</v>
      </c>
      <c r="P164" s="77">
        <v>1.795840503</v>
      </c>
      <c r="Q164" s="78">
        <v>5.8999999999999999E-3</v>
      </c>
      <c r="R164" s="78">
        <v>0</v>
      </c>
      <c r="W164" s="90"/>
    </row>
    <row r="165" spans="2:23">
      <c r="B165" t="s">
        <v>2812</v>
      </c>
      <c r="C165" t="s">
        <v>2031</v>
      </c>
      <c r="D165" s="95">
        <v>8581</v>
      </c>
      <c r="E165"/>
      <c r="F165" t="s">
        <v>549</v>
      </c>
      <c r="G165" s="87">
        <v>44418</v>
      </c>
      <c r="H165" t="s">
        <v>149</v>
      </c>
      <c r="I165" s="77">
        <v>8.52</v>
      </c>
      <c r="J165" t="s">
        <v>666</v>
      </c>
      <c r="K165" t="s">
        <v>102</v>
      </c>
      <c r="L165" s="78">
        <v>2.2700000000000001E-2</v>
      </c>
      <c r="M165" s="78">
        <v>4.4699999999999997E-2</v>
      </c>
      <c r="N165" s="77">
        <v>1922.12</v>
      </c>
      <c r="O165" s="77">
        <v>91.06</v>
      </c>
      <c r="P165" s="77">
        <v>1.7502824720000001</v>
      </c>
      <c r="Q165" s="78">
        <v>5.7999999999999996E-3</v>
      </c>
      <c r="R165" s="78">
        <v>0</v>
      </c>
      <c r="W165" s="90"/>
    </row>
    <row r="166" spans="2:23">
      <c r="B166" t="s">
        <v>2812</v>
      </c>
      <c r="C166" t="s">
        <v>2031</v>
      </c>
      <c r="D166" s="95">
        <v>8761</v>
      </c>
      <c r="E166"/>
      <c r="F166" t="s">
        <v>549</v>
      </c>
      <c r="G166" s="87">
        <v>44530</v>
      </c>
      <c r="H166" t="s">
        <v>149</v>
      </c>
      <c r="I166" s="77">
        <v>8.58</v>
      </c>
      <c r="J166" t="s">
        <v>666</v>
      </c>
      <c r="K166" t="s">
        <v>102</v>
      </c>
      <c r="L166" s="78">
        <v>1.7899999999999999E-2</v>
      </c>
      <c r="M166" s="78">
        <v>4.7399999999999998E-2</v>
      </c>
      <c r="N166" s="77">
        <v>1583.85</v>
      </c>
      <c r="O166" s="77">
        <v>84.09</v>
      </c>
      <c r="P166" s="77">
        <v>1.331859465</v>
      </c>
      <c r="Q166" s="78">
        <v>4.4000000000000003E-3</v>
      </c>
      <c r="R166" s="78">
        <v>0</v>
      </c>
      <c r="W166" s="90"/>
    </row>
    <row r="167" spans="2:23">
      <c r="B167" t="s">
        <v>2812</v>
      </c>
      <c r="C167" t="s">
        <v>2031</v>
      </c>
      <c r="D167" s="95">
        <v>8946</v>
      </c>
      <c r="E167"/>
      <c r="F167" t="s">
        <v>549</v>
      </c>
      <c r="G167" s="87">
        <v>44612</v>
      </c>
      <c r="H167" t="s">
        <v>149</v>
      </c>
      <c r="I167" s="77">
        <v>8.4</v>
      </c>
      <c r="J167" t="s">
        <v>666</v>
      </c>
      <c r="K167" t="s">
        <v>102</v>
      </c>
      <c r="L167" s="78">
        <v>2.3599999999999999E-2</v>
      </c>
      <c r="M167" s="78">
        <v>4.8099999999999997E-2</v>
      </c>
      <c r="N167" s="77">
        <v>1857.43</v>
      </c>
      <c r="O167" s="77">
        <v>88.09</v>
      </c>
      <c r="P167" s="77">
        <v>1.636210087</v>
      </c>
      <c r="Q167" s="78">
        <v>5.4000000000000003E-3</v>
      </c>
      <c r="R167" s="78">
        <v>0</v>
      </c>
      <c r="W167" s="90"/>
    </row>
    <row r="168" spans="2:23">
      <c r="B168" t="s">
        <v>2812</v>
      </c>
      <c r="C168" t="s">
        <v>2031</v>
      </c>
      <c r="D168" s="95">
        <v>9031</v>
      </c>
      <c r="E168"/>
      <c r="F168" t="s">
        <v>549</v>
      </c>
      <c r="G168" s="87">
        <v>44662</v>
      </c>
      <c r="H168" t="s">
        <v>149</v>
      </c>
      <c r="I168" s="77">
        <v>8.4499999999999993</v>
      </c>
      <c r="J168" t="s">
        <v>666</v>
      </c>
      <c r="K168" t="s">
        <v>102</v>
      </c>
      <c r="L168" s="78">
        <v>2.4E-2</v>
      </c>
      <c r="M168" s="78">
        <v>4.5999999999999999E-2</v>
      </c>
      <c r="N168" s="77">
        <v>2115.4699999999998</v>
      </c>
      <c r="O168" s="77">
        <v>89.33</v>
      </c>
      <c r="P168" s="77">
        <v>1.8897493510000001</v>
      </c>
      <c r="Q168" s="78">
        <v>6.1999999999999998E-3</v>
      </c>
      <c r="R168" s="78">
        <v>0</v>
      </c>
      <c r="W168" s="90"/>
    </row>
    <row r="169" spans="2:23">
      <c r="B169" t="s">
        <v>2812</v>
      </c>
      <c r="C169" t="s">
        <v>2031</v>
      </c>
      <c r="D169" s="95">
        <v>9797</v>
      </c>
      <c r="E169"/>
      <c r="F169" t="s">
        <v>549</v>
      </c>
      <c r="G169" s="87">
        <v>45197</v>
      </c>
      <c r="H169" t="s">
        <v>149</v>
      </c>
      <c r="I169" s="77">
        <v>8.1999999999999993</v>
      </c>
      <c r="J169" t="s">
        <v>666</v>
      </c>
      <c r="K169" t="s">
        <v>102</v>
      </c>
      <c r="L169" s="78">
        <v>4.1200000000000001E-2</v>
      </c>
      <c r="M169" s="78">
        <v>4.48E-2</v>
      </c>
      <c r="N169" s="77">
        <v>994.17</v>
      </c>
      <c r="O169" s="77">
        <v>100</v>
      </c>
      <c r="P169" s="77">
        <v>0.99417</v>
      </c>
      <c r="Q169" s="78">
        <v>3.3E-3</v>
      </c>
      <c r="R169" s="78">
        <v>0</v>
      </c>
      <c r="W169" s="90"/>
    </row>
    <row r="170" spans="2:23">
      <c r="B170" t="s">
        <v>2812</v>
      </c>
      <c r="C170" t="s">
        <v>2031</v>
      </c>
      <c r="D170" s="95">
        <v>7898</v>
      </c>
      <c r="E170"/>
      <c r="F170" t="s">
        <v>549</v>
      </c>
      <c r="G170" s="87">
        <v>44074</v>
      </c>
      <c r="H170" t="s">
        <v>149</v>
      </c>
      <c r="I170" s="77">
        <v>8.6</v>
      </c>
      <c r="J170" t="s">
        <v>666</v>
      </c>
      <c r="K170" t="s">
        <v>102</v>
      </c>
      <c r="L170" s="78">
        <v>2.35E-2</v>
      </c>
      <c r="M170" s="78">
        <v>4.1099999999999998E-2</v>
      </c>
      <c r="N170" s="77">
        <v>3349.01</v>
      </c>
      <c r="O170" s="77">
        <v>95.92</v>
      </c>
      <c r="P170" s="77">
        <v>3.212370392</v>
      </c>
      <c r="Q170" s="78">
        <v>1.06E-2</v>
      </c>
      <c r="R170" s="78">
        <v>0</v>
      </c>
      <c r="W170" s="90"/>
    </row>
    <row r="171" spans="2:23">
      <c r="B171" t="s">
        <v>2812</v>
      </c>
      <c r="C171" t="s">
        <v>2031</v>
      </c>
      <c r="D171" s="95">
        <v>8154</v>
      </c>
      <c r="E171"/>
      <c r="F171" t="s">
        <v>549</v>
      </c>
      <c r="G171" s="87">
        <v>44189</v>
      </c>
      <c r="H171" t="s">
        <v>149</v>
      </c>
      <c r="I171" s="77">
        <v>8.51</v>
      </c>
      <c r="J171" t="s">
        <v>666</v>
      </c>
      <c r="K171" t="s">
        <v>102</v>
      </c>
      <c r="L171" s="78">
        <v>2.47E-2</v>
      </c>
      <c r="M171" s="78">
        <v>4.36E-2</v>
      </c>
      <c r="N171" s="77">
        <v>418.98</v>
      </c>
      <c r="O171" s="77">
        <v>95.05</v>
      </c>
      <c r="P171" s="77">
        <v>0.39824049</v>
      </c>
      <c r="Q171" s="78">
        <v>1.2999999999999999E-3</v>
      </c>
      <c r="R171" s="78">
        <v>0</v>
      </c>
      <c r="W171" s="90"/>
    </row>
    <row r="172" spans="2:23">
      <c r="B172" t="s">
        <v>2812</v>
      </c>
      <c r="C172" t="s">
        <v>2031</v>
      </c>
      <c r="D172" s="95">
        <v>9796</v>
      </c>
      <c r="E172"/>
      <c r="F172" t="s">
        <v>549</v>
      </c>
      <c r="G172" s="87">
        <v>45197</v>
      </c>
      <c r="H172" t="s">
        <v>149</v>
      </c>
      <c r="I172" s="77">
        <v>8.1999999999999993</v>
      </c>
      <c r="J172" t="s">
        <v>666</v>
      </c>
      <c r="K172" t="s">
        <v>102</v>
      </c>
      <c r="L172" s="78">
        <v>4.1200000000000001E-2</v>
      </c>
      <c r="M172" s="78">
        <v>4.1799999999999997E-2</v>
      </c>
      <c r="N172" s="77">
        <v>32.69</v>
      </c>
      <c r="O172" s="77">
        <v>100</v>
      </c>
      <c r="P172" s="77">
        <v>3.2689999999999997E-2</v>
      </c>
      <c r="Q172" s="78">
        <v>1E-4</v>
      </c>
      <c r="R172" s="78">
        <v>0</v>
      </c>
      <c r="W172" s="90"/>
    </row>
    <row r="173" spans="2:23">
      <c r="B173" t="s">
        <v>2817</v>
      </c>
      <c r="C173" t="s">
        <v>2028</v>
      </c>
      <c r="D173" s="95">
        <v>3364</v>
      </c>
      <c r="E173"/>
      <c r="F173" t="s">
        <v>542</v>
      </c>
      <c r="G173" s="87">
        <v>41639</v>
      </c>
      <c r="H173" t="s">
        <v>206</v>
      </c>
      <c r="I173" s="77">
        <v>0.26</v>
      </c>
      <c r="J173" t="s">
        <v>731</v>
      </c>
      <c r="K173" t="s">
        <v>102</v>
      </c>
      <c r="L173" s="78">
        <v>3.6999999999999998E-2</v>
      </c>
      <c r="M173" s="78">
        <v>6.9599999999999995E-2</v>
      </c>
      <c r="N173" s="77">
        <v>703.71</v>
      </c>
      <c r="O173" s="77">
        <v>111.28</v>
      </c>
      <c r="P173" s="77">
        <v>0.78308848799999997</v>
      </c>
      <c r="Q173" s="78">
        <v>2.5999999999999999E-3</v>
      </c>
      <c r="R173" s="78">
        <v>0</v>
      </c>
      <c r="W173" s="90"/>
    </row>
    <row r="174" spans="2:23">
      <c r="B174" t="s">
        <v>2817</v>
      </c>
      <c r="C174" t="s">
        <v>2028</v>
      </c>
      <c r="D174" s="95">
        <v>458869</v>
      </c>
      <c r="E174"/>
      <c r="F174" t="s">
        <v>542</v>
      </c>
      <c r="G174" s="87">
        <v>42759</v>
      </c>
      <c r="H174" t="s">
        <v>206</v>
      </c>
      <c r="I174" s="77">
        <v>1.73</v>
      </c>
      <c r="J174" t="s">
        <v>731</v>
      </c>
      <c r="K174" t="s">
        <v>102</v>
      </c>
      <c r="L174" s="78">
        <v>3.8800000000000001E-2</v>
      </c>
      <c r="M174" s="78">
        <v>5.8099999999999999E-2</v>
      </c>
      <c r="N174" s="77">
        <v>46.75</v>
      </c>
      <c r="O174" s="77">
        <v>97.57</v>
      </c>
      <c r="P174" s="77">
        <v>4.5613975000000001E-2</v>
      </c>
      <c r="Q174" s="78">
        <v>2.0000000000000001E-4</v>
      </c>
      <c r="R174" s="78">
        <v>0</v>
      </c>
      <c r="W174" s="90"/>
    </row>
    <row r="175" spans="2:23">
      <c r="B175" t="s">
        <v>2817</v>
      </c>
      <c r="C175" t="s">
        <v>2028</v>
      </c>
      <c r="D175" s="95">
        <v>458870</v>
      </c>
      <c r="E175"/>
      <c r="F175" t="s">
        <v>542</v>
      </c>
      <c r="G175" s="87">
        <v>42759</v>
      </c>
      <c r="H175" t="s">
        <v>206</v>
      </c>
      <c r="I175" s="77">
        <v>1.69</v>
      </c>
      <c r="J175" t="s">
        <v>731</v>
      </c>
      <c r="K175" t="s">
        <v>102</v>
      </c>
      <c r="L175" s="78">
        <v>7.0499999999999993E-2</v>
      </c>
      <c r="M175" s="78">
        <v>7.17E-2</v>
      </c>
      <c r="N175" s="77">
        <v>46.75</v>
      </c>
      <c r="O175" s="77">
        <v>101.25</v>
      </c>
      <c r="P175" s="77">
        <v>4.7334374999999998E-2</v>
      </c>
      <c r="Q175" s="78">
        <v>2.0000000000000001E-4</v>
      </c>
      <c r="R175" s="78">
        <v>0</v>
      </c>
      <c r="W175" s="90"/>
    </row>
    <row r="176" spans="2:23">
      <c r="B176" t="s">
        <v>2817</v>
      </c>
      <c r="C176" t="s">
        <v>2028</v>
      </c>
      <c r="D176" s="95">
        <v>364477</v>
      </c>
      <c r="E176"/>
      <c r="F176" t="s">
        <v>542</v>
      </c>
      <c r="G176" s="87">
        <v>42004</v>
      </c>
      <c r="H176" t="s">
        <v>206</v>
      </c>
      <c r="I176" s="77">
        <v>0.74</v>
      </c>
      <c r="J176" t="s">
        <v>731</v>
      </c>
      <c r="K176" t="s">
        <v>102</v>
      </c>
      <c r="L176" s="78">
        <v>3.6999999999999998E-2</v>
      </c>
      <c r="M176" s="78">
        <v>0.10879999999999999</v>
      </c>
      <c r="N176" s="77">
        <v>703.71</v>
      </c>
      <c r="O176" s="77">
        <v>106.86</v>
      </c>
      <c r="P176" s="77">
        <v>0.751984506</v>
      </c>
      <c r="Q176" s="78">
        <v>2.5000000000000001E-3</v>
      </c>
      <c r="R176" s="78">
        <v>0</v>
      </c>
      <c r="W176" s="90"/>
    </row>
    <row r="177" spans="2:23">
      <c r="B177" t="s">
        <v>2816</v>
      </c>
      <c r="C177" t="s">
        <v>2031</v>
      </c>
      <c r="D177" s="95">
        <v>451305</v>
      </c>
      <c r="E177"/>
      <c r="F177" t="s">
        <v>866</v>
      </c>
      <c r="G177" s="87">
        <v>42521</v>
      </c>
      <c r="H177" t="s">
        <v>967</v>
      </c>
      <c r="I177" s="77">
        <v>1.37</v>
      </c>
      <c r="J177" t="s">
        <v>127</v>
      </c>
      <c r="K177" t="s">
        <v>102</v>
      </c>
      <c r="L177" s="78">
        <v>2.3E-2</v>
      </c>
      <c r="M177" s="78">
        <v>3.9E-2</v>
      </c>
      <c r="N177" s="77">
        <v>349.4</v>
      </c>
      <c r="O177" s="77">
        <v>110.83</v>
      </c>
      <c r="P177" s="77">
        <v>0.38724002000000002</v>
      </c>
      <c r="Q177" s="78">
        <v>1.2999999999999999E-3</v>
      </c>
      <c r="R177" s="78">
        <v>0</v>
      </c>
      <c r="W177" s="90"/>
    </row>
    <row r="178" spans="2:23">
      <c r="B178" t="s">
        <v>2816</v>
      </c>
      <c r="C178" t="s">
        <v>2031</v>
      </c>
      <c r="D178" s="95">
        <v>451301</v>
      </c>
      <c r="E178"/>
      <c r="F178" t="s">
        <v>866</v>
      </c>
      <c r="G178" s="87">
        <v>42474</v>
      </c>
      <c r="H178" t="s">
        <v>967</v>
      </c>
      <c r="I178" s="77">
        <v>0.36</v>
      </c>
      <c r="J178" t="s">
        <v>127</v>
      </c>
      <c r="K178" t="s">
        <v>102</v>
      </c>
      <c r="L178" s="78">
        <v>3.1800000000000002E-2</v>
      </c>
      <c r="M178" s="78">
        <v>7.1199999999999999E-2</v>
      </c>
      <c r="N178" s="77">
        <v>15.72</v>
      </c>
      <c r="O178" s="77">
        <v>98.78</v>
      </c>
      <c r="P178" s="77">
        <v>1.5528215999999999E-2</v>
      </c>
      <c r="Q178" s="78">
        <v>1E-4</v>
      </c>
      <c r="R178" s="78">
        <v>0</v>
      </c>
      <c r="W178" s="90"/>
    </row>
    <row r="179" spans="2:23">
      <c r="B179" t="s">
        <v>2816</v>
      </c>
      <c r="C179" t="s">
        <v>2031</v>
      </c>
      <c r="D179" s="95">
        <v>451304</v>
      </c>
      <c r="E179"/>
      <c r="F179" t="s">
        <v>866</v>
      </c>
      <c r="G179" s="87">
        <v>42474</v>
      </c>
      <c r="H179" t="s">
        <v>967</v>
      </c>
      <c r="I179" s="77">
        <v>0.36</v>
      </c>
      <c r="J179" t="s">
        <v>127</v>
      </c>
      <c r="K179" t="s">
        <v>102</v>
      </c>
      <c r="L179" s="78">
        <v>6.8500000000000005E-2</v>
      </c>
      <c r="M179" s="78">
        <v>6.4199999999999993E-2</v>
      </c>
      <c r="N179" s="77">
        <v>15.33</v>
      </c>
      <c r="O179" s="77">
        <v>100.46</v>
      </c>
      <c r="P179" s="77">
        <v>1.5400518E-2</v>
      </c>
      <c r="Q179" s="78">
        <v>1E-4</v>
      </c>
      <c r="R179" s="78">
        <v>0</v>
      </c>
      <c r="W179" s="90"/>
    </row>
    <row r="180" spans="2:23">
      <c r="B180" t="s">
        <v>2816</v>
      </c>
      <c r="C180" t="s">
        <v>2031</v>
      </c>
      <c r="D180" s="95">
        <v>451302</v>
      </c>
      <c r="E180"/>
      <c r="F180" t="s">
        <v>866</v>
      </c>
      <c r="G180" s="87">
        <v>42562</v>
      </c>
      <c r="H180" t="s">
        <v>967</v>
      </c>
      <c r="I180" s="77">
        <v>1.36</v>
      </c>
      <c r="J180" t="s">
        <v>127</v>
      </c>
      <c r="K180" t="s">
        <v>102</v>
      </c>
      <c r="L180" s="78">
        <v>3.3700000000000001E-2</v>
      </c>
      <c r="M180" s="78">
        <v>6.83E-2</v>
      </c>
      <c r="N180" s="77">
        <v>9.56</v>
      </c>
      <c r="O180" s="77">
        <v>95.78</v>
      </c>
      <c r="P180" s="77">
        <v>9.1565680000000003E-3</v>
      </c>
      <c r="Q180" s="78">
        <v>0</v>
      </c>
      <c r="R180" s="78">
        <v>0</v>
      </c>
      <c r="W180" s="90"/>
    </row>
    <row r="181" spans="2:23">
      <c r="B181" t="s">
        <v>2816</v>
      </c>
      <c r="C181" t="s">
        <v>2031</v>
      </c>
      <c r="D181" s="95">
        <v>454754</v>
      </c>
      <c r="E181"/>
      <c r="F181" t="s">
        <v>866</v>
      </c>
      <c r="G181" s="87">
        <v>42710</v>
      </c>
      <c r="H181" t="s">
        <v>967</v>
      </c>
      <c r="I181" s="77">
        <v>1.54</v>
      </c>
      <c r="J181" t="s">
        <v>127</v>
      </c>
      <c r="K181" t="s">
        <v>102</v>
      </c>
      <c r="L181" s="78">
        <v>3.8399999999999997E-2</v>
      </c>
      <c r="M181" s="78">
        <v>6.7599999999999993E-2</v>
      </c>
      <c r="N181" s="77">
        <v>6.22</v>
      </c>
      <c r="O181" s="77">
        <v>96</v>
      </c>
      <c r="P181" s="77">
        <v>5.9712000000000003E-3</v>
      </c>
      <c r="Q181" s="78">
        <v>0</v>
      </c>
      <c r="R181" s="78">
        <v>0</v>
      </c>
      <c r="W181" s="90"/>
    </row>
    <row r="182" spans="2:23">
      <c r="B182" t="s">
        <v>2816</v>
      </c>
      <c r="C182" t="s">
        <v>2031</v>
      </c>
      <c r="D182" s="95">
        <v>454874</v>
      </c>
      <c r="E182"/>
      <c r="F182" t="s">
        <v>866</v>
      </c>
      <c r="G182" s="87">
        <v>42717</v>
      </c>
      <c r="H182" t="s">
        <v>967</v>
      </c>
      <c r="I182" s="77">
        <v>1.54</v>
      </c>
      <c r="J182" t="s">
        <v>127</v>
      </c>
      <c r="K182" t="s">
        <v>102</v>
      </c>
      <c r="L182" s="78">
        <v>3.85E-2</v>
      </c>
      <c r="M182" s="78">
        <v>6.7599999999999993E-2</v>
      </c>
      <c r="N182" s="77">
        <v>2.08</v>
      </c>
      <c r="O182" s="77">
        <v>96.02</v>
      </c>
      <c r="P182" s="77">
        <v>1.997216E-3</v>
      </c>
      <c r="Q182" s="78">
        <v>0</v>
      </c>
      <c r="R182" s="78">
        <v>0</v>
      </c>
      <c r="W182" s="90"/>
    </row>
    <row r="183" spans="2:23">
      <c r="B183" t="s">
        <v>2822</v>
      </c>
      <c r="C183" t="s">
        <v>2031</v>
      </c>
      <c r="D183" s="95">
        <v>462345</v>
      </c>
      <c r="E183"/>
      <c r="F183" t="s">
        <v>549</v>
      </c>
      <c r="G183" s="87">
        <v>42794</v>
      </c>
      <c r="H183" t="s">
        <v>149</v>
      </c>
      <c r="I183" s="77">
        <v>5.04</v>
      </c>
      <c r="J183" t="s">
        <v>666</v>
      </c>
      <c r="K183" t="s">
        <v>102</v>
      </c>
      <c r="L183" s="78">
        <v>2.9000000000000001E-2</v>
      </c>
      <c r="M183" s="78">
        <v>2.8500000000000001E-2</v>
      </c>
      <c r="N183" s="77">
        <v>6035.47</v>
      </c>
      <c r="O183" s="77">
        <v>116.33</v>
      </c>
      <c r="P183" s="77">
        <v>7.021062251</v>
      </c>
      <c r="Q183" s="78">
        <v>2.3199999999999998E-2</v>
      </c>
      <c r="R183" s="78">
        <v>1E-4</v>
      </c>
      <c r="W183" s="90"/>
    </row>
    <row r="184" spans="2:23">
      <c r="B184" t="s">
        <v>2775</v>
      </c>
      <c r="C184" t="s">
        <v>2031</v>
      </c>
      <c r="D184" s="95">
        <v>8171</v>
      </c>
      <c r="E184"/>
      <c r="F184" t="s">
        <v>549</v>
      </c>
      <c r="G184" s="87">
        <v>44200</v>
      </c>
      <c r="H184" t="s">
        <v>149</v>
      </c>
      <c r="I184" s="77">
        <v>7.47</v>
      </c>
      <c r="J184" t="s">
        <v>666</v>
      </c>
      <c r="K184" t="s">
        <v>102</v>
      </c>
      <c r="L184" s="78">
        <v>3.1E-2</v>
      </c>
      <c r="M184" s="78">
        <v>5.0599999999999999E-2</v>
      </c>
      <c r="N184" s="77">
        <v>311.07</v>
      </c>
      <c r="O184" s="77">
        <v>94.04</v>
      </c>
      <c r="P184" s="77">
        <v>0.292530228</v>
      </c>
      <c r="Q184" s="78">
        <v>1E-3</v>
      </c>
      <c r="R184" s="78">
        <v>0</v>
      </c>
      <c r="W184" s="90"/>
    </row>
    <row r="185" spans="2:23">
      <c r="B185" t="s">
        <v>2775</v>
      </c>
      <c r="C185" t="s">
        <v>2031</v>
      </c>
      <c r="D185" s="95">
        <v>8362</v>
      </c>
      <c r="E185"/>
      <c r="F185" t="s">
        <v>549</v>
      </c>
      <c r="G185" s="87">
        <v>44290</v>
      </c>
      <c r="H185" t="s">
        <v>149</v>
      </c>
      <c r="I185" s="77">
        <v>7.39</v>
      </c>
      <c r="J185" t="s">
        <v>666</v>
      </c>
      <c r="K185" t="s">
        <v>102</v>
      </c>
      <c r="L185" s="78">
        <v>3.1E-2</v>
      </c>
      <c r="M185" s="78">
        <v>5.3999999999999999E-2</v>
      </c>
      <c r="N185" s="77">
        <v>597.48</v>
      </c>
      <c r="O185" s="77">
        <v>91.69</v>
      </c>
      <c r="P185" s="77">
        <v>0.54782941200000002</v>
      </c>
      <c r="Q185" s="78">
        <v>1.8E-3</v>
      </c>
      <c r="R185" s="78">
        <v>0</v>
      </c>
      <c r="W185" s="90"/>
    </row>
    <row r="186" spans="2:23">
      <c r="B186" t="s">
        <v>2775</v>
      </c>
      <c r="C186" t="s">
        <v>2031</v>
      </c>
      <c r="D186" s="95">
        <v>8698</v>
      </c>
      <c r="E186"/>
      <c r="F186" t="s">
        <v>549</v>
      </c>
      <c r="G186" s="87">
        <v>44496</v>
      </c>
      <c r="H186" t="s">
        <v>149</v>
      </c>
      <c r="I186" s="77">
        <v>6.86</v>
      </c>
      <c r="J186" t="s">
        <v>666</v>
      </c>
      <c r="K186" t="s">
        <v>102</v>
      </c>
      <c r="L186" s="78">
        <v>3.1E-2</v>
      </c>
      <c r="M186" s="78">
        <v>7.8200000000000006E-2</v>
      </c>
      <c r="N186" s="77">
        <v>669.31</v>
      </c>
      <c r="O186" s="77">
        <v>76.25</v>
      </c>
      <c r="P186" s="77">
        <v>0.51034887500000004</v>
      </c>
      <c r="Q186" s="78">
        <v>1.6999999999999999E-3</v>
      </c>
      <c r="R186" s="78">
        <v>0</v>
      </c>
      <c r="W186" s="90"/>
    </row>
    <row r="187" spans="2:23">
      <c r="B187" t="s">
        <v>2775</v>
      </c>
      <c r="C187" t="s">
        <v>2031</v>
      </c>
      <c r="D187" s="95">
        <v>8953</v>
      </c>
      <c r="E187"/>
      <c r="F187" t="s">
        <v>549</v>
      </c>
      <c r="G187" s="87">
        <v>44615</v>
      </c>
      <c r="H187" t="s">
        <v>149</v>
      </c>
      <c r="I187" s="77">
        <v>7.08</v>
      </c>
      <c r="J187" t="s">
        <v>666</v>
      </c>
      <c r="K187" t="s">
        <v>102</v>
      </c>
      <c r="L187" s="78">
        <v>3.1E-2</v>
      </c>
      <c r="M187" s="78">
        <v>6.7400000000000002E-2</v>
      </c>
      <c r="N187" s="77">
        <v>812.48</v>
      </c>
      <c r="O187" s="77">
        <v>81.42</v>
      </c>
      <c r="P187" s="77">
        <v>0.66152121600000002</v>
      </c>
      <c r="Q187" s="78">
        <v>2.2000000000000001E-3</v>
      </c>
      <c r="R187" s="78">
        <v>0</v>
      </c>
      <c r="W187" s="90"/>
    </row>
    <row r="188" spans="2:23">
      <c r="B188" t="s">
        <v>2775</v>
      </c>
      <c r="C188" t="s">
        <v>2031</v>
      </c>
      <c r="D188" s="95">
        <v>9146</v>
      </c>
      <c r="E188"/>
      <c r="F188" t="s">
        <v>549</v>
      </c>
      <c r="G188" s="87">
        <v>44753</v>
      </c>
      <c r="H188" t="s">
        <v>149</v>
      </c>
      <c r="I188" s="77">
        <v>7.65</v>
      </c>
      <c r="J188" t="s">
        <v>666</v>
      </c>
      <c r="K188" t="s">
        <v>102</v>
      </c>
      <c r="L188" s="78">
        <v>3.2599999999999997E-2</v>
      </c>
      <c r="M188" s="78">
        <v>4.1099999999999998E-2</v>
      </c>
      <c r="N188" s="77">
        <v>1199.3699999999999</v>
      </c>
      <c r="O188" s="77">
        <v>96.63</v>
      </c>
      <c r="P188" s="77">
        <v>1.1589512310000001</v>
      </c>
      <c r="Q188" s="78">
        <v>3.8E-3</v>
      </c>
      <c r="R188" s="78">
        <v>0</v>
      </c>
      <c r="W188" s="90"/>
    </row>
    <row r="189" spans="2:23">
      <c r="B189" t="s">
        <v>2775</v>
      </c>
      <c r="C189" t="s">
        <v>2031</v>
      </c>
      <c r="D189" s="95">
        <v>9458</v>
      </c>
      <c r="E189"/>
      <c r="F189" t="s">
        <v>549</v>
      </c>
      <c r="G189" s="87">
        <v>44959</v>
      </c>
      <c r="H189" t="s">
        <v>149</v>
      </c>
      <c r="I189" s="77">
        <v>7.53</v>
      </c>
      <c r="J189" t="s">
        <v>666</v>
      </c>
      <c r="K189" t="s">
        <v>102</v>
      </c>
      <c r="L189" s="78">
        <v>3.8100000000000002E-2</v>
      </c>
      <c r="M189" s="78">
        <v>4.24E-2</v>
      </c>
      <c r="N189" s="77">
        <v>580.34</v>
      </c>
      <c r="O189" s="77">
        <v>97.67</v>
      </c>
      <c r="P189" s="77">
        <v>0.56681807799999995</v>
      </c>
      <c r="Q189" s="78">
        <v>1.9E-3</v>
      </c>
      <c r="R189" s="78">
        <v>0</v>
      </c>
      <c r="W189" s="90"/>
    </row>
    <row r="190" spans="2:23">
      <c r="B190" t="s">
        <v>2775</v>
      </c>
      <c r="C190" t="s">
        <v>2031</v>
      </c>
      <c r="D190" s="95">
        <v>9713</v>
      </c>
      <c r="E190"/>
      <c r="F190" t="s">
        <v>549</v>
      </c>
      <c r="G190" s="87">
        <v>45153</v>
      </c>
      <c r="H190" t="s">
        <v>149</v>
      </c>
      <c r="I190" s="77">
        <v>7.42</v>
      </c>
      <c r="J190" t="s">
        <v>666</v>
      </c>
      <c r="K190" t="s">
        <v>102</v>
      </c>
      <c r="L190" s="78">
        <v>4.3200000000000002E-2</v>
      </c>
      <c r="M190" s="78">
        <v>4.3799999999999999E-2</v>
      </c>
      <c r="N190" s="77">
        <v>659.38</v>
      </c>
      <c r="O190" s="77">
        <v>98.37</v>
      </c>
      <c r="P190" s="77">
        <v>0.64863210599999999</v>
      </c>
      <c r="Q190" s="78">
        <v>2.0999999999999999E-3</v>
      </c>
      <c r="R190" s="78">
        <v>0</v>
      </c>
      <c r="W190" s="90"/>
    </row>
    <row r="191" spans="2:23">
      <c r="B191" t="s">
        <v>2775</v>
      </c>
      <c r="C191" t="s">
        <v>2031</v>
      </c>
      <c r="D191" s="95">
        <v>6853</v>
      </c>
      <c r="E191"/>
      <c r="F191" t="s">
        <v>549</v>
      </c>
      <c r="G191" s="87">
        <v>43559</v>
      </c>
      <c r="H191" t="s">
        <v>149</v>
      </c>
      <c r="I191" s="77">
        <v>7.68</v>
      </c>
      <c r="J191" t="s">
        <v>666</v>
      </c>
      <c r="K191" t="s">
        <v>102</v>
      </c>
      <c r="L191" s="78">
        <v>3.7199999999999997E-2</v>
      </c>
      <c r="M191" s="78">
        <v>3.6799999999999999E-2</v>
      </c>
      <c r="N191" s="77">
        <v>1893.06</v>
      </c>
      <c r="O191" s="77">
        <v>109.18</v>
      </c>
      <c r="P191" s="77">
        <v>2.0668429079999999</v>
      </c>
      <c r="Q191" s="78">
        <v>6.7999999999999996E-3</v>
      </c>
      <c r="R191" s="78">
        <v>0</v>
      </c>
      <c r="W191" s="90"/>
    </row>
    <row r="192" spans="2:23">
      <c r="B192" t="s">
        <v>2775</v>
      </c>
      <c r="C192" t="s">
        <v>2031</v>
      </c>
      <c r="D192" s="95">
        <v>7573</v>
      </c>
      <c r="E192"/>
      <c r="F192" t="s">
        <v>549</v>
      </c>
      <c r="G192" s="87">
        <v>43924</v>
      </c>
      <c r="H192" t="s">
        <v>149</v>
      </c>
      <c r="I192" s="77">
        <v>7.89</v>
      </c>
      <c r="J192" t="s">
        <v>666</v>
      </c>
      <c r="K192" t="s">
        <v>102</v>
      </c>
      <c r="L192" s="78">
        <v>3.1399999999999997E-2</v>
      </c>
      <c r="M192" s="78">
        <v>3.2099999999999997E-2</v>
      </c>
      <c r="N192" s="77">
        <v>448.4</v>
      </c>
      <c r="O192" s="77">
        <v>107.97</v>
      </c>
      <c r="P192" s="77">
        <v>0.48413748000000001</v>
      </c>
      <c r="Q192" s="78">
        <v>1.6000000000000001E-3</v>
      </c>
      <c r="R192" s="78">
        <v>0</v>
      </c>
      <c r="W192" s="90"/>
    </row>
    <row r="193" spans="2:23">
      <c r="B193" t="s">
        <v>2775</v>
      </c>
      <c r="C193" t="s">
        <v>2031</v>
      </c>
      <c r="D193" s="95">
        <v>7801</v>
      </c>
      <c r="E193"/>
      <c r="F193" t="s">
        <v>549</v>
      </c>
      <c r="G193" s="87">
        <v>44015</v>
      </c>
      <c r="H193" t="s">
        <v>149</v>
      </c>
      <c r="I193" s="77">
        <v>7.67</v>
      </c>
      <c r="J193" t="s">
        <v>666</v>
      </c>
      <c r="K193" t="s">
        <v>102</v>
      </c>
      <c r="L193" s="78">
        <v>3.1E-2</v>
      </c>
      <c r="M193" s="78">
        <v>4.2000000000000003E-2</v>
      </c>
      <c r="N193" s="77">
        <v>369.65</v>
      </c>
      <c r="O193" s="77">
        <v>100.16</v>
      </c>
      <c r="P193" s="77">
        <v>0.37024143999999998</v>
      </c>
      <c r="Q193" s="78">
        <v>1.1999999999999999E-3</v>
      </c>
      <c r="R193" s="78">
        <v>0</v>
      </c>
      <c r="W193" s="90"/>
    </row>
    <row r="194" spans="2:23">
      <c r="B194" t="s">
        <v>2775</v>
      </c>
      <c r="C194" t="s">
        <v>2031</v>
      </c>
      <c r="D194" s="95">
        <v>7980</v>
      </c>
      <c r="E194"/>
      <c r="F194" t="s">
        <v>549</v>
      </c>
      <c r="G194" s="87">
        <v>44108</v>
      </c>
      <c r="H194" t="s">
        <v>149</v>
      </c>
      <c r="I194" s="77">
        <v>7.59</v>
      </c>
      <c r="J194" t="s">
        <v>666</v>
      </c>
      <c r="K194" t="s">
        <v>102</v>
      </c>
      <c r="L194" s="78">
        <v>3.1E-2</v>
      </c>
      <c r="M194" s="78">
        <v>4.5499999999999999E-2</v>
      </c>
      <c r="N194" s="77">
        <v>599.57000000000005</v>
      </c>
      <c r="O194" s="77">
        <v>97.49</v>
      </c>
      <c r="P194" s="77">
        <v>0.58452079300000004</v>
      </c>
      <c r="Q194" s="78">
        <v>1.9E-3</v>
      </c>
      <c r="R194" s="78">
        <v>0</v>
      </c>
      <c r="W194" s="90"/>
    </row>
    <row r="195" spans="2:23">
      <c r="B195" t="s">
        <v>2775</v>
      </c>
      <c r="C195" t="s">
        <v>2031</v>
      </c>
      <c r="D195" s="95">
        <v>510443</v>
      </c>
      <c r="E195"/>
      <c r="F195" t="s">
        <v>549</v>
      </c>
      <c r="G195" s="87">
        <v>43194</v>
      </c>
      <c r="H195" t="s">
        <v>149</v>
      </c>
      <c r="I195" s="77">
        <v>7.66</v>
      </c>
      <c r="J195" t="s">
        <v>666</v>
      </c>
      <c r="K195" t="s">
        <v>102</v>
      </c>
      <c r="L195" s="78">
        <v>3.7900000000000003E-2</v>
      </c>
      <c r="M195" s="78">
        <v>3.7499999999999999E-2</v>
      </c>
      <c r="N195" s="77">
        <v>423.13</v>
      </c>
      <c r="O195" s="77">
        <v>110.58</v>
      </c>
      <c r="P195" s="77">
        <v>0.46789715399999998</v>
      </c>
      <c r="Q195" s="78">
        <v>1.5E-3</v>
      </c>
      <c r="R195" s="78">
        <v>0</v>
      </c>
      <c r="W195" s="90"/>
    </row>
    <row r="196" spans="2:23">
      <c r="B196" t="s">
        <v>2775</v>
      </c>
      <c r="C196" t="s">
        <v>2031</v>
      </c>
      <c r="D196" s="95">
        <v>520411</v>
      </c>
      <c r="E196"/>
      <c r="F196" t="s">
        <v>549</v>
      </c>
      <c r="G196" s="87">
        <v>43285</v>
      </c>
      <c r="H196" t="s">
        <v>149</v>
      </c>
      <c r="I196" s="77">
        <v>7.62</v>
      </c>
      <c r="J196" t="s">
        <v>666</v>
      </c>
      <c r="K196" t="s">
        <v>102</v>
      </c>
      <c r="L196" s="78">
        <v>4.0099999999999997E-2</v>
      </c>
      <c r="M196" s="78">
        <v>3.7600000000000001E-2</v>
      </c>
      <c r="N196" s="77">
        <v>564.48</v>
      </c>
      <c r="O196" s="77">
        <v>111.04</v>
      </c>
      <c r="P196" s="77">
        <v>0.62679859199999999</v>
      </c>
      <c r="Q196" s="78">
        <v>2.0999999999999999E-3</v>
      </c>
      <c r="R196" s="78">
        <v>0</v>
      </c>
      <c r="W196" s="90"/>
    </row>
    <row r="197" spans="2:23">
      <c r="B197" t="s">
        <v>2775</v>
      </c>
      <c r="C197" t="s">
        <v>2031</v>
      </c>
      <c r="D197" s="95">
        <v>7192</v>
      </c>
      <c r="E197"/>
      <c r="F197" t="s">
        <v>549</v>
      </c>
      <c r="G197" s="87">
        <v>43742</v>
      </c>
      <c r="H197" t="s">
        <v>149</v>
      </c>
      <c r="I197" s="77">
        <v>7.58</v>
      </c>
      <c r="J197" t="s">
        <v>666</v>
      </c>
      <c r="K197" t="s">
        <v>102</v>
      </c>
      <c r="L197" s="78">
        <v>3.1E-2</v>
      </c>
      <c r="M197" s="78">
        <v>4.5900000000000003E-2</v>
      </c>
      <c r="N197" s="77">
        <v>2203.9299999999998</v>
      </c>
      <c r="O197" s="77">
        <v>96.49</v>
      </c>
      <c r="P197" s="77">
        <v>2.1265720570000002</v>
      </c>
      <c r="Q197" s="78">
        <v>7.0000000000000001E-3</v>
      </c>
      <c r="R197" s="78">
        <v>0</v>
      </c>
      <c r="W197" s="90"/>
    </row>
    <row r="198" spans="2:23">
      <c r="B198" t="s">
        <v>2775</v>
      </c>
      <c r="C198" t="s">
        <v>2031</v>
      </c>
      <c r="D198" s="95">
        <v>525737</v>
      </c>
      <c r="E198"/>
      <c r="F198" t="s">
        <v>549</v>
      </c>
      <c r="G198" s="87">
        <v>43377</v>
      </c>
      <c r="H198" t="s">
        <v>149</v>
      </c>
      <c r="I198" s="77">
        <v>7.58</v>
      </c>
      <c r="J198" t="s">
        <v>666</v>
      </c>
      <c r="K198" t="s">
        <v>102</v>
      </c>
      <c r="L198" s="78">
        <v>3.9699999999999999E-2</v>
      </c>
      <c r="M198" s="78">
        <v>3.9399999999999998E-2</v>
      </c>
      <c r="N198" s="77">
        <v>1128.5899999999999</v>
      </c>
      <c r="O198" s="77">
        <v>109.03</v>
      </c>
      <c r="P198" s="77">
        <v>1.2305016769999999</v>
      </c>
      <c r="Q198" s="78">
        <v>4.1000000000000003E-3</v>
      </c>
      <c r="R198" s="78">
        <v>0</v>
      </c>
      <c r="W198" s="90"/>
    </row>
    <row r="199" spans="2:23">
      <c r="B199" t="s">
        <v>2775</v>
      </c>
      <c r="C199" t="s">
        <v>2031</v>
      </c>
      <c r="D199" s="95">
        <v>475998</v>
      </c>
      <c r="E199"/>
      <c r="F199" t="s">
        <v>549</v>
      </c>
      <c r="G199" s="87">
        <v>42935</v>
      </c>
      <c r="H199" t="s">
        <v>149</v>
      </c>
      <c r="I199" s="77">
        <v>7.63</v>
      </c>
      <c r="J199" t="s">
        <v>666</v>
      </c>
      <c r="K199" t="s">
        <v>102</v>
      </c>
      <c r="L199" s="78">
        <v>4.0800000000000003E-2</v>
      </c>
      <c r="M199" s="78">
        <v>3.6600000000000001E-2</v>
      </c>
      <c r="N199" s="77">
        <v>1728.78</v>
      </c>
      <c r="O199" s="77">
        <v>113.79</v>
      </c>
      <c r="P199" s="77">
        <v>1.9671787620000001</v>
      </c>
      <c r="Q199" s="78">
        <v>6.4999999999999997E-3</v>
      </c>
      <c r="R199" s="78">
        <v>0</v>
      </c>
      <c r="W199" s="90"/>
    </row>
    <row r="200" spans="2:23">
      <c r="B200" t="s">
        <v>2775</v>
      </c>
      <c r="C200" t="s">
        <v>2031</v>
      </c>
      <c r="D200" s="95">
        <v>485027</v>
      </c>
      <c r="E200"/>
      <c r="F200" t="s">
        <v>549</v>
      </c>
      <c r="G200" s="87">
        <v>43011</v>
      </c>
      <c r="H200" t="s">
        <v>149</v>
      </c>
      <c r="I200" s="77">
        <v>7.65</v>
      </c>
      <c r="J200" t="s">
        <v>666</v>
      </c>
      <c r="K200" t="s">
        <v>102</v>
      </c>
      <c r="L200" s="78">
        <v>3.9E-2</v>
      </c>
      <c r="M200" s="78">
        <v>3.6799999999999999E-2</v>
      </c>
      <c r="N200" s="77">
        <v>369.08</v>
      </c>
      <c r="O200" s="77">
        <v>111.85</v>
      </c>
      <c r="P200" s="77">
        <v>0.41281598000000003</v>
      </c>
      <c r="Q200" s="78">
        <v>1.4E-3</v>
      </c>
      <c r="R200" s="78">
        <v>0</v>
      </c>
      <c r="W200" s="90"/>
    </row>
    <row r="201" spans="2:23">
      <c r="B201" t="s">
        <v>2775</v>
      </c>
      <c r="C201" t="s">
        <v>2031</v>
      </c>
      <c r="D201" s="95">
        <v>494921</v>
      </c>
      <c r="E201"/>
      <c r="F201" t="s">
        <v>549</v>
      </c>
      <c r="G201" s="87">
        <v>43104</v>
      </c>
      <c r="H201" t="s">
        <v>149</v>
      </c>
      <c r="I201" s="77">
        <v>7.5</v>
      </c>
      <c r="J201" t="s">
        <v>666</v>
      </c>
      <c r="K201" t="s">
        <v>102</v>
      </c>
      <c r="L201" s="78">
        <v>3.8199999999999998E-2</v>
      </c>
      <c r="M201" s="78">
        <v>4.3700000000000003E-2</v>
      </c>
      <c r="N201" s="77">
        <v>655.82</v>
      </c>
      <c r="O201" s="77">
        <v>105.57</v>
      </c>
      <c r="P201" s="77">
        <v>0.69234917399999996</v>
      </c>
      <c r="Q201" s="78">
        <v>2.3E-3</v>
      </c>
      <c r="R201" s="78">
        <v>0</v>
      </c>
      <c r="W201" s="90"/>
    </row>
    <row r="202" spans="2:23">
      <c r="B202" t="s">
        <v>2775</v>
      </c>
      <c r="C202" t="s">
        <v>2031</v>
      </c>
      <c r="D202" s="95">
        <v>6685</v>
      </c>
      <c r="E202"/>
      <c r="F202" t="s">
        <v>549</v>
      </c>
      <c r="G202" s="87">
        <v>43469</v>
      </c>
      <c r="H202" t="s">
        <v>149</v>
      </c>
      <c r="I202" s="77">
        <v>7.67</v>
      </c>
      <c r="J202" t="s">
        <v>666</v>
      </c>
      <c r="K202" t="s">
        <v>102</v>
      </c>
      <c r="L202" s="78">
        <v>4.1700000000000001E-2</v>
      </c>
      <c r="M202" s="78">
        <v>3.4299999999999997E-2</v>
      </c>
      <c r="N202" s="77">
        <v>797.24</v>
      </c>
      <c r="O202" s="77">
        <v>114.81</v>
      </c>
      <c r="P202" s="77">
        <v>0.91531124399999997</v>
      </c>
      <c r="Q202" s="78">
        <v>3.0000000000000001E-3</v>
      </c>
      <c r="R202" s="78">
        <v>0</v>
      </c>
      <c r="W202" s="90"/>
    </row>
    <row r="203" spans="2:23">
      <c r="B203" t="s">
        <v>2793</v>
      </c>
      <c r="C203" t="s">
        <v>2031</v>
      </c>
      <c r="D203" s="95">
        <v>4410</v>
      </c>
      <c r="E203"/>
      <c r="F203" t="s">
        <v>866</v>
      </c>
      <c r="G203" s="87">
        <v>42201</v>
      </c>
      <c r="H203" t="s">
        <v>967</v>
      </c>
      <c r="I203" s="77">
        <v>4.72</v>
      </c>
      <c r="J203" t="s">
        <v>345</v>
      </c>
      <c r="K203" t="s">
        <v>102</v>
      </c>
      <c r="L203" s="78">
        <v>4.2000000000000003E-2</v>
      </c>
      <c r="M203" s="78">
        <v>3.3000000000000002E-2</v>
      </c>
      <c r="N203" s="77">
        <v>447.11</v>
      </c>
      <c r="O203" s="77">
        <v>117.46</v>
      </c>
      <c r="P203" s="77">
        <v>0.52517540600000001</v>
      </c>
      <c r="Q203" s="78">
        <v>1.6999999999999999E-3</v>
      </c>
      <c r="R203" s="78">
        <v>0</v>
      </c>
      <c r="W203" s="90"/>
    </row>
    <row r="204" spans="2:23">
      <c r="B204" t="s">
        <v>2793</v>
      </c>
      <c r="C204" t="s">
        <v>2031</v>
      </c>
      <c r="D204" s="95">
        <v>29991704</v>
      </c>
      <c r="E204"/>
      <c r="F204" t="s">
        <v>866</v>
      </c>
      <c r="G204" s="87">
        <v>44227</v>
      </c>
      <c r="H204" t="s">
        <v>967</v>
      </c>
      <c r="I204" s="77">
        <v>5.1100000000000003</v>
      </c>
      <c r="J204" t="s">
        <v>345</v>
      </c>
      <c r="K204" t="s">
        <v>102</v>
      </c>
      <c r="L204" s="78">
        <v>0.06</v>
      </c>
      <c r="M204" s="78">
        <v>2.1600000000000001E-2</v>
      </c>
      <c r="N204" s="77">
        <v>6392.04</v>
      </c>
      <c r="O204" s="77">
        <v>140.91</v>
      </c>
      <c r="P204" s="77">
        <v>9.0070235640000007</v>
      </c>
      <c r="Q204" s="78">
        <v>2.9700000000000001E-2</v>
      </c>
      <c r="R204" s="78">
        <v>1E-4</v>
      </c>
    </row>
    <row r="205" spans="2:23">
      <c r="B205" t="s">
        <v>2813</v>
      </c>
      <c r="C205" t="s">
        <v>2031</v>
      </c>
      <c r="D205" s="95">
        <v>8924</v>
      </c>
      <c r="E205"/>
      <c r="F205" t="s">
        <v>549</v>
      </c>
      <c r="G205" s="87">
        <v>44592</v>
      </c>
      <c r="H205" t="s">
        <v>149</v>
      </c>
      <c r="I205" s="77">
        <v>11.34</v>
      </c>
      <c r="J205" t="s">
        <v>666</v>
      </c>
      <c r="K205" t="s">
        <v>102</v>
      </c>
      <c r="L205" s="78">
        <v>2.75E-2</v>
      </c>
      <c r="M205" s="78">
        <v>4.2599999999999999E-2</v>
      </c>
      <c r="N205" s="77">
        <v>720.07</v>
      </c>
      <c r="O205" s="77">
        <v>85.75</v>
      </c>
      <c r="P205" s="77">
        <v>0.61746002499999997</v>
      </c>
      <c r="Q205" s="78">
        <v>2E-3</v>
      </c>
      <c r="R205" s="78">
        <v>0</v>
      </c>
      <c r="W205" s="90"/>
    </row>
    <row r="206" spans="2:23">
      <c r="B206" t="s">
        <v>2813</v>
      </c>
      <c r="C206" t="s">
        <v>2031</v>
      </c>
      <c r="D206" s="95">
        <v>9267</v>
      </c>
      <c r="E206"/>
      <c r="F206" t="s">
        <v>549</v>
      </c>
      <c r="G206" s="87">
        <v>44837</v>
      </c>
      <c r="H206" t="s">
        <v>149</v>
      </c>
      <c r="I206" s="77">
        <v>11.16</v>
      </c>
      <c r="J206" t="s">
        <v>666</v>
      </c>
      <c r="K206" t="s">
        <v>102</v>
      </c>
      <c r="L206" s="78">
        <v>3.9600000000000003E-2</v>
      </c>
      <c r="M206" s="78">
        <v>3.9100000000000003E-2</v>
      </c>
      <c r="N206" s="77">
        <v>632.41</v>
      </c>
      <c r="O206" s="77">
        <v>99.22</v>
      </c>
      <c r="P206" s="77">
        <v>0.62747720200000001</v>
      </c>
      <c r="Q206" s="78">
        <v>2.0999999999999999E-3</v>
      </c>
      <c r="R206" s="78">
        <v>0</v>
      </c>
      <c r="W206" s="90"/>
    </row>
    <row r="207" spans="2:23">
      <c r="B207" t="s">
        <v>2813</v>
      </c>
      <c r="C207" t="s">
        <v>2031</v>
      </c>
      <c r="D207" s="95">
        <v>9592</v>
      </c>
      <c r="E207"/>
      <c r="F207" t="s">
        <v>549</v>
      </c>
      <c r="G207" s="87">
        <v>45076</v>
      </c>
      <c r="H207" t="s">
        <v>149</v>
      </c>
      <c r="I207" s="77">
        <v>10.98</v>
      </c>
      <c r="J207" t="s">
        <v>666</v>
      </c>
      <c r="K207" t="s">
        <v>102</v>
      </c>
      <c r="L207" s="78">
        <v>4.4900000000000002E-2</v>
      </c>
      <c r="M207" s="78">
        <v>4.1500000000000002E-2</v>
      </c>
      <c r="N207" s="77">
        <v>769.32</v>
      </c>
      <c r="O207" s="77">
        <v>99.71</v>
      </c>
      <c r="P207" s="77">
        <v>0.76708897200000004</v>
      </c>
      <c r="Q207" s="78">
        <v>2.5000000000000001E-3</v>
      </c>
      <c r="R207" s="78">
        <v>0</v>
      </c>
      <c r="W207" s="90"/>
    </row>
    <row r="208" spans="2:23">
      <c r="B208" t="s">
        <v>2815</v>
      </c>
      <c r="C208" t="s">
        <v>2031</v>
      </c>
      <c r="D208" s="95">
        <v>392454</v>
      </c>
      <c r="E208"/>
      <c r="F208" t="s">
        <v>549</v>
      </c>
      <c r="G208" s="87">
        <v>42242</v>
      </c>
      <c r="H208" t="s">
        <v>149</v>
      </c>
      <c r="I208" s="77">
        <v>2.9</v>
      </c>
      <c r="J208" t="s">
        <v>112</v>
      </c>
      <c r="K208" t="s">
        <v>102</v>
      </c>
      <c r="L208" s="78">
        <v>2.3599999999999999E-2</v>
      </c>
      <c r="M208" s="78">
        <v>3.2399999999999998E-2</v>
      </c>
      <c r="N208" s="77">
        <v>3752.72</v>
      </c>
      <c r="O208" s="77">
        <v>109.22</v>
      </c>
      <c r="P208" s="77">
        <v>4.0987207840000002</v>
      </c>
      <c r="Q208" s="78">
        <v>1.35E-2</v>
      </c>
      <c r="R208" s="78">
        <v>0</v>
      </c>
      <c r="W208" s="90"/>
    </row>
    <row r="209" spans="2:23">
      <c r="B209" t="s">
        <v>2818</v>
      </c>
      <c r="C209" t="s">
        <v>2028</v>
      </c>
      <c r="D209" s="95">
        <v>71340</v>
      </c>
      <c r="E209"/>
      <c r="F209" t="s">
        <v>549</v>
      </c>
      <c r="G209" s="87">
        <v>43705</v>
      </c>
      <c r="H209" t="s">
        <v>149</v>
      </c>
      <c r="I209" s="77">
        <v>5.12</v>
      </c>
      <c r="J209" t="s">
        <v>666</v>
      </c>
      <c r="K209" t="s">
        <v>102</v>
      </c>
      <c r="L209" s="78">
        <v>0.04</v>
      </c>
      <c r="M209" s="78">
        <v>3.6700000000000003E-2</v>
      </c>
      <c r="N209" s="77">
        <v>226.84</v>
      </c>
      <c r="O209" s="77">
        <v>113.79</v>
      </c>
      <c r="P209" s="77">
        <v>0.25812123599999998</v>
      </c>
      <c r="Q209" s="78">
        <v>8.9999999999999998E-4</v>
      </c>
      <c r="R209" s="78">
        <v>0</v>
      </c>
      <c r="W209" s="90"/>
    </row>
    <row r="210" spans="2:23">
      <c r="B210" t="s">
        <v>2818</v>
      </c>
      <c r="C210" t="s">
        <v>2028</v>
      </c>
      <c r="D210" s="95">
        <v>487742</v>
      </c>
      <c r="E210"/>
      <c r="F210" t="s">
        <v>549</v>
      </c>
      <c r="G210" s="87">
        <v>43256</v>
      </c>
      <c r="H210" t="s">
        <v>149</v>
      </c>
      <c r="I210" s="77">
        <v>5.13</v>
      </c>
      <c r="J210" t="s">
        <v>666</v>
      </c>
      <c r="K210" t="s">
        <v>102</v>
      </c>
      <c r="L210" s="78">
        <v>0.04</v>
      </c>
      <c r="M210" s="78">
        <v>3.5999999999999997E-2</v>
      </c>
      <c r="N210" s="77">
        <v>3726.99</v>
      </c>
      <c r="O210" s="77">
        <v>115.43</v>
      </c>
      <c r="P210" s="77">
        <v>4.3020645569999996</v>
      </c>
      <c r="Q210" s="78">
        <v>1.4200000000000001E-2</v>
      </c>
      <c r="R210" s="78">
        <v>0</v>
      </c>
      <c r="W210" s="90"/>
    </row>
    <row r="211" spans="2:23">
      <c r="B211" t="s">
        <v>2820</v>
      </c>
      <c r="C211" t="s">
        <v>2031</v>
      </c>
      <c r="D211" s="95">
        <v>4565</v>
      </c>
      <c r="E211"/>
      <c r="F211" t="s">
        <v>549</v>
      </c>
      <c r="G211" s="87">
        <v>42326</v>
      </c>
      <c r="H211" t="s">
        <v>149</v>
      </c>
      <c r="I211" s="77">
        <v>6.31</v>
      </c>
      <c r="J211" t="s">
        <v>666</v>
      </c>
      <c r="K211" t="s">
        <v>102</v>
      </c>
      <c r="L211" s="78">
        <v>8.0500000000000002E-2</v>
      </c>
      <c r="M211" s="78">
        <v>7.4300000000000005E-2</v>
      </c>
      <c r="N211" s="77">
        <v>10.91</v>
      </c>
      <c r="O211" s="77">
        <v>107.02</v>
      </c>
      <c r="P211" s="77">
        <v>1.1675882E-2</v>
      </c>
      <c r="Q211" s="78">
        <v>0</v>
      </c>
      <c r="R211" s="78">
        <v>0</v>
      </c>
      <c r="W211" s="90"/>
    </row>
    <row r="212" spans="2:23">
      <c r="B212" t="s">
        <v>2820</v>
      </c>
      <c r="C212" t="s">
        <v>2031</v>
      </c>
      <c r="D212" s="95">
        <v>8380</v>
      </c>
      <c r="E212"/>
      <c r="F212" t="s">
        <v>549</v>
      </c>
      <c r="G212" s="87">
        <v>44294</v>
      </c>
      <c r="H212" t="s">
        <v>149</v>
      </c>
      <c r="I212" s="77">
        <v>7.68</v>
      </c>
      <c r="J212" t="s">
        <v>666</v>
      </c>
      <c r="K212" t="s">
        <v>102</v>
      </c>
      <c r="L212" s="78">
        <v>0.03</v>
      </c>
      <c r="M212" s="78">
        <v>4.2999999999999997E-2</v>
      </c>
      <c r="N212" s="77">
        <v>2078.9699999999998</v>
      </c>
      <c r="O212" s="77">
        <v>101.76</v>
      </c>
      <c r="P212" s="77">
        <v>2.115559872</v>
      </c>
      <c r="Q212" s="78">
        <v>7.0000000000000001E-3</v>
      </c>
      <c r="R212" s="78">
        <v>0</v>
      </c>
      <c r="W212" s="90"/>
    </row>
    <row r="213" spans="2:23">
      <c r="B213" t="s">
        <v>2820</v>
      </c>
      <c r="C213" t="s">
        <v>2031</v>
      </c>
      <c r="D213" s="95">
        <v>439968</v>
      </c>
      <c r="E213"/>
      <c r="F213" t="s">
        <v>549</v>
      </c>
      <c r="G213" s="87">
        <v>42606</v>
      </c>
      <c r="H213" t="s">
        <v>149</v>
      </c>
      <c r="I213" s="77">
        <v>6.31</v>
      </c>
      <c r="J213" t="s">
        <v>666</v>
      </c>
      <c r="K213" t="s">
        <v>102</v>
      </c>
      <c r="L213" s="78">
        <v>8.0500000000000002E-2</v>
      </c>
      <c r="M213" s="78">
        <v>7.4300000000000005E-2</v>
      </c>
      <c r="N213" s="77">
        <v>45.88</v>
      </c>
      <c r="O213" s="77">
        <v>107.02</v>
      </c>
      <c r="P213" s="77">
        <v>4.9100775999999999E-2</v>
      </c>
      <c r="Q213" s="78">
        <v>2.0000000000000001E-4</v>
      </c>
      <c r="R213" s="78">
        <v>0</v>
      </c>
      <c r="W213" s="90"/>
    </row>
    <row r="214" spans="2:23">
      <c r="B214" t="s">
        <v>2820</v>
      </c>
      <c r="C214" t="s">
        <v>2031</v>
      </c>
      <c r="D214" s="95">
        <v>445945</v>
      </c>
      <c r="E214"/>
      <c r="F214" t="s">
        <v>549</v>
      </c>
      <c r="G214" s="87">
        <v>42648</v>
      </c>
      <c r="H214" t="s">
        <v>149</v>
      </c>
      <c r="I214" s="77">
        <v>6.31</v>
      </c>
      <c r="J214" t="s">
        <v>666</v>
      </c>
      <c r="K214" t="s">
        <v>102</v>
      </c>
      <c r="L214" s="78">
        <v>8.0500000000000002E-2</v>
      </c>
      <c r="M214" s="78">
        <v>7.4300000000000005E-2</v>
      </c>
      <c r="N214" s="77">
        <v>42.09</v>
      </c>
      <c r="O214" s="77">
        <v>107.02</v>
      </c>
      <c r="P214" s="77">
        <v>4.5044717999999997E-2</v>
      </c>
      <c r="Q214" s="78">
        <v>1E-4</v>
      </c>
      <c r="R214" s="78">
        <v>0</v>
      </c>
      <c r="W214" s="90"/>
    </row>
    <row r="215" spans="2:23">
      <c r="B215" t="s">
        <v>2820</v>
      </c>
      <c r="C215" t="s">
        <v>2031</v>
      </c>
      <c r="D215" s="95">
        <v>455056</v>
      </c>
      <c r="E215"/>
      <c r="F215" t="s">
        <v>549</v>
      </c>
      <c r="G215" s="87">
        <v>42718</v>
      </c>
      <c r="H215" t="s">
        <v>149</v>
      </c>
      <c r="I215" s="77">
        <v>6.31</v>
      </c>
      <c r="J215" t="s">
        <v>666</v>
      </c>
      <c r="K215" t="s">
        <v>102</v>
      </c>
      <c r="L215" s="78">
        <v>8.0500000000000002E-2</v>
      </c>
      <c r="M215" s="78">
        <v>7.4300000000000005E-2</v>
      </c>
      <c r="N215" s="77">
        <v>29.41</v>
      </c>
      <c r="O215" s="77">
        <v>107.02</v>
      </c>
      <c r="P215" s="77">
        <v>3.1474582000000001E-2</v>
      </c>
      <c r="Q215" s="78">
        <v>1E-4</v>
      </c>
      <c r="R215" s="78">
        <v>0</v>
      </c>
      <c r="W215" s="90"/>
    </row>
    <row r="216" spans="2:23">
      <c r="B216" t="s">
        <v>2820</v>
      </c>
      <c r="C216" t="s">
        <v>2031</v>
      </c>
      <c r="D216" s="95">
        <v>472012</v>
      </c>
      <c r="E216"/>
      <c r="F216" t="s">
        <v>549</v>
      </c>
      <c r="G216" s="87">
        <v>42900</v>
      </c>
      <c r="H216" t="s">
        <v>149</v>
      </c>
      <c r="I216" s="77">
        <v>6.31</v>
      </c>
      <c r="J216" t="s">
        <v>666</v>
      </c>
      <c r="K216" t="s">
        <v>102</v>
      </c>
      <c r="L216" s="78">
        <v>8.0500000000000002E-2</v>
      </c>
      <c r="M216" s="78">
        <v>7.4300000000000005E-2</v>
      </c>
      <c r="N216" s="77">
        <v>34.83</v>
      </c>
      <c r="O216" s="77">
        <v>107.02</v>
      </c>
      <c r="P216" s="77">
        <v>3.7275066000000003E-2</v>
      </c>
      <c r="Q216" s="78">
        <v>1E-4</v>
      </c>
      <c r="R216" s="78">
        <v>0</v>
      </c>
      <c r="W216" s="90"/>
    </row>
    <row r="217" spans="2:23">
      <c r="B217" t="s">
        <v>2820</v>
      </c>
      <c r="C217" t="s">
        <v>2031</v>
      </c>
      <c r="D217" s="95">
        <v>490961</v>
      </c>
      <c r="E217"/>
      <c r="F217" t="s">
        <v>549</v>
      </c>
      <c r="G217" s="87">
        <v>43075</v>
      </c>
      <c r="H217" t="s">
        <v>149</v>
      </c>
      <c r="I217" s="77">
        <v>6.31</v>
      </c>
      <c r="J217" t="s">
        <v>666</v>
      </c>
      <c r="K217" t="s">
        <v>102</v>
      </c>
      <c r="L217" s="78">
        <v>8.0500000000000002E-2</v>
      </c>
      <c r="M217" s="78">
        <v>7.4300000000000005E-2</v>
      </c>
      <c r="N217" s="77">
        <v>21.61</v>
      </c>
      <c r="O217" s="77">
        <v>107.02</v>
      </c>
      <c r="P217" s="77">
        <v>2.3127022000000001E-2</v>
      </c>
      <c r="Q217" s="78">
        <v>1E-4</v>
      </c>
      <c r="R217" s="78">
        <v>0</v>
      </c>
      <c r="W217" s="90"/>
    </row>
    <row r="218" spans="2:23">
      <c r="B218" t="s">
        <v>2820</v>
      </c>
      <c r="C218" t="s">
        <v>2031</v>
      </c>
      <c r="D218" s="95">
        <v>520889</v>
      </c>
      <c r="E218"/>
      <c r="F218" t="s">
        <v>549</v>
      </c>
      <c r="G218" s="87">
        <v>43292</v>
      </c>
      <c r="H218" t="s">
        <v>149</v>
      </c>
      <c r="I218" s="77">
        <v>6.31</v>
      </c>
      <c r="J218" t="s">
        <v>666</v>
      </c>
      <c r="K218" t="s">
        <v>102</v>
      </c>
      <c r="L218" s="78">
        <v>8.0500000000000002E-2</v>
      </c>
      <c r="M218" s="78">
        <v>7.4300000000000005E-2</v>
      </c>
      <c r="N218" s="77">
        <v>58.94</v>
      </c>
      <c r="O218" s="77">
        <v>107.02</v>
      </c>
      <c r="P218" s="77">
        <v>6.3077588000000004E-2</v>
      </c>
      <c r="Q218" s="78">
        <v>2.0000000000000001E-4</v>
      </c>
      <c r="R218" s="78">
        <v>0</v>
      </c>
      <c r="W218" s="90"/>
    </row>
    <row r="219" spans="2:23">
      <c r="B219" t="s">
        <v>2819</v>
      </c>
      <c r="C219" t="s">
        <v>2028</v>
      </c>
      <c r="D219" s="95">
        <v>414968</v>
      </c>
      <c r="E219"/>
      <c r="F219" t="s">
        <v>549</v>
      </c>
      <c r="G219" s="87">
        <v>42432</v>
      </c>
      <c r="H219" t="s">
        <v>149</v>
      </c>
      <c r="I219" s="77">
        <v>4.25</v>
      </c>
      <c r="J219" t="s">
        <v>666</v>
      </c>
      <c r="K219" t="s">
        <v>102</v>
      </c>
      <c r="L219" s="78">
        <v>2.5399999999999999E-2</v>
      </c>
      <c r="M219" s="78">
        <v>2.3800000000000002E-2</v>
      </c>
      <c r="N219" s="77">
        <v>2317.3200000000002</v>
      </c>
      <c r="O219" s="77">
        <v>115.22</v>
      </c>
      <c r="P219" s="77">
        <v>2.6700161040000001</v>
      </c>
      <c r="Q219" s="78">
        <v>8.8000000000000005E-3</v>
      </c>
      <c r="R219" s="78">
        <v>0</v>
      </c>
      <c r="W219" s="90"/>
    </row>
    <row r="220" spans="2:23">
      <c r="B220" t="s">
        <v>2776</v>
      </c>
      <c r="C220" t="s">
        <v>2031</v>
      </c>
      <c r="D220" s="95">
        <v>8503</v>
      </c>
      <c r="E220"/>
      <c r="F220" t="s">
        <v>542</v>
      </c>
      <c r="G220" s="87">
        <v>44376</v>
      </c>
      <c r="H220" t="s">
        <v>206</v>
      </c>
      <c r="I220" s="77">
        <v>4.4800000000000004</v>
      </c>
      <c r="J220" t="s">
        <v>127</v>
      </c>
      <c r="K220" t="s">
        <v>102</v>
      </c>
      <c r="L220" s="78">
        <v>7.3999999999999996E-2</v>
      </c>
      <c r="M220" s="78">
        <v>7.8299999999999995E-2</v>
      </c>
      <c r="N220" s="77">
        <v>743.41</v>
      </c>
      <c r="O220" s="77">
        <v>100.87</v>
      </c>
      <c r="P220" s="77">
        <v>0.74987766700000003</v>
      </c>
      <c r="Q220" s="78">
        <v>2.5000000000000001E-3</v>
      </c>
      <c r="R220" s="78">
        <v>0</v>
      </c>
      <c r="W220" s="90"/>
    </row>
    <row r="221" spans="2:23">
      <c r="B221" t="s">
        <v>2776</v>
      </c>
      <c r="C221" t="s">
        <v>2031</v>
      </c>
      <c r="D221" s="95">
        <v>8610</v>
      </c>
      <c r="E221"/>
      <c r="F221" t="s">
        <v>542</v>
      </c>
      <c r="G221" s="87">
        <v>44431</v>
      </c>
      <c r="H221" t="s">
        <v>206</v>
      </c>
      <c r="I221" s="77">
        <v>4.4800000000000004</v>
      </c>
      <c r="J221" t="s">
        <v>127</v>
      </c>
      <c r="K221" t="s">
        <v>102</v>
      </c>
      <c r="L221" s="78">
        <v>7.3999999999999996E-2</v>
      </c>
      <c r="M221" s="78">
        <v>7.8100000000000003E-2</v>
      </c>
      <c r="N221" s="77">
        <v>128.32</v>
      </c>
      <c r="O221" s="77">
        <v>100.93</v>
      </c>
      <c r="P221" s="77">
        <v>0.12951337600000001</v>
      </c>
      <c r="Q221" s="78">
        <v>4.0000000000000002E-4</v>
      </c>
      <c r="R221" s="78">
        <v>0</v>
      </c>
      <c r="W221" s="90"/>
    </row>
    <row r="222" spans="2:23">
      <c r="B222" t="s">
        <v>2776</v>
      </c>
      <c r="C222" t="s">
        <v>2031</v>
      </c>
      <c r="D222" s="95">
        <v>9284</v>
      </c>
      <c r="E222"/>
      <c r="F222" t="s">
        <v>542</v>
      </c>
      <c r="G222" s="87">
        <v>44859</v>
      </c>
      <c r="H222" t="s">
        <v>206</v>
      </c>
      <c r="I222" s="77">
        <v>4.5</v>
      </c>
      <c r="J222" t="s">
        <v>127</v>
      </c>
      <c r="K222" t="s">
        <v>102</v>
      </c>
      <c r="L222" s="78">
        <v>7.3999999999999996E-2</v>
      </c>
      <c r="M222" s="78">
        <v>7.1999999999999995E-2</v>
      </c>
      <c r="N222" s="77">
        <v>390.55</v>
      </c>
      <c r="O222" s="77">
        <v>103.55</v>
      </c>
      <c r="P222" s="77">
        <v>0.40441452500000002</v>
      </c>
      <c r="Q222" s="78">
        <v>1.2999999999999999E-3</v>
      </c>
      <c r="R222" s="78">
        <v>0</v>
      </c>
      <c r="W222" s="90"/>
    </row>
    <row r="223" spans="2:23">
      <c r="B223" t="s">
        <v>2821</v>
      </c>
      <c r="C223" t="s">
        <v>2031</v>
      </c>
      <c r="D223" s="95">
        <v>429027</v>
      </c>
      <c r="E223"/>
      <c r="F223" t="s">
        <v>542</v>
      </c>
      <c r="G223" s="87">
        <v>42516</v>
      </c>
      <c r="H223" t="s">
        <v>206</v>
      </c>
      <c r="I223" s="77">
        <v>3.45</v>
      </c>
      <c r="J223" t="s">
        <v>325</v>
      </c>
      <c r="K223" t="s">
        <v>102</v>
      </c>
      <c r="L223" s="78">
        <v>2.3300000000000001E-2</v>
      </c>
      <c r="M223" s="78">
        <v>3.4700000000000002E-2</v>
      </c>
      <c r="N223" s="77">
        <v>2870.89</v>
      </c>
      <c r="O223" s="77">
        <v>109.71</v>
      </c>
      <c r="P223" s="77">
        <v>3.1496534189999998</v>
      </c>
      <c r="Q223" s="78">
        <v>1.04E-2</v>
      </c>
      <c r="R223" s="78">
        <v>0</v>
      </c>
      <c r="W223" s="90"/>
    </row>
    <row r="224" spans="2:23">
      <c r="B224" t="s">
        <v>2808</v>
      </c>
      <c r="C224" t="s">
        <v>2028</v>
      </c>
      <c r="D224" s="95">
        <v>482153</v>
      </c>
      <c r="E224"/>
      <c r="F224" t="s">
        <v>866</v>
      </c>
      <c r="G224" s="87">
        <v>42978</v>
      </c>
      <c r="H224" t="s">
        <v>967</v>
      </c>
      <c r="I224" s="77">
        <v>0.81</v>
      </c>
      <c r="J224" t="s">
        <v>127</v>
      </c>
      <c r="K224" t="s">
        <v>102</v>
      </c>
      <c r="L224" s="78">
        <v>2.76E-2</v>
      </c>
      <c r="M224" s="78">
        <v>6.3E-2</v>
      </c>
      <c r="N224" s="77">
        <v>23.98</v>
      </c>
      <c r="O224" s="77">
        <v>97.49</v>
      </c>
      <c r="P224" s="77">
        <v>2.3378102000000001E-2</v>
      </c>
      <c r="Q224" s="78">
        <v>1E-4</v>
      </c>
      <c r="R224" s="78">
        <v>0</v>
      </c>
      <c r="W224" s="90"/>
    </row>
    <row r="225" spans="2:23">
      <c r="B225" t="s">
        <v>2778</v>
      </c>
      <c r="C225" t="s">
        <v>2031</v>
      </c>
      <c r="D225" s="95">
        <v>9120</v>
      </c>
      <c r="E225"/>
      <c r="F225" t="s">
        <v>549</v>
      </c>
      <c r="G225" s="87">
        <v>44728</v>
      </c>
      <c r="H225" t="s">
        <v>149</v>
      </c>
      <c r="I225" s="77">
        <v>9.68</v>
      </c>
      <c r="J225" t="s">
        <v>666</v>
      </c>
      <c r="K225" t="s">
        <v>102</v>
      </c>
      <c r="L225" s="78">
        <v>2.63E-2</v>
      </c>
      <c r="M225" s="78">
        <v>3.2000000000000001E-2</v>
      </c>
      <c r="N225" s="77">
        <v>758.69</v>
      </c>
      <c r="O225" s="77">
        <v>100.03</v>
      </c>
      <c r="P225" s="77">
        <v>0.75891760699999999</v>
      </c>
      <c r="Q225" s="78">
        <v>2.5000000000000001E-3</v>
      </c>
      <c r="R225" s="78">
        <v>0</v>
      </c>
      <c r="W225" s="90"/>
    </row>
    <row r="226" spans="2:23">
      <c r="B226" t="s">
        <v>2778</v>
      </c>
      <c r="C226" t="s">
        <v>2031</v>
      </c>
      <c r="D226" s="95">
        <v>93941</v>
      </c>
      <c r="E226"/>
      <c r="F226" t="s">
        <v>549</v>
      </c>
      <c r="G226" s="87">
        <v>44923</v>
      </c>
      <c r="H226" t="s">
        <v>149</v>
      </c>
      <c r="I226" s="77">
        <v>9.41</v>
      </c>
      <c r="J226" t="s">
        <v>666</v>
      </c>
      <c r="K226" t="s">
        <v>102</v>
      </c>
      <c r="L226" s="78">
        <v>3.0800000000000001E-2</v>
      </c>
      <c r="M226" s="78">
        <v>3.6600000000000001E-2</v>
      </c>
      <c r="N226" s="77">
        <v>246.91</v>
      </c>
      <c r="O226" s="77">
        <v>98.08</v>
      </c>
      <c r="P226" s="77">
        <v>0.24216932799999999</v>
      </c>
      <c r="Q226" s="78">
        <v>8.0000000000000004E-4</v>
      </c>
      <c r="R226" s="78">
        <v>0</v>
      </c>
      <c r="W226" s="90"/>
    </row>
    <row r="227" spans="2:23">
      <c r="B227" t="s">
        <v>2823</v>
      </c>
      <c r="C227" t="s">
        <v>2028</v>
      </c>
      <c r="D227" s="95">
        <v>7355</v>
      </c>
      <c r="E227"/>
      <c r="F227" t="s">
        <v>866</v>
      </c>
      <c r="G227" s="87">
        <v>43842</v>
      </c>
      <c r="H227" t="s">
        <v>967</v>
      </c>
      <c r="I227" s="77">
        <v>0.16</v>
      </c>
      <c r="J227" t="s">
        <v>127</v>
      </c>
      <c r="K227" t="s">
        <v>102</v>
      </c>
      <c r="L227" s="78">
        <v>2.0799999999999999E-2</v>
      </c>
      <c r="M227" s="78">
        <v>6.4699999999999994E-2</v>
      </c>
      <c r="N227" s="77">
        <v>14.21</v>
      </c>
      <c r="O227" s="77">
        <v>99.76</v>
      </c>
      <c r="P227" s="77">
        <v>1.4175896E-2</v>
      </c>
      <c r="Q227" s="78">
        <v>0</v>
      </c>
      <c r="R227" s="78">
        <v>0</v>
      </c>
      <c r="W227" s="90"/>
    </row>
    <row r="228" spans="2:23">
      <c r="B228" t="s">
        <v>2810</v>
      </c>
      <c r="C228" t="s">
        <v>2031</v>
      </c>
      <c r="D228" s="95">
        <v>539177</v>
      </c>
      <c r="E228"/>
      <c r="F228" t="s">
        <v>549</v>
      </c>
      <c r="G228" s="87">
        <v>45015</v>
      </c>
      <c r="H228" t="s">
        <v>149</v>
      </c>
      <c r="I228" s="77">
        <v>5.22</v>
      </c>
      <c r="J228" t="s">
        <v>325</v>
      </c>
      <c r="K228" t="s">
        <v>102</v>
      </c>
      <c r="L228" s="78">
        <v>4.5499999999999999E-2</v>
      </c>
      <c r="M228" s="78">
        <v>3.8699999999999998E-2</v>
      </c>
      <c r="N228" s="77">
        <v>5832.29</v>
      </c>
      <c r="O228" s="77">
        <v>106.04</v>
      </c>
      <c r="P228" s="77">
        <v>6.1845603159999998</v>
      </c>
      <c r="Q228" s="78">
        <v>2.0400000000000001E-2</v>
      </c>
      <c r="R228" s="78">
        <v>1E-4</v>
      </c>
      <c r="W228" s="90"/>
    </row>
    <row r="229" spans="2:23">
      <c r="B229" t="s">
        <v>2778</v>
      </c>
      <c r="C229" t="s">
        <v>2031</v>
      </c>
      <c r="D229" s="95">
        <v>8047</v>
      </c>
      <c r="E229"/>
      <c r="F229" t="s">
        <v>549</v>
      </c>
      <c r="G229" s="87">
        <v>44143</v>
      </c>
      <c r="H229" t="s">
        <v>149</v>
      </c>
      <c r="I229" s="77">
        <v>6.83</v>
      </c>
      <c r="J229" t="s">
        <v>666</v>
      </c>
      <c r="K229" t="s">
        <v>102</v>
      </c>
      <c r="L229" s="78">
        <v>2.52E-2</v>
      </c>
      <c r="M229" s="78">
        <v>3.2899999999999999E-2</v>
      </c>
      <c r="N229" s="77">
        <v>1727.85</v>
      </c>
      <c r="O229" s="77">
        <v>105.98</v>
      </c>
      <c r="P229" s="77">
        <v>1.83117543</v>
      </c>
      <c r="Q229" s="78">
        <v>6.0000000000000001E-3</v>
      </c>
      <c r="R229" s="78">
        <v>0</v>
      </c>
      <c r="W229" s="90"/>
    </row>
    <row r="230" spans="2:23">
      <c r="B230" t="s">
        <v>2778</v>
      </c>
      <c r="C230" t="s">
        <v>2031</v>
      </c>
      <c r="D230" s="95">
        <v>7265</v>
      </c>
      <c r="E230"/>
      <c r="F230" t="s">
        <v>549</v>
      </c>
      <c r="G230" s="87">
        <v>43779</v>
      </c>
      <c r="H230" t="s">
        <v>149</v>
      </c>
      <c r="I230" s="77">
        <v>7.13</v>
      </c>
      <c r="J230" t="s">
        <v>666</v>
      </c>
      <c r="K230" t="s">
        <v>102</v>
      </c>
      <c r="L230" s="78">
        <v>2.53E-2</v>
      </c>
      <c r="M230" s="78">
        <v>3.6299999999999999E-2</v>
      </c>
      <c r="N230" s="77">
        <v>549.41999999999996</v>
      </c>
      <c r="O230" s="77">
        <v>102.55</v>
      </c>
      <c r="P230" s="77">
        <v>0.56343021000000004</v>
      </c>
      <c r="Q230" s="78">
        <v>1.9E-3</v>
      </c>
      <c r="R230" s="78">
        <v>0</v>
      </c>
      <c r="W230" s="90"/>
    </row>
    <row r="231" spans="2:23">
      <c r="B231" t="s">
        <v>2778</v>
      </c>
      <c r="C231" t="s">
        <v>2031</v>
      </c>
      <c r="D231" s="95">
        <v>7342</v>
      </c>
      <c r="E231"/>
      <c r="F231" t="s">
        <v>549</v>
      </c>
      <c r="G231" s="87">
        <v>43835</v>
      </c>
      <c r="H231" t="s">
        <v>149</v>
      </c>
      <c r="I231" s="77">
        <v>7.13</v>
      </c>
      <c r="J231" t="s">
        <v>666</v>
      </c>
      <c r="K231" t="s">
        <v>102</v>
      </c>
      <c r="L231" s="78">
        <v>2.52E-2</v>
      </c>
      <c r="M231" s="78">
        <v>3.6700000000000003E-2</v>
      </c>
      <c r="N231" s="77">
        <v>305.95</v>
      </c>
      <c r="O231" s="77">
        <v>102.27</v>
      </c>
      <c r="P231" s="77">
        <v>0.31289506499999997</v>
      </c>
      <c r="Q231" s="78">
        <v>1E-3</v>
      </c>
      <c r="R231" s="78">
        <v>0</v>
      </c>
      <c r="W231" s="90"/>
    </row>
    <row r="232" spans="2:23">
      <c r="B232" t="s">
        <v>2778</v>
      </c>
      <c r="C232" t="s">
        <v>2031</v>
      </c>
      <c r="D232" s="95">
        <v>501113</v>
      </c>
      <c r="E232"/>
      <c r="F232" t="s">
        <v>549</v>
      </c>
      <c r="G232" s="87">
        <v>43138</v>
      </c>
      <c r="H232" t="s">
        <v>149</v>
      </c>
      <c r="I232" s="77">
        <v>7.11</v>
      </c>
      <c r="J232" t="s">
        <v>666</v>
      </c>
      <c r="K232" t="s">
        <v>102</v>
      </c>
      <c r="L232" s="78">
        <v>2.6200000000000001E-2</v>
      </c>
      <c r="M232" s="78">
        <v>3.6700000000000003E-2</v>
      </c>
      <c r="N232" s="77">
        <v>1133.1199999999999</v>
      </c>
      <c r="O232" s="77">
        <v>104.47</v>
      </c>
      <c r="P232" s="77">
        <v>1.183770464</v>
      </c>
      <c r="Q232" s="78">
        <v>3.8999999999999998E-3</v>
      </c>
      <c r="R232" s="78">
        <v>0</v>
      </c>
      <c r="W232" s="90"/>
    </row>
    <row r="233" spans="2:23">
      <c r="B233" t="s">
        <v>2778</v>
      </c>
      <c r="C233" t="s">
        <v>2031</v>
      </c>
      <c r="D233" s="95">
        <v>514296</v>
      </c>
      <c r="E233"/>
      <c r="F233" t="s">
        <v>549</v>
      </c>
      <c r="G233" s="87">
        <v>43227</v>
      </c>
      <c r="H233" t="s">
        <v>149</v>
      </c>
      <c r="I233" s="77">
        <v>7.17</v>
      </c>
      <c r="J233" t="s">
        <v>666</v>
      </c>
      <c r="K233" t="s">
        <v>102</v>
      </c>
      <c r="L233" s="78">
        <v>2.7799999999999998E-2</v>
      </c>
      <c r="M233" s="78">
        <v>3.2500000000000001E-2</v>
      </c>
      <c r="N233" s="77">
        <v>180.72</v>
      </c>
      <c r="O233" s="77">
        <v>108.81</v>
      </c>
      <c r="P233" s="77">
        <v>0.196641432</v>
      </c>
      <c r="Q233" s="78">
        <v>5.9999999999999995E-4</v>
      </c>
      <c r="R233" s="78">
        <v>0</v>
      </c>
      <c r="W233" s="90"/>
    </row>
    <row r="234" spans="2:23">
      <c r="B234" t="s">
        <v>2778</v>
      </c>
      <c r="C234" t="s">
        <v>2031</v>
      </c>
      <c r="D234" s="95">
        <v>520294</v>
      </c>
      <c r="E234"/>
      <c r="F234" t="s">
        <v>549</v>
      </c>
      <c r="G234" s="87">
        <v>43279</v>
      </c>
      <c r="H234" t="s">
        <v>149</v>
      </c>
      <c r="I234" s="77">
        <v>7.18</v>
      </c>
      <c r="J234" t="s">
        <v>666</v>
      </c>
      <c r="K234" t="s">
        <v>102</v>
      </c>
      <c r="L234" s="78">
        <v>2.7799999999999998E-2</v>
      </c>
      <c r="M234" s="78">
        <v>3.1600000000000003E-2</v>
      </c>
      <c r="N234" s="77">
        <v>211.35</v>
      </c>
      <c r="O234" s="77">
        <v>108.57</v>
      </c>
      <c r="P234" s="77">
        <v>0.22946269499999999</v>
      </c>
      <c r="Q234" s="78">
        <v>8.0000000000000004E-4</v>
      </c>
      <c r="R234" s="78">
        <v>0</v>
      </c>
      <c r="W234" s="90"/>
    </row>
    <row r="235" spans="2:23">
      <c r="B235" t="s">
        <v>2778</v>
      </c>
      <c r="C235" t="s">
        <v>2031</v>
      </c>
      <c r="D235" s="95">
        <v>6471</v>
      </c>
      <c r="E235"/>
      <c r="F235" t="s">
        <v>549</v>
      </c>
      <c r="G235" s="87">
        <v>43321</v>
      </c>
      <c r="H235" t="s">
        <v>149</v>
      </c>
      <c r="I235" s="77">
        <v>7.18</v>
      </c>
      <c r="J235" t="s">
        <v>666</v>
      </c>
      <c r="K235" t="s">
        <v>102</v>
      </c>
      <c r="L235" s="78">
        <v>2.8500000000000001E-2</v>
      </c>
      <c r="M235" s="78">
        <v>3.1199999999999999E-2</v>
      </c>
      <c r="N235" s="77">
        <v>1183.98</v>
      </c>
      <c r="O235" s="77">
        <v>109.3</v>
      </c>
      <c r="P235" s="77">
        <v>1.29409014</v>
      </c>
      <c r="Q235" s="78">
        <v>4.3E-3</v>
      </c>
      <c r="R235" s="78">
        <v>0</v>
      </c>
      <c r="W235" s="90"/>
    </row>
    <row r="236" spans="2:23">
      <c r="B236" t="s">
        <v>2778</v>
      </c>
      <c r="C236" t="s">
        <v>2031</v>
      </c>
      <c r="D236" s="95">
        <v>529736</v>
      </c>
      <c r="E236"/>
      <c r="F236" t="s">
        <v>549</v>
      </c>
      <c r="G236" s="87">
        <v>43417</v>
      </c>
      <c r="H236" t="s">
        <v>149</v>
      </c>
      <c r="I236" s="77">
        <v>7.13</v>
      </c>
      <c r="J236" t="s">
        <v>666</v>
      </c>
      <c r="K236" t="s">
        <v>102</v>
      </c>
      <c r="L236" s="78">
        <v>3.0800000000000001E-2</v>
      </c>
      <c r="M236" s="78">
        <v>3.2199999999999999E-2</v>
      </c>
      <c r="N236" s="77">
        <v>1348.01</v>
      </c>
      <c r="O236" s="77">
        <v>110.12</v>
      </c>
      <c r="P236" s="77">
        <v>1.4844286120000001</v>
      </c>
      <c r="Q236" s="78">
        <v>4.8999999999999998E-3</v>
      </c>
      <c r="R236" s="78">
        <v>0</v>
      </c>
      <c r="W236" s="90"/>
    </row>
    <row r="237" spans="2:23">
      <c r="B237" t="s">
        <v>2778</v>
      </c>
      <c r="C237" t="s">
        <v>2031</v>
      </c>
      <c r="D237" s="95">
        <v>6720</v>
      </c>
      <c r="E237"/>
      <c r="F237" t="s">
        <v>549</v>
      </c>
      <c r="G237" s="87">
        <v>43485</v>
      </c>
      <c r="H237" t="s">
        <v>149</v>
      </c>
      <c r="I237" s="77">
        <v>7.16</v>
      </c>
      <c r="J237" t="s">
        <v>666</v>
      </c>
      <c r="K237" t="s">
        <v>102</v>
      </c>
      <c r="L237" s="78">
        <v>3.0200000000000001E-2</v>
      </c>
      <c r="M237" s="78">
        <v>3.0599999999999999E-2</v>
      </c>
      <c r="N237" s="77">
        <v>1703.48</v>
      </c>
      <c r="O237" s="77">
        <v>111.13</v>
      </c>
      <c r="P237" s="77">
        <v>1.8930773240000001</v>
      </c>
      <c r="Q237" s="78">
        <v>6.1999999999999998E-3</v>
      </c>
      <c r="R237" s="78">
        <v>0</v>
      </c>
      <c r="W237" s="90"/>
    </row>
    <row r="238" spans="2:23">
      <c r="B238" t="s">
        <v>2778</v>
      </c>
      <c r="C238" t="s">
        <v>2031</v>
      </c>
      <c r="D238" s="95">
        <v>6818</v>
      </c>
      <c r="E238"/>
      <c r="F238" t="s">
        <v>549</v>
      </c>
      <c r="G238" s="87">
        <v>43541</v>
      </c>
      <c r="H238" t="s">
        <v>149</v>
      </c>
      <c r="I238" s="77">
        <v>7.19</v>
      </c>
      <c r="J238" t="s">
        <v>666</v>
      </c>
      <c r="K238" t="s">
        <v>102</v>
      </c>
      <c r="L238" s="78">
        <v>2.7300000000000001E-2</v>
      </c>
      <c r="M238" s="78">
        <v>3.1600000000000003E-2</v>
      </c>
      <c r="N238" s="77">
        <v>146.29</v>
      </c>
      <c r="O238" s="77">
        <v>108.13</v>
      </c>
      <c r="P238" s="77">
        <v>0.15818337699999999</v>
      </c>
      <c r="Q238" s="78">
        <v>5.0000000000000001E-4</v>
      </c>
      <c r="R238" s="78">
        <v>0</v>
      </c>
      <c r="W238" s="90"/>
    </row>
    <row r="239" spans="2:23">
      <c r="B239" t="s">
        <v>2778</v>
      </c>
      <c r="C239" t="s">
        <v>2031</v>
      </c>
      <c r="D239" s="95">
        <v>6925</v>
      </c>
      <c r="E239"/>
      <c r="F239" t="s">
        <v>549</v>
      </c>
      <c r="G239" s="87">
        <v>43613</v>
      </c>
      <c r="H239" t="s">
        <v>149</v>
      </c>
      <c r="I239" s="77">
        <v>7.2</v>
      </c>
      <c r="J239" t="s">
        <v>666</v>
      </c>
      <c r="K239" t="s">
        <v>102</v>
      </c>
      <c r="L239" s="78">
        <v>2.52E-2</v>
      </c>
      <c r="M239" s="78">
        <v>3.27E-2</v>
      </c>
      <c r="N239" s="77">
        <v>449.61</v>
      </c>
      <c r="O239" s="77">
        <v>104.93</v>
      </c>
      <c r="P239" s="77">
        <v>0.47177577300000001</v>
      </c>
      <c r="Q239" s="78">
        <v>1.6000000000000001E-3</v>
      </c>
      <c r="R239" s="78">
        <v>0</v>
      </c>
      <c r="W239" s="90"/>
    </row>
    <row r="240" spans="2:23">
      <c r="B240" t="s">
        <v>2778</v>
      </c>
      <c r="C240" t="s">
        <v>2031</v>
      </c>
      <c r="D240" s="95">
        <v>70481</v>
      </c>
      <c r="E240"/>
      <c r="F240" t="s">
        <v>549</v>
      </c>
      <c r="G240" s="87">
        <v>43657</v>
      </c>
      <c r="H240" t="s">
        <v>149</v>
      </c>
      <c r="I240" s="77">
        <v>7.12</v>
      </c>
      <c r="J240" t="s">
        <v>666</v>
      </c>
      <c r="K240" t="s">
        <v>102</v>
      </c>
      <c r="L240" s="78">
        <v>2.52E-2</v>
      </c>
      <c r="M240" s="78">
        <v>3.6700000000000003E-2</v>
      </c>
      <c r="N240" s="77">
        <v>443.58</v>
      </c>
      <c r="O240" s="77">
        <v>101.34</v>
      </c>
      <c r="P240" s="77">
        <v>0.44952397199999999</v>
      </c>
      <c r="Q240" s="78">
        <v>1.5E-3</v>
      </c>
      <c r="R240" s="78">
        <v>0</v>
      </c>
      <c r="W240" s="90"/>
    </row>
    <row r="241" spans="2:23">
      <c r="B241" t="s">
        <v>2771</v>
      </c>
      <c r="C241" t="s">
        <v>2028</v>
      </c>
      <c r="D241" s="95">
        <v>75611</v>
      </c>
      <c r="E241"/>
      <c r="F241" t="s">
        <v>611</v>
      </c>
      <c r="G241" s="87">
        <v>43920</v>
      </c>
      <c r="H241" t="s">
        <v>149</v>
      </c>
      <c r="I241" s="77">
        <v>4.18</v>
      </c>
      <c r="J241" t="s">
        <v>132</v>
      </c>
      <c r="K241" t="s">
        <v>102</v>
      </c>
      <c r="L241" s="78">
        <v>4.8899999999999999E-2</v>
      </c>
      <c r="M241" s="78">
        <v>5.8700000000000002E-2</v>
      </c>
      <c r="N241" s="77">
        <v>132.07</v>
      </c>
      <c r="O241" s="77">
        <v>97.45</v>
      </c>
      <c r="P241" s="77">
        <v>0.12870221500000001</v>
      </c>
      <c r="Q241" s="78">
        <v>4.0000000000000002E-4</v>
      </c>
      <c r="R241" s="78">
        <v>0</v>
      </c>
      <c r="W241" s="90"/>
    </row>
    <row r="242" spans="2:23">
      <c r="B242" t="s">
        <v>2771</v>
      </c>
      <c r="C242" t="s">
        <v>2028</v>
      </c>
      <c r="D242" s="95">
        <v>8991</v>
      </c>
      <c r="E242"/>
      <c r="F242" t="s">
        <v>611</v>
      </c>
      <c r="G242" s="87">
        <v>44636</v>
      </c>
      <c r="H242" t="s">
        <v>149</v>
      </c>
      <c r="I242" s="77">
        <v>4.49</v>
      </c>
      <c r="J242" t="s">
        <v>132</v>
      </c>
      <c r="K242" t="s">
        <v>102</v>
      </c>
      <c r="L242" s="78">
        <v>4.2799999999999998E-2</v>
      </c>
      <c r="M242" s="78">
        <v>7.5800000000000006E-2</v>
      </c>
      <c r="N242" s="77">
        <v>120.28</v>
      </c>
      <c r="O242" s="77">
        <v>87.77</v>
      </c>
      <c r="P242" s="77">
        <v>0.105569756</v>
      </c>
      <c r="Q242" s="78">
        <v>2.9999999999999997E-4</v>
      </c>
      <c r="R242" s="78">
        <v>0</v>
      </c>
      <c r="W242" s="90"/>
    </row>
    <row r="243" spans="2:23">
      <c r="B243" t="s">
        <v>2771</v>
      </c>
      <c r="C243" t="s">
        <v>2028</v>
      </c>
      <c r="D243" s="95">
        <v>9112</v>
      </c>
      <c r="E243"/>
      <c r="F243" t="s">
        <v>611</v>
      </c>
      <c r="G243" s="87">
        <v>44722</v>
      </c>
      <c r="H243" t="s">
        <v>149</v>
      </c>
      <c r="I243" s="77">
        <v>4.4400000000000004</v>
      </c>
      <c r="J243" t="s">
        <v>132</v>
      </c>
      <c r="K243" t="s">
        <v>102</v>
      </c>
      <c r="L243" s="78">
        <v>5.28E-2</v>
      </c>
      <c r="M243" s="78">
        <v>7.0999999999999994E-2</v>
      </c>
      <c r="N243" s="77">
        <v>192.59</v>
      </c>
      <c r="O243" s="77">
        <v>93.99</v>
      </c>
      <c r="P243" s="77">
        <v>0.181015341</v>
      </c>
      <c r="Q243" s="78">
        <v>5.9999999999999995E-4</v>
      </c>
      <c r="R243" s="78">
        <v>0</v>
      </c>
      <c r="W243" s="90"/>
    </row>
    <row r="244" spans="2:23">
      <c r="B244" t="s">
        <v>2771</v>
      </c>
      <c r="C244" t="s">
        <v>2028</v>
      </c>
      <c r="D244" s="95">
        <v>9247</v>
      </c>
      <c r="E244"/>
      <c r="F244" t="s">
        <v>611</v>
      </c>
      <c r="G244" s="87">
        <v>44816</v>
      </c>
      <c r="H244" t="s">
        <v>149</v>
      </c>
      <c r="I244" s="77">
        <v>4.37</v>
      </c>
      <c r="J244" t="s">
        <v>132</v>
      </c>
      <c r="K244" t="s">
        <v>102</v>
      </c>
      <c r="L244" s="78">
        <v>5.6000000000000001E-2</v>
      </c>
      <c r="M244" s="78">
        <v>8.2199999999999995E-2</v>
      </c>
      <c r="N244" s="77">
        <v>238.16</v>
      </c>
      <c r="O244" s="77">
        <v>91.23</v>
      </c>
      <c r="P244" s="77">
        <v>0.21727336799999999</v>
      </c>
      <c r="Q244" s="78">
        <v>6.9999999999999999E-4</v>
      </c>
      <c r="R244" s="78">
        <v>0</v>
      </c>
      <c r="W244" s="90"/>
    </row>
    <row r="245" spans="2:23">
      <c r="B245" t="s">
        <v>2771</v>
      </c>
      <c r="C245" t="s">
        <v>2028</v>
      </c>
      <c r="D245" s="95">
        <v>9486</v>
      </c>
      <c r="E245"/>
      <c r="F245" t="s">
        <v>611</v>
      </c>
      <c r="G245" s="87">
        <v>44976</v>
      </c>
      <c r="H245" t="s">
        <v>149</v>
      </c>
      <c r="I245" s="77">
        <v>4.3899999999999997</v>
      </c>
      <c r="J245" t="s">
        <v>132</v>
      </c>
      <c r="K245" t="s">
        <v>102</v>
      </c>
      <c r="L245" s="78">
        <v>6.2E-2</v>
      </c>
      <c r="M245" s="78">
        <v>6.7599999999999993E-2</v>
      </c>
      <c r="N245" s="77">
        <v>232.97</v>
      </c>
      <c r="O245" s="77">
        <v>99.54</v>
      </c>
      <c r="P245" s="77">
        <v>0.23189833800000001</v>
      </c>
      <c r="Q245" s="78">
        <v>8.0000000000000004E-4</v>
      </c>
      <c r="R245" s="78">
        <v>0</v>
      </c>
      <c r="W245" s="90"/>
    </row>
    <row r="246" spans="2:23">
      <c r="B246" t="s">
        <v>2771</v>
      </c>
      <c r="C246" t="s">
        <v>2028</v>
      </c>
      <c r="D246" s="95">
        <v>9567</v>
      </c>
      <c r="E246"/>
      <c r="F246" t="s">
        <v>611</v>
      </c>
      <c r="G246" s="87">
        <v>45056</v>
      </c>
      <c r="H246" t="s">
        <v>149</v>
      </c>
      <c r="I246" s="77">
        <v>4.38</v>
      </c>
      <c r="J246" t="s">
        <v>132</v>
      </c>
      <c r="K246" t="s">
        <v>102</v>
      </c>
      <c r="L246" s="78">
        <v>6.3399999999999998E-2</v>
      </c>
      <c r="M246" s="78">
        <v>6.7799999999999999E-2</v>
      </c>
      <c r="N246" s="77">
        <v>252.9</v>
      </c>
      <c r="O246" s="77">
        <v>100.08</v>
      </c>
      <c r="P246" s="77">
        <v>0.25310231999999999</v>
      </c>
      <c r="Q246" s="78">
        <v>8.0000000000000004E-4</v>
      </c>
      <c r="R246" s="78">
        <v>0</v>
      </c>
      <c r="W246" s="90"/>
    </row>
    <row r="247" spans="2:23">
      <c r="B247" t="s">
        <v>2771</v>
      </c>
      <c r="C247" t="s">
        <v>2028</v>
      </c>
      <c r="D247" s="95">
        <v>7894</v>
      </c>
      <c r="E247"/>
      <c r="F247" t="s">
        <v>611</v>
      </c>
      <c r="G247" s="87">
        <v>44068</v>
      </c>
      <c r="H247" t="s">
        <v>149</v>
      </c>
      <c r="I247" s="77">
        <v>4.13</v>
      </c>
      <c r="J247" t="s">
        <v>132</v>
      </c>
      <c r="K247" t="s">
        <v>102</v>
      </c>
      <c r="L247" s="78">
        <v>4.5100000000000001E-2</v>
      </c>
      <c r="M247" s="78">
        <v>6.8900000000000003E-2</v>
      </c>
      <c r="N247" s="77">
        <v>163.68</v>
      </c>
      <c r="O247" s="77">
        <v>92.06</v>
      </c>
      <c r="P247" s="77">
        <v>0.150683808</v>
      </c>
      <c r="Q247" s="78">
        <v>5.0000000000000001E-4</v>
      </c>
      <c r="R247" s="78">
        <v>0</v>
      </c>
      <c r="W247" s="90"/>
    </row>
    <row r="248" spans="2:23">
      <c r="B248" t="s">
        <v>2771</v>
      </c>
      <c r="C248" t="s">
        <v>2028</v>
      </c>
      <c r="D248" s="95">
        <v>80760</v>
      </c>
      <c r="E248"/>
      <c r="F248" t="s">
        <v>611</v>
      </c>
      <c r="G248" s="87">
        <v>44160</v>
      </c>
      <c r="H248" t="s">
        <v>149</v>
      </c>
      <c r="I248" s="77">
        <v>3.99</v>
      </c>
      <c r="J248" t="s">
        <v>132</v>
      </c>
      <c r="K248" t="s">
        <v>102</v>
      </c>
      <c r="L248" s="78">
        <v>4.5499999999999999E-2</v>
      </c>
      <c r="M248" s="78">
        <v>9.2899999999999996E-2</v>
      </c>
      <c r="N248" s="77">
        <v>150.33000000000001</v>
      </c>
      <c r="O248" s="77">
        <v>84.27</v>
      </c>
      <c r="P248" s="77">
        <v>0.126683091</v>
      </c>
      <c r="Q248" s="78">
        <v>4.0000000000000002E-4</v>
      </c>
      <c r="R248" s="78">
        <v>0</v>
      </c>
      <c r="W248" s="90"/>
    </row>
    <row r="249" spans="2:23">
      <c r="B249" t="s">
        <v>2771</v>
      </c>
      <c r="C249" t="s">
        <v>2028</v>
      </c>
      <c r="D249" s="95">
        <v>9311</v>
      </c>
      <c r="E249"/>
      <c r="F249" t="s">
        <v>611</v>
      </c>
      <c r="G249" s="87">
        <v>44880</v>
      </c>
      <c r="H249" t="s">
        <v>149</v>
      </c>
      <c r="I249" s="77">
        <v>3.81</v>
      </c>
      <c r="J249" t="s">
        <v>132</v>
      </c>
      <c r="K249" t="s">
        <v>102</v>
      </c>
      <c r="L249" s="78">
        <v>7.2700000000000001E-2</v>
      </c>
      <c r="M249" s="78">
        <v>9.9000000000000005E-2</v>
      </c>
      <c r="N249" s="77">
        <v>133.31</v>
      </c>
      <c r="O249" s="77">
        <v>93.02</v>
      </c>
      <c r="P249" s="77">
        <v>0.124004962</v>
      </c>
      <c r="Q249" s="78">
        <v>4.0000000000000002E-4</v>
      </c>
      <c r="R249" s="78">
        <v>0</v>
      </c>
      <c r="W249" s="90"/>
    </row>
    <row r="250" spans="2:23">
      <c r="B250" t="s">
        <v>2824</v>
      </c>
      <c r="C250" t="s">
        <v>2028</v>
      </c>
      <c r="D250" s="95">
        <v>8811</v>
      </c>
      <c r="E250"/>
      <c r="F250" t="s">
        <v>869</v>
      </c>
      <c r="G250" s="87">
        <v>44550</v>
      </c>
      <c r="H250" t="s">
        <v>967</v>
      </c>
      <c r="I250" s="77">
        <v>4.88</v>
      </c>
      <c r="J250" t="s">
        <v>345</v>
      </c>
      <c r="K250" t="s">
        <v>102</v>
      </c>
      <c r="L250" s="78">
        <v>7.85E-2</v>
      </c>
      <c r="M250" s="78">
        <v>7.8899999999999998E-2</v>
      </c>
      <c r="N250" s="77">
        <v>202.1</v>
      </c>
      <c r="O250" s="77">
        <v>102.61</v>
      </c>
      <c r="P250" s="77">
        <v>0.20737480999999999</v>
      </c>
      <c r="Q250" s="78">
        <v>6.9999999999999999E-4</v>
      </c>
      <c r="R250" s="78">
        <v>0</v>
      </c>
      <c r="W250" s="90"/>
    </row>
    <row r="251" spans="2:23">
      <c r="B251" t="s">
        <v>2825</v>
      </c>
      <c r="C251" t="s">
        <v>2031</v>
      </c>
      <c r="D251" s="95">
        <v>455954</v>
      </c>
      <c r="E251"/>
      <c r="F251" t="s">
        <v>869</v>
      </c>
      <c r="G251" s="87">
        <v>42732</v>
      </c>
      <c r="H251" t="s">
        <v>967</v>
      </c>
      <c r="I251" s="77">
        <v>2.0099999999999998</v>
      </c>
      <c r="J251" t="s">
        <v>127</v>
      </c>
      <c r="K251" t="s">
        <v>102</v>
      </c>
      <c r="L251" s="78">
        <v>2.1600000000000001E-2</v>
      </c>
      <c r="M251" s="78">
        <v>3.0300000000000001E-2</v>
      </c>
      <c r="N251" s="77">
        <v>1808.74</v>
      </c>
      <c r="O251" s="77">
        <v>110.78</v>
      </c>
      <c r="P251" s="77">
        <v>2.0037221719999998</v>
      </c>
      <c r="Q251" s="78">
        <v>6.6E-3</v>
      </c>
      <c r="R251" s="78">
        <v>0</v>
      </c>
      <c r="W251" s="90"/>
    </row>
    <row r="252" spans="2:23">
      <c r="B252" t="s">
        <v>2780</v>
      </c>
      <c r="C252" t="s">
        <v>2031</v>
      </c>
      <c r="D252" s="95">
        <v>9700</v>
      </c>
      <c r="E252"/>
      <c r="F252" t="s">
        <v>611</v>
      </c>
      <c r="G252" s="87">
        <v>45195</v>
      </c>
      <c r="H252" t="s">
        <v>149</v>
      </c>
      <c r="I252" s="77">
        <v>1.96</v>
      </c>
      <c r="J252" t="s">
        <v>127</v>
      </c>
      <c r="K252" t="s">
        <v>102</v>
      </c>
      <c r="L252" s="78">
        <v>6.7500000000000004E-2</v>
      </c>
      <c r="M252" s="78">
        <v>7.1599999999999997E-2</v>
      </c>
      <c r="N252" s="77">
        <v>18.23</v>
      </c>
      <c r="O252" s="77">
        <v>99.58</v>
      </c>
      <c r="P252" s="77">
        <v>1.8153434E-2</v>
      </c>
      <c r="Q252" s="78">
        <v>1E-4</v>
      </c>
      <c r="R252" s="78">
        <v>0</v>
      </c>
      <c r="W252" s="90"/>
    </row>
    <row r="253" spans="2:23">
      <c r="B253" t="s">
        <v>2780</v>
      </c>
      <c r="C253" t="s">
        <v>2031</v>
      </c>
      <c r="D253" s="95">
        <v>9738</v>
      </c>
      <c r="E253"/>
      <c r="F253" t="s">
        <v>611</v>
      </c>
      <c r="G253" s="87">
        <v>45195</v>
      </c>
      <c r="H253" t="s">
        <v>149</v>
      </c>
      <c r="I253" s="77">
        <v>1.96</v>
      </c>
      <c r="J253" t="s">
        <v>127</v>
      </c>
      <c r="K253" t="s">
        <v>102</v>
      </c>
      <c r="L253" s="78">
        <v>6.7500000000000004E-2</v>
      </c>
      <c r="M253" s="78">
        <v>7.1599999999999997E-2</v>
      </c>
      <c r="N253" s="77">
        <v>6.97</v>
      </c>
      <c r="O253" s="77">
        <v>99.85</v>
      </c>
      <c r="P253" s="77">
        <v>6.9595450000000001E-3</v>
      </c>
      <c r="Q253" s="78">
        <v>0</v>
      </c>
      <c r="R253" s="78">
        <v>0</v>
      </c>
      <c r="W253" s="90"/>
    </row>
    <row r="254" spans="2:23">
      <c r="B254" t="s">
        <v>2780</v>
      </c>
      <c r="C254" t="s">
        <v>2031</v>
      </c>
      <c r="D254" s="95">
        <v>9739</v>
      </c>
      <c r="E254"/>
      <c r="F254" t="s">
        <v>611</v>
      </c>
      <c r="G254" s="87">
        <v>45169</v>
      </c>
      <c r="H254" t="s">
        <v>149</v>
      </c>
      <c r="I254" s="77">
        <v>2.08</v>
      </c>
      <c r="J254" t="s">
        <v>127</v>
      </c>
      <c r="K254" t="s">
        <v>102</v>
      </c>
      <c r="L254" s="78">
        <v>6.9500000000000006E-2</v>
      </c>
      <c r="M254" s="78">
        <v>7.2499999999999995E-2</v>
      </c>
      <c r="N254" s="77">
        <v>45.21</v>
      </c>
      <c r="O254" s="77">
        <v>99.79</v>
      </c>
      <c r="P254" s="77">
        <v>4.5115058999999999E-2</v>
      </c>
      <c r="Q254" s="78">
        <v>1E-4</v>
      </c>
      <c r="R254" s="78">
        <v>0</v>
      </c>
      <c r="W254" s="90"/>
    </row>
    <row r="255" spans="2:23">
      <c r="B255" t="s">
        <v>2780</v>
      </c>
      <c r="C255" t="s">
        <v>2031</v>
      </c>
      <c r="D255" s="95">
        <v>9791</v>
      </c>
      <c r="E255"/>
      <c r="F255" t="s">
        <v>611</v>
      </c>
      <c r="G255" s="87">
        <v>45195</v>
      </c>
      <c r="H255" t="s">
        <v>149</v>
      </c>
      <c r="I255" s="77">
        <v>2.08</v>
      </c>
      <c r="J255" t="s">
        <v>127</v>
      </c>
      <c r="K255" t="s">
        <v>102</v>
      </c>
      <c r="L255" s="78">
        <v>6.9500000000000006E-2</v>
      </c>
      <c r="M255" s="78">
        <v>7.2400000000000006E-2</v>
      </c>
      <c r="N255" s="77">
        <v>23.84</v>
      </c>
      <c r="O255" s="77">
        <v>99.8</v>
      </c>
      <c r="P255" s="77">
        <v>2.3792319999999999E-2</v>
      </c>
      <c r="Q255" s="78">
        <v>1E-4</v>
      </c>
      <c r="R255" s="78">
        <v>0</v>
      </c>
      <c r="W255" s="90"/>
    </row>
    <row r="256" spans="2:23">
      <c r="B256" t="s">
        <v>2780</v>
      </c>
      <c r="C256" t="s">
        <v>2031</v>
      </c>
      <c r="D256" s="95">
        <v>9790</v>
      </c>
      <c r="E256"/>
      <c r="F256" t="s">
        <v>611</v>
      </c>
      <c r="G256" s="87">
        <v>45195</v>
      </c>
      <c r="H256" t="s">
        <v>149</v>
      </c>
      <c r="I256" s="77">
        <v>1.96</v>
      </c>
      <c r="J256" t="s">
        <v>127</v>
      </c>
      <c r="K256" t="s">
        <v>102</v>
      </c>
      <c r="L256" s="78">
        <v>6.7500000000000004E-2</v>
      </c>
      <c r="M256" s="78">
        <v>7.1599999999999997E-2</v>
      </c>
      <c r="N256" s="77">
        <v>13.41</v>
      </c>
      <c r="O256" s="77">
        <v>99.58</v>
      </c>
      <c r="P256" s="77">
        <v>1.3353678000000001E-2</v>
      </c>
      <c r="Q256" s="78">
        <v>0</v>
      </c>
      <c r="R256" s="78">
        <v>0</v>
      </c>
      <c r="W256" s="90"/>
    </row>
    <row r="257" spans="2:23">
      <c r="B257" t="s">
        <v>2780</v>
      </c>
      <c r="C257" t="s">
        <v>2031</v>
      </c>
      <c r="D257" s="95">
        <v>9199</v>
      </c>
      <c r="E257"/>
      <c r="F257" t="s">
        <v>611</v>
      </c>
      <c r="G257" s="87">
        <v>45195</v>
      </c>
      <c r="H257" t="s">
        <v>149</v>
      </c>
      <c r="I257" s="77">
        <v>1.96</v>
      </c>
      <c r="J257" t="s">
        <v>127</v>
      </c>
      <c r="K257" t="s">
        <v>102</v>
      </c>
      <c r="L257" s="78">
        <v>8.3500000000000005E-2</v>
      </c>
      <c r="M257" s="78">
        <v>7.1599999999999997E-2</v>
      </c>
      <c r="N257" s="77">
        <v>68.3</v>
      </c>
      <c r="O257" s="77">
        <v>99.58</v>
      </c>
      <c r="P257" s="77">
        <v>6.801314E-2</v>
      </c>
      <c r="Q257" s="78">
        <v>2.0000000000000001E-4</v>
      </c>
      <c r="R257" s="78">
        <v>0</v>
      </c>
      <c r="W257" s="90"/>
    </row>
    <row r="258" spans="2:23">
      <c r="B258" t="s">
        <v>2780</v>
      </c>
      <c r="C258" t="s">
        <v>2031</v>
      </c>
      <c r="D258" s="95">
        <v>8814</v>
      </c>
      <c r="E258"/>
      <c r="F258" t="s">
        <v>611</v>
      </c>
      <c r="G258" s="87">
        <v>45195</v>
      </c>
      <c r="H258" t="s">
        <v>149</v>
      </c>
      <c r="I258" s="77">
        <v>1.96</v>
      </c>
      <c r="J258" t="s">
        <v>127</v>
      </c>
      <c r="K258" t="s">
        <v>102</v>
      </c>
      <c r="L258" s="78">
        <v>7.5300000000000006E-2</v>
      </c>
      <c r="M258" s="78">
        <v>7.1599999999999997E-2</v>
      </c>
      <c r="N258" s="77">
        <v>32.44</v>
      </c>
      <c r="O258" s="77">
        <v>99.58</v>
      </c>
      <c r="P258" s="77">
        <v>3.2303751999999998E-2</v>
      </c>
      <c r="Q258" s="78">
        <v>1E-4</v>
      </c>
      <c r="R258" s="78">
        <v>0</v>
      </c>
      <c r="W258" s="90"/>
    </row>
    <row r="259" spans="2:23">
      <c r="B259" t="s">
        <v>2780</v>
      </c>
      <c r="C259" t="s">
        <v>2031</v>
      </c>
      <c r="D259" s="95">
        <v>8776</v>
      </c>
      <c r="E259"/>
      <c r="F259" t="s">
        <v>611</v>
      </c>
      <c r="G259" s="87">
        <v>45195</v>
      </c>
      <c r="H259" t="s">
        <v>149</v>
      </c>
      <c r="I259" s="77">
        <v>1.96</v>
      </c>
      <c r="J259" t="s">
        <v>127</v>
      </c>
      <c r="K259" t="s">
        <v>102</v>
      </c>
      <c r="L259" s="78">
        <v>7.1499999999999994E-2</v>
      </c>
      <c r="M259" s="78">
        <v>7.1599999999999997E-2</v>
      </c>
      <c r="N259" s="77">
        <v>119.32</v>
      </c>
      <c r="O259" s="77">
        <v>99.58</v>
      </c>
      <c r="P259" s="77">
        <v>0.118818856</v>
      </c>
      <c r="Q259" s="78">
        <v>4.0000000000000002E-4</v>
      </c>
      <c r="R259" s="78">
        <v>0</v>
      </c>
      <c r="W259" s="90"/>
    </row>
    <row r="260" spans="2:23">
      <c r="B260" t="s">
        <v>2780</v>
      </c>
      <c r="C260" t="s">
        <v>2031</v>
      </c>
      <c r="D260" s="95">
        <v>90031</v>
      </c>
      <c r="E260"/>
      <c r="F260" t="s">
        <v>611</v>
      </c>
      <c r="G260" s="87">
        <v>45195</v>
      </c>
      <c r="H260" t="s">
        <v>149</v>
      </c>
      <c r="I260" s="77">
        <v>1.96</v>
      </c>
      <c r="J260" t="s">
        <v>127</v>
      </c>
      <c r="K260" t="s">
        <v>102</v>
      </c>
      <c r="L260" s="78">
        <v>7.7499999999999999E-2</v>
      </c>
      <c r="M260" s="78">
        <v>7.1599999999999997E-2</v>
      </c>
      <c r="N260" s="77">
        <v>46.62</v>
      </c>
      <c r="O260" s="77">
        <v>99.58</v>
      </c>
      <c r="P260" s="77">
        <v>4.6424196000000001E-2</v>
      </c>
      <c r="Q260" s="78">
        <v>2.0000000000000001E-4</v>
      </c>
      <c r="R260" s="78">
        <v>0</v>
      </c>
      <c r="W260" s="90"/>
    </row>
    <row r="261" spans="2:23">
      <c r="B261" t="s">
        <v>2780</v>
      </c>
      <c r="C261" t="s">
        <v>2031</v>
      </c>
      <c r="D261" s="95">
        <v>9096</v>
      </c>
      <c r="E261"/>
      <c r="F261" t="s">
        <v>611</v>
      </c>
      <c r="G261" s="87">
        <v>45195</v>
      </c>
      <c r="H261" t="s">
        <v>149</v>
      </c>
      <c r="I261" s="77">
        <v>1.96</v>
      </c>
      <c r="J261" t="s">
        <v>127</v>
      </c>
      <c r="K261" t="s">
        <v>102</v>
      </c>
      <c r="L261" s="78">
        <v>8.3500000000000005E-2</v>
      </c>
      <c r="M261" s="78">
        <v>7.1599999999999997E-2</v>
      </c>
      <c r="N261" s="77">
        <v>47.19</v>
      </c>
      <c r="O261" s="77">
        <v>99.58</v>
      </c>
      <c r="P261" s="77">
        <v>4.6991801999999999E-2</v>
      </c>
      <c r="Q261" s="78">
        <v>2.0000000000000001E-4</v>
      </c>
      <c r="R261" s="78">
        <v>0</v>
      </c>
      <c r="W261" s="90"/>
    </row>
    <row r="262" spans="2:23">
      <c r="B262" t="s">
        <v>2780</v>
      </c>
      <c r="C262" t="s">
        <v>2031</v>
      </c>
      <c r="D262" s="95">
        <v>9127</v>
      </c>
      <c r="E262"/>
      <c r="F262" t="s">
        <v>611</v>
      </c>
      <c r="G262" s="87">
        <v>45195</v>
      </c>
      <c r="H262" t="s">
        <v>149</v>
      </c>
      <c r="I262" s="77">
        <v>1.96</v>
      </c>
      <c r="J262" t="s">
        <v>127</v>
      </c>
      <c r="K262" t="s">
        <v>102</v>
      </c>
      <c r="L262" s="78">
        <v>8.3500000000000005E-2</v>
      </c>
      <c r="M262" s="78">
        <v>7.1599999999999997E-2</v>
      </c>
      <c r="N262" s="77">
        <v>27.68</v>
      </c>
      <c r="O262" s="77">
        <v>99.58</v>
      </c>
      <c r="P262" s="77">
        <v>2.7563744000000001E-2</v>
      </c>
      <c r="Q262" s="78">
        <v>1E-4</v>
      </c>
      <c r="R262" s="78">
        <v>0</v>
      </c>
      <c r="W262" s="90"/>
    </row>
    <row r="263" spans="2:23">
      <c r="B263" t="s">
        <v>2780</v>
      </c>
      <c r="C263" t="s">
        <v>2031</v>
      </c>
      <c r="D263" s="95">
        <v>9255</v>
      </c>
      <c r="E263"/>
      <c r="F263" t="s">
        <v>611</v>
      </c>
      <c r="G263" s="87">
        <v>45195</v>
      </c>
      <c r="H263" t="s">
        <v>149</v>
      </c>
      <c r="I263" s="77">
        <v>1.96</v>
      </c>
      <c r="J263" t="s">
        <v>127</v>
      </c>
      <c r="K263" t="s">
        <v>102</v>
      </c>
      <c r="L263" s="78">
        <v>8.3500000000000005E-2</v>
      </c>
      <c r="M263" s="78">
        <v>7.1599999999999997E-2</v>
      </c>
      <c r="N263" s="77">
        <v>44.15</v>
      </c>
      <c r="O263" s="77">
        <v>99.58</v>
      </c>
      <c r="P263" s="77">
        <v>4.3964570000000001E-2</v>
      </c>
      <c r="Q263" s="78">
        <v>1E-4</v>
      </c>
      <c r="R263" s="78">
        <v>0</v>
      </c>
      <c r="W263" s="90"/>
    </row>
    <row r="264" spans="2:23">
      <c r="B264" t="s">
        <v>2780</v>
      </c>
      <c r="C264" t="s">
        <v>2031</v>
      </c>
      <c r="D264" s="95">
        <v>9287</v>
      </c>
      <c r="E264"/>
      <c r="F264" t="s">
        <v>611</v>
      </c>
      <c r="G264" s="87">
        <v>45195</v>
      </c>
      <c r="H264" t="s">
        <v>149</v>
      </c>
      <c r="I264" s="77">
        <v>1.96</v>
      </c>
      <c r="J264" t="s">
        <v>127</v>
      </c>
      <c r="K264" t="s">
        <v>102</v>
      </c>
      <c r="L264" s="78">
        <v>8.3500000000000005E-2</v>
      </c>
      <c r="M264" s="78">
        <v>7.1599999999999997E-2</v>
      </c>
      <c r="N264" s="77">
        <v>23.85</v>
      </c>
      <c r="O264" s="77">
        <v>99.58</v>
      </c>
      <c r="P264" s="77">
        <v>2.374983E-2</v>
      </c>
      <c r="Q264" s="78">
        <v>1E-4</v>
      </c>
      <c r="R264" s="78">
        <v>0</v>
      </c>
      <c r="W264" s="90"/>
    </row>
    <row r="265" spans="2:23">
      <c r="B265" t="s">
        <v>2780</v>
      </c>
      <c r="C265" t="s">
        <v>2031</v>
      </c>
      <c r="D265" s="95">
        <v>9339</v>
      </c>
      <c r="E265"/>
      <c r="F265" t="s">
        <v>611</v>
      </c>
      <c r="G265" s="87">
        <v>45195</v>
      </c>
      <c r="H265" t="s">
        <v>149</v>
      </c>
      <c r="I265" s="77">
        <v>1.96</v>
      </c>
      <c r="J265" t="s">
        <v>127</v>
      </c>
      <c r="K265" t="s">
        <v>102</v>
      </c>
      <c r="L265" s="78">
        <v>8.3500000000000005E-2</v>
      </c>
      <c r="M265" s="78">
        <v>7.1599999999999997E-2</v>
      </c>
      <c r="N265" s="77">
        <v>33.07</v>
      </c>
      <c r="O265" s="77">
        <v>99.58</v>
      </c>
      <c r="P265" s="77">
        <v>3.2931106000000002E-2</v>
      </c>
      <c r="Q265" s="78">
        <v>1E-4</v>
      </c>
      <c r="R265" s="78">
        <v>0</v>
      </c>
      <c r="W265" s="90"/>
    </row>
    <row r="266" spans="2:23">
      <c r="B266" t="s">
        <v>2780</v>
      </c>
      <c r="C266" t="s">
        <v>2031</v>
      </c>
      <c r="D266" s="95">
        <v>93881</v>
      </c>
      <c r="E266"/>
      <c r="F266" t="s">
        <v>611</v>
      </c>
      <c r="G266" s="87">
        <v>45195</v>
      </c>
      <c r="H266" t="s">
        <v>149</v>
      </c>
      <c r="I266" s="77">
        <v>1.96</v>
      </c>
      <c r="J266" t="s">
        <v>127</v>
      </c>
      <c r="K266" t="s">
        <v>102</v>
      </c>
      <c r="L266" s="78">
        <v>8.3500000000000005E-2</v>
      </c>
      <c r="M266" s="78">
        <v>7.1599999999999997E-2</v>
      </c>
      <c r="N266" s="77">
        <v>61.91</v>
      </c>
      <c r="O266" s="77">
        <v>99.58</v>
      </c>
      <c r="P266" s="77">
        <v>6.1649978000000001E-2</v>
      </c>
      <c r="Q266" s="78">
        <v>2.0000000000000001E-4</v>
      </c>
      <c r="R266" s="78">
        <v>0</v>
      </c>
      <c r="W266" s="90"/>
    </row>
    <row r="267" spans="2:23">
      <c r="B267" t="s">
        <v>2780</v>
      </c>
      <c r="C267" t="s">
        <v>2031</v>
      </c>
      <c r="D267" s="95">
        <v>9455</v>
      </c>
      <c r="E267"/>
      <c r="F267" t="s">
        <v>611</v>
      </c>
      <c r="G267" s="87">
        <v>45195</v>
      </c>
      <c r="H267" t="s">
        <v>149</v>
      </c>
      <c r="I267" s="77">
        <v>1.96</v>
      </c>
      <c r="J267" t="s">
        <v>127</v>
      </c>
      <c r="K267" t="s">
        <v>102</v>
      </c>
      <c r="L267" s="78">
        <v>8.3500000000000005E-2</v>
      </c>
      <c r="M267" s="78">
        <v>7.1599999999999997E-2</v>
      </c>
      <c r="N267" s="77">
        <v>44.99</v>
      </c>
      <c r="O267" s="77">
        <v>99.58</v>
      </c>
      <c r="P267" s="77">
        <v>4.4801041999999999E-2</v>
      </c>
      <c r="Q267" s="78">
        <v>1E-4</v>
      </c>
      <c r="R267" s="78">
        <v>0</v>
      </c>
      <c r="W267" s="90"/>
    </row>
    <row r="268" spans="2:23">
      <c r="B268" t="s">
        <v>2780</v>
      </c>
      <c r="C268" t="s">
        <v>2031</v>
      </c>
      <c r="D268" s="95">
        <v>9553</v>
      </c>
      <c r="E268"/>
      <c r="F268" t="s">
        <v>611</v>
      </c>
      <c r="G268" s="87">
        <v>45195</v>
      </c>
      <c r="H268" t="s">
        <v>149</v>
      </c>
      <c r="I268" s="77">
        <v>1.96</v>
      </c>
      <c r="J268" t="s">
        <v>127</v>
      </c>
      <c r="K268" t="s">
        <v>102</v>
      </c>
      <c r="L268" s="78">
        <v>8.3500000000000005E-2</v>
      </c>
      <c r="M268" s="78">
        <v>7.1599999999999997E-2</v>
      </c>
      <c r="N268" s="77">
        <v>31.58</v>
      </c>
      <c r="O268" s="77">
        <v>99.58</v>
      </c>
      <c r="P268" s="77">
        <v>3.1447363999999998E-2</v>
      </c>
      <c r="Q268" s="78">
        <v>1E-4</v>
      </c>
      <c r="R268" s="78">
        <v>0</v>
      </c>
      <c r="W268" s="90"/>
    </row>
    <row r="269" spans="2:23">
      <c r="B269" t="s">
        <v>2780</v>
      </c>
      <c r="C269" t="s">
        <v>2031</v>
      </c>
      <c r="D269" s="95">
        <v>95930</v>
      </c>
      <c r="E269"/>
      <c r="F269" t="s">
        <v>611</v>
      </c>
      <c r="G269" s="87">
        <v>45195</v>
      </c>
      <c r="H269" t="s">
        <v>149</v>
      </c>
      <c r="I269" s="77">
        <v>1.96</v>
      </c>
      <c r="J269" t="s">
        <v>127</v>
      </c>
      <c r="K269" t="s">
        <v>102</v>
      </c>
      <c r="L269" s="78">
        <v>8.3500000000000005E-2</v>
      </c>
      <c r="M269" s="78">
        <v>7.1599999999999997E-2</v>
      </c>
      <c r="N269" s="77">
        <v>47.83</v>
      </c>
      <c r="O269" s="77">
        <v>99.58</v>
      </c>
      <c r="P269" s="77">
        <v>4.7629114E-2</v>
      </c>
      <c r="Q269" s="78">
        <v>2.0000000000000001E-4</v>
      </c>
      <c r="R269" s="78">
        <v>0</v>
      </c>
      <c r="W269" s="90"/>
    </row>
    <row r="270" spans="2:23">
      <c r="B270" t="s">
        <v>2780</v>
      </c>
      <c r="C270" t="s">
        <v>2031</v>
      </c>
      <c r="D270" s="95">
        <v>9632</v>
      </c>
      <c r="E270"/>
      <c r="F270" t="s">
        <v>611</v>
      </c>
      <c r="G270" s="87">
        <v>45195</v>
      </c>
      <c r="H270" t="s">
        <v>149</v>
      </c>
      <c r="I270" s="77">
        <v>1.96</v>
      </c>
      <c r="J270" t="s">
        <v>127</v>
      </c>
      <c r="K270" t="s">
        <v>102</v>
      </c>
      <c r="L270" s="78">
        <v>6.7500000000000004E-2</v>
      </c>
      <c r="M270" s="78">
        <v>7.1599999999999997E-2</v>
      </c>
      <c r="N270" s="77">
        <v>38.549999999999997</v>
      </c>
      <c r="O270" s="77">
        <v>99.58</v>
      </c>
      <c r="P270" s="77">
        <v>3.838809E-2</v>
      </c>
      <c r="Q270" s="78">
        <v>1E-4</v>
      </c>
      <c r="R270" s="78">
        <v>0</v>
      </c>
      <c r="W270" s="90"/>
    </row>
    <row r="271" spans="2:23">
      <c r="B271" s="84" t="s">
        <v>2826</v>
      </c>
      <c r="C271" t="s">
        <v>2028</v>
      </c>
      <c r="D271" s="95">
        <v>4647</v>
      </c>
      <c r="E271"/>
      <c r="F271" t="s">
        <v>643</v>
      </c>
      <c r="G271" s="87">
        <v>42372</v>
      </c>
      <c r="H271" t="s">
        <v>149</v>
      </c>
      <c r="I271" s="77">
        <v>9.6199999999999992</v>
      </c>
      <c r="J271" t="s">
        <v>127</v>
      </c>
      <c r="K271" t="s">
        <v>102</v>
      </c>
      <c r="L271" s="78">
        <v>6.7000000000000004E-2</v>
      </c>
      <c r="M271" s="78">
        <v>3.4000000000000002E-2</v>
      </c>
      <c r="N271" s="77">
        <v>2640.41</v>
      </c>
      <c r="O271" s="77">
        <v>153.57</v>
      </c>
      <c r="P271" s="77">
        <v>4.0548776369999997</v>
      </c>
      <c r="Q271" s="78">
        <v>1.34E-2</v>
      </c>
      <c r="R271" s="78">
        <v>0</v>
      </c>
      <c r="W271" s="90"/>
    </row>
    <row r="272" spans="2:23">
      <c r="B272" t="s">
        <v>2777</v>
      </c>
      <c r="C272" t="s">
        <v>2031</v>
      </c>
      <c r="D272" s="95">
        <v>9280</v>
      </c>
      <c r="E272"/>
      <c r="F272" t="s">
        <v>643</v>
      </c>
      <c r="G272" s="87">
        <v>44858</v>
      </c>
      <c r="H272" t="s">
        <v>149</v>
      </c>
      <c r="I272" s="77">
        <v>5.65</v>
      </c>
      <c r="J272" t="s">
        <v>666</v>
      </c>
      <c r="K272" t="s">
        <v>102</v>
      </c>
      <c r="L272" s="78">
        <v>3.49E-2</v>
      </c>
      <c r="M272" s="78">
        <v>4.5400000000000003E-2</v>
      </c>
      <c r="N272" s="77">
        <v>267.45</v>
      </c>
      <c r="O272" s="77">
        <v>98.34</v>
      </c>
      <c r="P272" s="77">
        <v>0.26301033000000001</v>
      </c>
      <c r="Q272" s="78">
        <v>8.9999999999999998E-4</v>
      </c>
      <c r="R272" s="78">
        <v>0</v>
      </c>
      <c r="W272" s="90"/>
    </row>
    <row r="273" spans="2:23">
      <c r="B273" t="s">
        <v>2777</v>
      </c>
      <c r="C273" t="s">
        <v>2031</v>
      </c>
      <c r="D273" s="95">
        <v>9281</v>
      </c>
      <c r="E273"/>
      <c r="F273" t="s">
        <v>643</v>
      </c>
      <c r="G273" s="87">
        <v>44858</v>
      </c>
      <c r="H273" t="s">
        <v>149</v>
      </c>
      <c r="I273" s="77">
        <v>5.68</v>
      </c>
      <c r="J273" t="s">
        <v>666</v>
      </c>
      <c r="K273" t="s">
        <v>102</v>
      </c>
      <c r="L273" s="78">
        <v>3.49E-2</v>
      </c>
      <c r="M273" s="78">
        <v>4.53E-2</v>
      </c>
      <c r="N273" s="77">
        <v>221.44</v>
      </c>
      <c r="O273" s="77">
        <v>98.33</v>
      </c>
      <c r="P273" s="77">
        <v>0.21774195199999999</v>
      </c>
      <c r="Q273" s="78">
        <v>6.9999999999999999E-4</v>
      </c>
      <c r="R273" s="78">
        <v>0</v>
      </c>
      <c r="W273" s="90"/>
    </row>
    <row r="274" spans="2:23">
      <c r="B274" t="s">
        <v>2777</v>
      </c>
      <c r="C274" t="s">
        <v>2031</v>
      </c>
      <c r="D274" s="95">
        <v>9277</v>
      </c>
      <c r="E274"/>
      <c r="F274" t="s">
        <v>643</v>
      </c>
      <c r="G274" s="87">
        <v>44858</v>
      </c>
      <c r="H274" t="s">
        <v>149</v>
      </c>
      <c r="I274" s="77">
        <v>5.57</v>
      </c>
      <c r="J274" t="s">
        <v>666</v>
      </c>
      <c r="K274" t="s">
        <v>102</v>
      </c>
      <c r="L274" s="78">
        <v>3.49E-2</v>
      </c>
      <c r="M274" s="78">
        <v>4.5499999999999999E-2</v>
      </c>
      <c r="N274" s="77">
        <v>276.95</v>
      </c>
      <c r="O274" s="77">
        <v>98.35</v>
      </c>
      <c r="P274" s="77">
        <v>0.27238032499999998</v>
      </c>
      <c r="Q274" s="78">
        <v>8.9999999999999998E-4</v>
      </c>
      <c r="R274" s="78">
        <v>0</v>
      </c>
      <c r="W274" s="90"/>
    </row>
    <row r="275" spans="2:23">
      <c r="B275" t="s">
        <v>2777</v>
      </c>
      <c r="C275" t="s">
        <v>2031</v>
      </c>
      <c r="D275" s="95">
        <v>9278</v>
      </c>
      <c r="E275"/>
      <c r="F275" t="s">
        <v>643</v>
      </c>
      <c r="G275" s="87">
        <v>44858</v>
      </c>
      <c r="H275" t="s">
        <v>149</v>
      </c>
      <c r="I275" s="77">
        <v>5.6</v>
      </c>
      <c r="J275" t="s">
        <v>666</v>
      </c>
      <c r="K275" t="s">
        <v>102</v>
      </c>
      <c r="L275" s="78">
        <v>3.49E-2</v>
      </c>
      <c r="M275" s="78">
        <v>4.5400000000000003E-2</v>
      </c>
      <c r="N275" s="77">
        <v>336.98</v>
      </c>
      <c r="O275" s="77">
        <v>98.35</v>
      </c>
      <c r="P275" s="77">
        <v>0.33141983000000003</v>
      </c>
      <c r="Q275" s="78">
        <v>1.1000000000000001E-3</v>
      </c>
      <c r="R275" s="78">
        <v>0</v>
      </c>
      <c r="W275" s="90"/>
    </row>
    <row r="276" spans="2:23">
      <c r="B276" t="s">
        <v>2777</v>
      </c>
      <c r="C276" t="s">
        <v>2031</v>
      </c>
      <c r="D276" s="95">
        <v>9279</v>
      </c>
      <c r="E276"/>
      <c r="F276" t="s">
        <v>643</v>
      </c>
      <c r="G276" s="87">
        <v>44858</v>
      </c>
      <c r="H276" t="s">
        <v>149</v>
      </c>
      <c r="I276" s="77">
        <v>5.77</v>
      </c>
      <c r="J276" t="s">
        <v>666</v>
      </c>
      <c r="K276" t="s">
        <v>102</v>
      </c>
      <c r="L276" s="78">
        <v>3.49E-2</v>
      </c>
      <c r="M276" s="78">
        <v>4.5199999999999997E-2</v>
      </c>
      <c r="N276" s="77">
        <v>200.43</v>
      </c>
      <c r="O276" s="77">
        <v>98.32</v>
      </c>
      <c r="P276" s="77">
        <v>0.197062776</v>
      </c>
      <c r="Q276" s="78">
        <v>6.9999999999999999E-4</v>
      </c>
      <c r="R276" s="78">
        <v>0</v>
      </c>
      <c r="W276" s="90"/>
    </row>
    <row r="277" spans="2:23">
      <c r="B277" t="s">
        <v>2779</v>
      </c>
      <c r="C277" t="s">
        <v>2028</v>
      </c>
      <c r="D277" s="95">
        <v>9637</v>
      </c>
      <c r="E277"/>
      <c r="F277" t="s">
        <v>643</v>
      </c>
      <c r="G277" s="87">
        <v>45104</v>
      </c>
      <c r="H277" t="s">
        <v>149</v>
      </c>
      <c r="I277" s="77">
        <v>2.4900000000000002</v>
      </c>
      <c r="J277" t="s">
        <v>345</v>
      </c>
      <c r="K277" t="s">
        <v>102</v>
      </c>
      <c r="L277" s="78">
        <v>5.2200000000000003E-2</v>
      </c>
      <c r="M277" s="78">
        <v>6.0600000000000001E-2</v>
      </c>
      <c r="N277" s="77">
        <v>2158.3000000000002</v>
      </c>
      <c r="O277" s="77">
        <v>100.32</v>
      </c>
      <c r="P277" s="77">
        <v>2.1652065600000001</v>
      </c>
      <c r="Q277" s="78">
        <v>7.1000000000000004E-3</v>
      </c>
      <c r="R277" s="78">
        <v>0</v>
      </c>
      <c r="W277" s="90"/>
    </row>
    <row r="278" spans="2:23">
      <c r="B278" t="s">
        <v>2783</v>
      </c>
      <c r="C278" t="s">
        <v>2028</v>
      </c>
      <c r="D278" s="95">
        <v>9577</v>
      </c>
      <c r="E278"/>
      <c r="F278" t="s">
        <v>643</v>
      </c>
      <c r="G278" s="87">
        <v>45063</v>
      </c>
      <c r="H278" t="s">
        <v>149</v>
      </c>
      <c r="I278" s="77">
        <v>3.58</v>
      </c>
      <c r="J278" t="s">
        <v>345</v>
      </c>
      <c r="K278" t="s">
        <v>102</v>
      </c>
      <c r="L278" s="78">
        <v>4.4299999999999999E-2</v>
      </c>
      <c r="M278" s="78">
        <v>4.53E-2</v>
      </c>
      <c r="N278" s="77">
        <v>3237.45</v>
      </c>
      <c r="O278" s="77">
        <v>101.37</v>
      </c>
      <c r="P278" s="77">
        <v>3.2818030650000001</v>
      </c>
      <c r="Q278" s="78">
        <v>1.0800000000000001E-2</v>
      </c>
      <c r="R278" s="78">
        <v>0</v>
      </c>
      <c r="W278" s="90"/>
    </row>
    <row r="279" spans="2:23">
      <c r="B279" t="s">
        <v>2827</v>
      </c>
      <c r="C279" t="s">
        <v>2031</v>
      </c>
      <c r="D279" s="95">
        <v>508309</v>
      </c>
      <c r="E279"/>
      <c r="F279" t="s">
        <v>846</v>
      </c>
      <c r="G279" s="87">
        <v>43185</v>
      </c>
      <c r="H279" t="s">
        <v>2117</v>
      </c>
      <c r="I279" s="77">
        <v>3.8</v>
      </c>
      <c r="J279" t="s">
        <v>853</v>
      </c>
      <c r="K279" t="s">
        <v>116</v>
      </c>
      <c r="L279" s="78">
        <v>4.2200000000000001E-2</v>
      </c>
      <c r="M279" s="78">
        <v>7.9600000000000004E-2</v>
      </c>
      <c r="N279" s="77">
        <v>25.75</v>
      </c>
      <c r="O279" s="77">
        <v>88.15</v>
      </c>
      <c r="P279" s="77">
        <v>6.4815923687499999E-2</v>
      </c>
      <c r="Q279" s="78">
        <v>2.0000000000000001E-4</v>
      </c>
      <c r="R279" s="78">
        <v>0</v>
      </c>
      <c r="W279" s="90"/>
    </row>
    <row r="280" spans="2:23">
      <c r="B280" t="s">
        <v>2829</v>
      </c>
      <c r="C280" t="s">
        <v>2031</v>
      </c>
      <c r="D280" s="95">
        <v>6826</v>
      </c>
      <c r="E280"/>
      <c r="F280" t="s">
        <v>2850</v>
      </c>
      <c r="G280" s="87">
        <v>43550</v>
      </c>
      <c r="H280" t="s">
        <v>209</v>
      </c>
      <c r="I280" s="77">
        <v>1.93</v>
      </c>
      <c r="J280" t="s">
        <v>853</v>
      </c>
      <c r="K280" t="s">
        <v>106</v>
      </c>
      <c r="L280" s="78">
        <v>8.4199999999999997E-2</v>
      </c>
      <c r="M280" s="78">
        <v>8.5500000000000007E-2</v>
      </c>
      <c r="N280" s="77">
        <v>40.86</v>
      </c>
      <c r="O280" s="77">
        <v>102.75</v>
      </c>
      <c r="P280" s="77">
        <v>0.16159506885</v>
      </c>
      <c r="Q280" s="78">
        <v>5.0000000000000001E-4</v>
      </c>
      <c r="R280" s="78">
        <v>0</v>
      </c>
      <c r="W280" s="90"/>
    </row>
    <row r="281" spans="2:23">
      <c r="B281" t="s">
        <v>2828</v>
      </c>
      <c r="C281" t="s">
        <v>2031</v>
      </c>
      <c r="D281" s="95">
        <v>6528</v>
      </c>
      <c r="E281"/>
      <c r="F281" t="s">
        <v>2850</v>
      </c>
      <c r="G281" s="87">
        <v>43373</v>
      </c>
      <c r="H281" t="s">
        <v>209</v>
      </c>
      <c r="I281" s="77">
        <v>4.3</v>
      </c>
      <c r="J281" t="s">
        <v>853</v>
      </c>
      <c r="K281" t="s">
        <v>113</v>
      </c>
      <c r="L281" s="78">
        <v>3.0300000000000001E-2</v>
      </c>
      <c r="M281" s="78">
        <v>7.8600000000000003E-2</v>
      </c>
      <c r="N281" s="77">
        <v>69.989999999999995</v>
      </c>
      <c r="O281" s="77">
        <v>83.98</v>
      </c>
      <c r="P281" s="77">
        <v>0.27627236268060001</v>
      </c>
      <c r="Q281" s="78">
        <v>8.9999999999999998E-4</v>
      </c>
      <c r="R281" s="78">
        <v>0</v>
      </c>
      <c r="W281" s="90"/>
    </row>
    <row r="282" spans="2:23">
      <c r="B282" t="s">
        <v>2830</v>
      </c>
      <c r="C282" t="s">
        <v>2031</v>
      </c>
      <c r="D282" s="95">
        <v>8860</v>
      </c>
      <c r="E282"/>
      <c r="F282" t="s">
        <v>2850</v>
      </c>
      <c r="G282" s="87">
        <v>44585</v>
      </c>
      <c r="H282" t="s">
        <v>209</v>
      </c>
      <c r="I282" s="77">
        <v>2.34</v>
      </c>
      <c r="J282" t="s">
        <v>972</v>
      </c>
      <c r="K282" t="s">
        <v>110</v>
      </c>
      <c r="L282" s="78">
        <v>6.1100000000000002E-2</v>
      </c>
      <c r="M282" s="78">
        <v>7.0199999999999999E-2</v>
      </c>
      <c r="N282" s="77">
        <v>4.22</v>
      </c>
      <c r="O282" s="77">
        <v>102.2</v>
      </c>
      <c r="P282" s="77">
        <v>1.7499348299999998E-2</v>
      </c>
      <c r="Q282" s="78">
        <v>1E-4</v>
      </c>
      <c r="R282" s="78">
        <v>0</v>
      </c>
      <c r="W282" s="90"/>
    </row>
    <row r="283" spans="2:23">
      <c r="B283" t="s">
        <v>2830</v>
      </c>
      <c r="C283" t="s">
        <v>2031</v>
      </c>
      <c r="D283" s="95">
        <v>8918</v>
      </c>
      <c r="E283"/>
      <c r="F283" t="s">
        <v>2850</v>
      </c>
      <c r="G283" s="87">
        <v>44553</v>
      </c>
      <c r="H283" t="s">
        <v>209</v>
      </c>
      <c r="I283" s="77">
        <v>2.34</v>
      </c>
      <c r="J283" t="s">
        <v>972</v>
      </c>
      <c r="K283" t="s">
        <v>110</v>
      </c>
      <c r="L283" s="78">
        <v>6.1100000000000002E-2</v>
      </c>
      <c r="M283" s="78">
        <v>7.0400000000000004E-2</v>
      </c>
      <c r="N283" s="77">
        <v>0.53</v>
      </c>
      <c r="O283" s="77">
        <v>102.15</v>
      </c>
      <c r="P283" s="77">
        <v>2.1967102125E-3</v>
      </c>
      <c r="Q283" s="78">
        <v>0</v>
      </c>
      <c r="R283" s="78">
        <v>0</v>
      </c>
      <c r="W283" s="90"/>
    </row>
    <row r="284" spans="2:23">
      <c r="B284" t="s">
        <v>2830</v>
      </c>
      <c r="C284" t="s">
        <v>2031</v>
      </c>
      <c r="D284" s="95">
        <v>9037</v>
      </c>
      <c r="E284"/>
      <c r="F284" t="s">
        <v>2850</v>
      </c>
      <c r="G284" s="87">
        <v>44671</v>
      </c>
      <c r="H284" t="s">
        <v>209</v>
      </c>
      <c r="I284" s="77">
        <v>2.34</v>
      </c>
      <c r="J284" t="s">
        <v>972</v>
      </c>
      <c r="K284" t="s">
        <v>110</v>
      </c>
      <c r="L284" s="78">
        <v>6.1100000000000002E-2</v>
      </c>
      <c r="M284" s="78">
        <v>7.0199999999999999E-2</v>
      </c>
      <c r="N284" s="77">
        <v>0.33</v>
      </c>
      <c r="O284" s="77">
        <v>102.2</v>
      </c>
      <c r="P284" s="77">
        <v>1.3684324500000001E-3</v>
      </c>
      <c r="Q284" s="78">
        <v>0</v>
      </c>
      <c r="R284" s="78">
        <v>0</v>
      </c>
      <c r="W284" s="90"/>
    </row>
    <row r="285" spans="2:23">
      <c r="B285" t="s">
        <v>2830</v>
      </c>
      <c r="C285" t="s">
        <v>2031</v>
      </c>
      <c r="D285" s="95">
        <v>9130</v>
      </c>
      <c r="E285"/>
      <c r="F285" t="s">
        <v>2850</v>
      </c>
      <c r="G285" s="87">
        <v>44742</v>
      </c>
      <c r="H285" t="s">
        <v>209</v>
      </c>
      <c r="I285" s="77">
        <v>2.34</v>
      </c>
      <c r="J285" t="s">
        <v>972</v>
      </c>
      <c r="K285" t="s">
        <v>110</v>
      </c>
      <c r="L285" s="78">
        <v>6.1100000000000002E-2</v>
      </c>
      <c r="M285" s="78">
        <v>7.0199999999999999E-2</v>
      </c>
      <c r="N285" s="77">
        <v>2</v>
      </c>
      <c r="O285" s="77">
        <v>102.2</v>
      </c>
      <c r="P285" s="77">
        <v>8.2935300000000003E-3</v>
      </c>
      <c r="Q285" s="78">
        <v>0</v>
      </c>
      <c r="R285" s="78">
        <v>0</v>
      </c>
      <c r="W285" s="90"/>
    </row>
    <row r="286" spans="2:23">
      <c r="B286" t="s">
        <v>2830</v>
      </c>
      <c r="C286" t="s">
        <v>2031</v>
      </c>
      <c r="D286" s="95">
        <v>8829</v>
      </c>
      <c r="E286"/>
      <c r="F286" t="s">
        <v>2850</v>
      </c>
      <c r="G286" s="87">
        <v>44553</v>
      </c>
      <c r="H286" t="s">
        <v>209</v>
      </c>
      <c r="I286" s="77">
        <v>2.34</v>
      </c>
      <c r="J286" t="s">
        <v>972</v>
      </c>
      <c r="K286" t="s">
        <v>110</v>
      </c>
      <c r="L286" s="78">
        <v>6.1199999999999997E-2</v>
      </c>
      <c r="M286" s="78">
        <v>6.9900000000000004E-2</v>
      </c>
      <c r="N286" s="77">
        <v>40.32</v>
      </c>
      <c r="O286" s="77">
        <v>102.2</v>
      </c>
      <c r="P286" s="77">
        <v>0.1671975648</v>
      </c>
      <c r="Q286" s="78">
        <v>5.9999999999999995E-4</v>
      </c>
      <c r="R286" s="78">
        <v>0</v>
      </c>
      <c r="W286" s="90"/>
    </row>
    <row r="287" spans="2:23">
      <c r="B287" t="s">
        <v>2790</v>
      </c>
      <c r="C287" t="s">
        <v>2028</v>
      </c>
      <c r="D287" s="95">
        <v>597852</v>
      </c>
      <c r="E287"/>
      <c r="F287" t="s">
        <v>2850</v>
      </c>
      <c r="G287" s="87"/>
      <c r="H287" t="s">
        <v>209</v>
      </c>
      <c r="I287" s="77">
        <v>0.01</v>
      </c>
      <c r="J287" t="s">
        <v>123</v>
      </c>
      <c r="K287" t="s">
        <v>102</v>
      </c>
      <c r="L287" s="78">
        <v>0</v>
      </c>
      <c r="M287" s="78">
        <v>1E-4</v>
      </c>
      <c r="N287" s="77">
        <v>-15</v>
      </c>
      <c r="O287" s="77">
        <v>166.88372100000001</v>
      </c>
      <c r="P287" s="77">
        <v>-2.5032558149999998E-2</v>
      </c>
      <c r="Q287" s="78">
        <v>-1E-4</v>
      </c>
      <c r="R287" s="78">
        <v>0</v>
      </c>
    </row>
    <row r="288" spans="2:23">
      <c r="B288" t="s">
        <v>2773</v>
      </c>
      <c r="C288" t="s">
        <v>2031</v>
      </c>
      <c r="D288" s="95">
        <v>9295</v>
      </c>
      <c r="E288"/>
      <c r="F288" t="s">
        <v>2850</v>
      </c>
      <c r="G288" s="87">
        <v>44871</v>
      </c>
      <c r="H288" t="s">
        <v>209</v>
      </c>
      <c r="I288" s="77">
        <v>4.95</v>
      </c>
      <c r="J288" t="s">
        <v>345</v>
      </c>
      <c r="K288" t="s">
        <v>102</v>
      </c>
      <c r="L288" s="78">
        <v>0.05</v>
      </c>
      <c r="M288" s="78">
        <v>6.9900000000000004E-2</v>
      </c>
      <c r="N288" s="77">
        <v>3275.45</v>
      </c>
      <c r="O288" s="77">
        <v>95.31</v>
      </c>
      <c r="P288" s="77">
        <v>3.1218313950000001</v>
      </c>
      <c r="Q288" s="78">
        <v>1.03E-2</v>
      </c>
      <c r="R288" s="78">
        <v>0</v>
      </c>
      <c r="W288" s="90"/>
    </row>
    <row r="289" spans="2:23">
      <c r="B289" t="s">
        <v>2773</v>
      </c>
      <c r="C289" t="s">
        <v>2031</v>
      </c>
      <c r="D289" s="95">
        <v>9475</v>
      </c>
      <c r="E289"/>
      <c r="F289" t="s">
        <v>2850</v>
      </c>
      <c r="G289" s="87">
        <v>44969</v>
      </c>
      <c r="H289" t="s">
        <v>209</v>
      </c>
      <c r="I289" s="77">
        <v>4.95</v>
      </c>
      <c r="J289" t="s">
        <v>345</v>
      </c>
      <c r="K289" t="s">
        <v>102</v>
      </c>
      <c r="L289" s="78">
        <v>0.05</v>
      </c>
      <c r="M289" s="78">
        <v>6.6600000000000006E-2</v>
      </c>
      <c r="N289" s="77">
        <v>2326.83</v>
      </c>
      <c r="O289" s="77">
        <v>96.02</v>
      </c>
      <c r="P289" s="77">
        <v>2.2342221659999999</v>
      </c>
      <c r="Q289" s="78">
        <v>7.4000000000000003E-3</v>
      </c>
      <c r="R289" s="78">
        <v>0</v>
      </c>
      <c r="W289" s="90"/>
    </row>
    <row r="290" spans="2:23">
      <c r="B290" t="s">
        <v>2773</v>
      </c>
      <c r="C290" t="s">
        <v>2031</v>
      </c>
      <c r="D290" s="95">
        <v>9535</v>
      </c>
      <c r="E290"/>
      <c r="F290" t="s">
        <v>2850</v>
      </c>
      <c r="G290" s="87">
        <v>45018</v>
      </c>
      <c r="H290" t="s">
        <v>209</v>
      </c>
      <c r="I290" s="77">
        <v>4.95</v>
      </c>
      <c r="J290" t="s">
        <v>345</v>
      </c>
      <c r="K290" t="s">
        <v>102</v>
      </c>
      <c r="L290" s="78">
        <v>0.05</v>
      </c>
      <c r="M290" s="78">
        <v>4.2999999999999997E-2</v>
      </c>
      <c r="N290" s="77">
        <v>1113.3699999999999</v>
      </c>
      <c r="O290" s="77">
        <v>106.38</v>
      </c>
      <c r="P290" s="77">
        <v>1.1844030059999999</v>
      </c>
      <c r="Q290" s="78">
        <v>3.8999999999999998E-3</v>
      </c>
      <c r="R290" s="78">
        <v>0</v>
      </c>
      <c r="W290" s="90"/>
    </row>
    <row r="291" spans="2:23">
      <c r="B291" t="s">
        <v>2773</v>
      </c>
      <c r="C291" t="s">
        <v>2031</v>
      </c>
      <c r="D291" s="95">
        <v>9641</v>
      </c>
      <c r="E291"/>
      <c r="F291" t="s">
        <v>2850</v>
      </c>
      <c r="G291" s="87">
        <v>45109</v>
      </c>
      <c r="H291" t="s">
        <v>209</v>
      </c>
      <c r="I291" s="77">
        <v>4.95</v>
      </c>
      <c r="J291" t="s">
        <v>345</v>
      </c>
      <c r="K291" t="s">
        <v>102</v>
      </c>
      <c r="L291" s="78">
        <v>0.05</v>
      </c>
      <c r="M291" s="78">
        <v>5.2200000000000003E-2</v>
      </c>
      <c r="N291" s="77">
        <v>1005.93</v>
      </c>
      <c r="O291" s="77">
        <v>100.42</v>
      </c>
      <c r="P291" s="77">
        <v>1.0101549059999999</v>
      </c>
      <c r="Q291" s="78">
        <v>3.3E-3</v>
      </c>
      <c r="R291" s="78">
        <v>0</v>
      </c>
      <c r="W291" s="90"/>
    </row>
    <row r="292" spans="2:23">
      <c r="B292" t="s">
        <v>2790</v>
      </c>
      <c r="C292" t="s">
        <v>2028</v>
      </c>
      <c r="D292" s="95">
        <v>7330</v>
      </c>
      <c r="E292"/>
      <c r="F292" t="s">
        <v>2850</v>
      </c>
      <c r="G292" s="87"/>
      <c r="H292" t="s">
        <v>209</v>
      </c>
      <c r="I292" s="77">
        <v>0.01</v>
      </c>
      <c r="J292" t="s">
        <v>123</v>
      </c>
      <c r="K292" t="s">
        <v>102</v>
      </c>
      <c r="L292" s="78">
        <v>0</v>
      </c>
      <c r="M292" s="78">
        <v>1E-4</v>
      </c>
      <c r="N292" s="77">
        <v>-0.02</v>
      </c>
      <c r="O292" s="77">
        <v>100</v>
      </c>
      <c r="P292" s="77">
        <v>-2.0000000000000002E-5</v>
      </c>
      <c r="Q292" s="78">
        <v>0</v>
      </c>
      <c r="R292" s="78">
        <v>0</v>
      </c>
    </row>
    <row r="293" spans="2:23">
      <c r="B293" t="s">
        <v>2790</v>
      </c>
      <c r="C293" t="s">
        <v>2028</v>
      </c>
      <c r="D293" s="95">
        <v>7329</v>
      </c>
      <c r="E293"/>
      <c r="F293" t="s">
        <v>2850</v>
      </c>
      <c r="G293" s="87"/>
      <c r="H293" t="s">
        <v>209</v>
      </c>
      <c r="I293" s="77">
        <v>0.01</v>
      </c>
      <c r="J293" t="s">
        <v>123</v>
      </c>
      <c r="K293" t="s">
        <v>102</v>
      </c>
      <c r="L293" s="78">
        <v>0</v>
      </c>
      <c r="M293" s="78">
        <v>1E-4</v>
      </c>
      <c r="N293" s="77">
        <v>-1.25</v>
      </c>
      <c r="O293" s="77">
        <v>100</v>
      </c>
      <c r="P293" s="77">
        <v>-1.25E-3</v>
      </c>
      <c r="Q293" s="78">
        <v>0</v>
      </c>
      <c r="R293" s="78">
        <v>0</v>
      </c>
    </row>
    <row r="294" spans="2:23">
      <c r="B294" t="s">
        <v>2772</v>
      </c>
      <c r="C294" t="s">
        <v>2031</v>
      </c>
      <c r="D294" s="95">
        <v>908395120</v>
      </c>
      <c r="E294"/>
      <c r="F294" t="s">
        <v>2850</v>
      </c>
      <c r="G294" s="87">
        <v>44712</v>
      </c>
      <c r="H294" t="s">
        <v>209</v>
      </c>
      <c r="I294" s="77">
        <v>5.68</v>
      </c>
      <c r="J294" t="s">
        <v>666</v>
      </c>
      <c r="K294" t="s">
        <v>102</v>
      </c>
      <c r="L294" s="78">
        <v>4.4999999999999998E-2</v>
      </c>
      <c r="M294" s="78">
        <v>8.7099999999999997E-2</v>
      </c>
      <c r="N294" s="77">
        <v>159.93</v>
      </c>
      <c r="O294" s="77">
        <v>87.97</v>
      </c>
      <c r="P294" s="77">
        <v>0.14069042100000001</v>
      </c>
      <c r="Q294" s="78">
        <v>5.0000000000000001E-4</v>
      </c>
      <c r="R294" s="78">
        <v>0</v>
      </c>
    </row>
    <row r="295" spans="2:23">
      <c r="B295" t="s">
        <v>2772</v>
      </c>
      <c r="C295" t="s">
        <v>2031</v>
      </c>
      <c r="D295" s="95">
        <v>4314</v>
      </c>
      <c r="E295"/>
      <c r="F295" t="s">
        <v>2850</v>
      </c>
      <c r="G295" s="87">
        <v>42151</v>
      </c>
      <c r="H295" t="s">
        <v>209</v>
      </c>
      <c r="I295" s="77">
        <v>5.68</v>
      </c>
      <c r="J295" t="s">
        <v>666</v>
      </c>
      <c r="K295" t="s">
        <v>102</v>
      </c>
      <c r="L295" s="78">
        <v>4.4999999999999998E-2</v>
      </c>
      <c r="M295" s="78">
        <v>8.7099999999999997E-2</v>
      </c>
      <c r="N295" s="77">
        <v>585.66999999999996</v>
      </c>
      <c r="O295" s="77">
        <v>88.85</v>
      </c>
      <c r="P295" s="77">
        <v>0.52036779499999997</v>
      </c>
      <c r="Q295" s="78">
        <v>1.6999999999999999E-3</v>
      </c>
      <c r="R295" s="78">
        <v>0</v>
      </c>
      <c r="W295" s="90"/>
    </row>
    <row r="296" spans="2:23">
      <c r="B296" t="s">
        <v>2772</v>
      </c>
      <c r="C296" t="s">
        <v>2031</v>
      </c>
      <c r="D296" s="95">
        <v>443656</v>
      </c>
      <c r="E296"/>
      <c r="F296" t="s">
        <v>2850</v>
      </c>
      <c r="G296" s="87">
        <v>42625</v>
      </c>
      <c r="H296" t="s">
        <v>209</v>
      </c>
      <c r="I296" s="77">
        <v>5.68</v>
      </c>
      <c r="J296" t="s">
        <v>666</v>
      </c>
      <c r="K296" t="s">
        <v>102</v>
      </c>
      <c r="L296" s="78">
        <v>4.4999999999999998E-2</v>
      </c>
      <c r="M296" s="78">
        <v>8.7099999999999997E-2</v>
      </c>
      <c r="N296" s="77">
        <v>226.99</v>
      </c>
      <c r="O296" s="77">
        <v>88.75</v>
      </c>
      <c r="P296" s="77">
        <v>0.201453625</v>
      </c>
      <c r="Q296" s="78">
        <v>6.9999999999999999E-4</v>
      </c>
      <c r="R296" s="78">
        <v>0</v>
      </c>
      <c r="W296" s="90"/>
    </row>
    <row r="297" spans="2:23">
      <c r="B297" t="s">
        <v>2772</v>
      </c>
      <c r="C297" t="s">
        <v>2031</v>
      </c>
      <c r="D297" s="95">
        <v>908395160</v>
      </c>
      <c r="E297"/>
      <c r="F297" t="s">
        <v>2850</v>
      </c>
      <c r="G297" s="87">
        <v>44712</v>
      </c>
      <c r="H297" t="s">
        <v>209</v>
      </c>
      <c r="I297" s="77">
        <v>5.68</v>
      </c>
      <c r="J297" t="s">
        <v>666</v>
      </c>
      <c r="K297" t="s">
        <v>102</v>
      </c>
      <c r="L297" s="78">
        <v>4.4999999999999998E-2</v>
      </c>
      <c r="M297" s="78">
        <v>8.7099999999999997E-2</v>
      </c>
      <c r="N297" s="77">
        <v>292.83</v>
      </c>
      <c r="O297" s="77">
        <v>88.22</v>
      </c>
      <c r="P297" s="77">
        <v>0.25833462600000001</v>
      </c>
      <c r="Q297" s="78">
        <v>8.9999999999999998E-4</v>
      </c>
      <c r="R297" s="78">
        <v>0</v>
      </c>
    </row>
    <row r="298" spans="2:23">
      <c r="B298" t="s">
        <v>2772</v>
      </c>
      <c r="C298" t="s">
        <v>2031</v>
      </c>
      <c r="D298" s="95">
        <v>384577</v>
      </c>
      <c r="E298"/>
      <c r="F298" t="s">
        <v>2850</v>
      </c>
      <c r="G298" s="87">
        <v>42166</v>
      </c>
      <c r="H298" t="s">
        <v>209</v>
      </c>
      <c r="I298" s="77">
        <v>5.68</v>
      </c>
      <c r="J298" t="s">
        <v>666</v>
      </c>
      <c r="K298" t="s">
        <v>102</v>
      </c>
      <c r="L298" s="78">
        <v>4.4999999999999998E-2</v>
      </c>
      <c r="M298" s="78">
        <v>8.7099999999999997E-2</v>
      </c>
      <c r="N298" s="77">
        <v>551.04999999999995</v>
      </c>
      <c r="O298" s="77">
        <v>88.85</v>
      </c>
      <c r="P298" s="77">
        <v>0.489607925</v>
      </c>
      <c r="Q298" s="78">
        <v>1.6000000000000001E-3</v>
      </c>
      <c r="R298" s="78">
        <v>0</v>
      </c>
      <c r="W298" s="90"/>
    </row>
    <row r="299" spans="2:23">
      <c r="B299" t="s">
        <v>2772</v>
      </c>
      <c r="C299" t="s">
        <v>2031</v>
      </c>
      <c r="D299" s="95">
        <v>403836</v>
      </c>
      <c r="E299"/>
      <c r="F299" t="s">
        <v>2850</v>
      </c>
      <c r="G299" s="87">
        <v>42348</v>
      </c>
      <c r="H299" t="s">
        <v>209</v>
      </c>
      <c r="I299" s="77">
        <v>5.68</v>
      </c>
      <c r="J299" t="s">
        <v>666</v>
      </c>
      <c r="K299" t="s">
        <v>102</v>
      </c>
      <c r="L299" s="78">
        <v>4.4999999999999998E-2</v>
      </c>
      <c r="M299" s="78">
        <v>8.7099999999999997E-2</v>
      </c>
      <c r="N299" s="77">
        <v>507.09</v>
      </c>
      <c r="O299" s="77">
        <v>88.67</v>
      </c>
      <c r="P299" s="77">
        <v>0.44963670300000003</v>
      </c>
      <c r="Q299" s="78">
        <v>1.5E-3</v>
      </c>
      <c r="R299" s="78">
        <v>0</v>
      </c>
      <c r="W299" s="90"/>
    </row>
    <row r="300" spans="2:23">
      <c r="B300" t="s">
        <v>2772</v>
      </c>
      <c r="C300" t="s">
        <v>2031</v>
      </c>
      <c r="D300" s="95">
        <v>415814</v>
      </c>
      <c r="E300"/>
      <c r="F300" t="s">
        <v>2850</v>
      </c>
      <c r="G300" s="87">
        <v>42439</v>
      </c>
      <c r="H300" t="s">
        <v>209</v>
      </c>
      <c r="I300" s="77">
        <v>5.68</v>
      </c>
      <c r="J300" t="s">
        <v>666</v>
      </c>
      <c r="K300" t="s">
        <v>102</v>
      </c>
      <c r="L300" s="78">
        <v>4.4999999999999998E-2</v>
      </c>
      <c r="M300" s="78">
        <v>8.7099999999999997E-2</v>
      </c>
      <c r="N300" s="77">
        <v>602.27</v>
      </c>
      <c r="O300" s="77">
        <v>89.57</v>
      </c>
      <c r="P300" s="77">
        <v>0.53945323899999997</v>
      </c>
      <c r="Q300" s="78">
        <v>1.8E-3</v>
      </c>
      <c r="R300" s="78">
        <v>0</v>
      </c>
      <c r="W300" s="90"/>
    </row>
    <row r="301" spans="2:23">
      <c r="B301" t="s">
        <v>2772</v>
      </c>
      <c r="C301" t="s">
        <v>2031</v>
      </c>
      <c r="D301" s="95">
        <v>433981</v>
      </c>
      <c r="E301"/>
      <c r="F301" t="s">
        <v>2850</v>
      </c>
      <c r="G301" s="87">
        <v>42549</v>
      </c>
      <c r="H301" t="s">
        <v>209</v>
      </c>
      <c r="I301" s="77">
        <v>5.69</v>
      </c>
      <c r="J301" t="s">
        <v>666</v>
      </c>
      <c r="K301" t="s">
        <v>102</v>
      </c>
      <c r="L301" s="78">
        <v>4.4999999999999998E-2</v>
      </c>
      <c r="M301" s="78">
        <v>8.5900000000000004E-2</v>
      </c>
      <c r="N301" s="77">
        <v>423.63</v>
      </c>
      <c r="O301" s="77">
        <v>89.95</v>
      </c>
      <c r="P301" s="77">
        <v>0.38105518500000002</v>
      </c>
      <c r="Q301" s="78">
        <v>1.2999999999999999E-3</v>
      </c>
      <c r="R301" s="78">
        <v>0</v>
      </c>
      <c r="W301" s="90"/>
    </row>
    <row r="302" spans="2:23">
      <c r="B302" t="s">
        <v>2772</v>
      </c>
      <c r="C302" t="s">
        <v>2031</v>
      </c>
      <c r="D302" s="95">
        <v>482977</v>
      </c>
      <c r="E302"/>
      <c r="F302" t="s">
        <v>2850</v>
      </c>
      <c r="G302" s="87">
        <v>42989</v>
      </c>
      <c r="H302" t="s">
        <v>209</v>
      </c>
      <c r="I302" s="77">
        <v>5.68</v>
      </c>
      <c r="J302" t="s">
        <v>666</v>
      </c>
      <c r="K302" t="s">
        <v>102</v>
      </c>
      <c r="L302" s="78">
        <v>4.4999999999999998E-2</v>
      </c>
      <c r="M302" s="78">
        <v>8.7099999999999997E-2</v>
      </c>
      <c r="N302" s="77">
        <v>260.83</v>
      </c>
      <c r="O302" s="77">
        <v>89.38</v>
      </c>
      <c r="P302" s="77">
        <v>0.233129854</v>
      </c>
      <c r="Q302" s="78">
        <v>8.0000000000000004E-4</v>
      </c>
      <c r="R302" s="78">
        <v>0</v>
      </c>
      <c r="W302" s="90"/>
    </row>
    <row r="303" spans="2:23">
      <c r="B303" t="s">
        <v>2772</v>
      </c>
      <c r="C303" t="s">
        <v>2031</v>
      </c>
      <c r="D303" s="95">
        <v>491620</v>
      </c>
      <c r="E303"/>
      <c r="F303" t="s">
        <v>2850</v>
      </c>
      <c r="G303" s="87">
        <v>43080</v>
      </c>
      <c r="H303" t="s">
        <v>209</v>
      </c>
      <c r="I303" s="77">
        <v>5.68</v>
      </c>
      <c r="J303" t="s">
        <v>666</v>
      </c>
      <c r="K303" t="s">
        <v>102</v>
      </c>
      <c r="L303" s="78">
        <v>4.4999999999999998E-2</v>
      </c>
      <c r="M303" s="78">
        <v>8.7099999999999997E-2</v>
      </c>
      <c r="N303" s="77">
        <v>80.81</v>
      </c>
      <c r="O303" s="77">
        <v>88.76</v>
      </c>
      <c r="P303" s="77">
        <v>7.1726955999999994E-2</v>
      </c>
      <c r="Q303" s="78">
        <v>2.0000000000000001E-4</v>
      </c>
      <c r="R303" s="78">
        <v>0</v>
      </c>
      <c r="W303" s="90"/>
    </row>
    <row r="304" spans="2:23">
      <c r="B304" t="s">
        <v>2772</v>
      </c>
      <c r="C304" t="s">
        <v>2031</v>
      </c>
      <c r="D304" s="95">
        <v>505821</v>
      </c>
      <c r="E304"/>
      <c r="F304" t="s">
        <v>2850</v>
      </c>
      <c r="G304" s="87">
        <v>43171</v>
      </c>
      <c r="H304" t="s">
        <v>209</v>
      </c>
      <c r="I304" s="77">
        <v>5.57</v>
      </c>
      <c r="J304" t="s">
        <v>666</v>
      </c>
      <c r="K304" t="s">
        <v>102</v>
      </c>
      <c r="L304" s="78">
        <v>4.4999999999999998E-2</v>
      </c>
      <c r="M304" s="78">
        <v>8.7999999999999995E-2</v>
      </c>
      <c r="N304" s="77">
        <v>60.38</v>
      </c>
      <c r="O304" s="77">
        <v>89.38</v>
      </c>
      <c r="P304" s="77">
        <v>5.3967644000000002E-2</v>
      </c>
      <c r="Q304" s="78">
        <v>2.0000000000000001E-4</v>
      </c>
      <c r="R304" s="78">
        <v>0</v>
      </c>
      <c r="W304" s="90"/>
    </row>
    <row r="305" spans="2:23">
      <c r="B305" t="s">
        <v>2772</v>
      </c>
      <c r="C305" t="s">
        <v>2031</v>
      </c>
      <c r="D305" s="95">
        <v>524544</v>
      </c>
      <c r="E305"/>
      <c r="F305" t="s">
        <v>2850</v>
      </c>
      <c r="G305" s="87">
        <v>43341</v>
      </c>
      <c r="H305" t="s">
        <v>209</v>
      </c>
      <c r="I305" s="77">
        <v>5.71</v>
      </c>
      <c r="J305" t="s">
        <v>666</v>
      </c>
      <c r="K305" t="s">
        <v>102</v>
      </c>
      <c r="L305" s="78">
        <v>4.4999999999999998E-2</v>
      </c>
      <c r="M305" s="78">
        <v>8.4500000000000006E-2</v>
      </c>
      <c r="N305" s="77">
        <v>151.49</v>
      </c>
      <c r="O305" s="77">
        <v>89.38</v>
      </c>
      <c r="P305" s="77">
        <v>0.13540176200000001</v>
      </c>
      <c r="Q305" s="78">
        <v>4.0000000000000002E-4</v>
      </c>
      <c r="R305" s="78">
        <v>0</v>
      </c>
      <c r="W305" s="90"/>
    </row>
    <row r="306" spans="2:23">
      <c r="B306" t="s">
        <v>2772</v>
      </c>
      <c r="C306" t="s">
        <v>2031</v>
      </c>
      <c r="D306" s="95">
        <v>77390</v>
      </c>
      <c r="E306"/>
      <c r="F306" t="s">
        <v>2850</v>
      </c>
      <c r="G306" s="87">
        <v>43990</v>
      </c>
      <c r="H306" t="s">
        <v>209</v>
      </c>
      <c r="I306" s="77">
        <v>5.68</v>
      </c>
      <c r="J306" t="s">
        <v>666</v>
      </c>
      <c r="K306" t="s">
        <v>102</v>
      </c>
      <c r="L306" s="78">
        <v>4.4999999999999998E-2</v>
      </c>
      <c r="M306" s="78">
        <v>8.7099999999999997E-2</v>
      </c>
      <c r="N306" s="77">
        <v>156.24</v>
      </c>
      <c r="O306" s="77">
        <v>88.06</v>
      </c>
      <c r="P306" s="77">
        <v>0.13758494399999999</v>
      </c>
      <c r="Q306" s="78">
        <v>5.0000000000000001E-4</v>
      </c>
      <c r="R306" s="78">
        <v>0</v>
      </c>
      <c r="W306" s="90"/>
    </row>
    <row r="307" spans="2:23">
      <c r="B307" t="s">
        <v>2772</v>
      </c>
      <c r="C307" t="s">
        <v>2031</v>
      </c>
      <c r="D307" s="95">
        <v>463236</v>
      </c>
      <c r="E307"/>
      <c r="F307" t="s">
        <v>2850</v>
      </c>
      <c r="G307" s="87">
        <v>42803</v>
      </c>
      <c r="H307" t="s">
        <v>209</v>
      </c>
      <c r="I307" s="77">
        <v>5.68</v>
      </c>
      <c r="J307" t="s">
        <v>666</v>
      </c>
      <c r="K307" t="s">
        <v>102</v>
      </c>
      <c r="L307" s="78">
        <v>4.4999999999999998E-2</v>
      </c>
      <c r="M307" s="78">
        <v>8.7099999999999997E-2</v>
      </c>
      <c r="N307" s="77">
        <v>1100.57</v>
      </c>
      <c r="O307" s="77">
        <v>89.48</v>
      </c>
      <c r="P307" s="77">
        <v>0.98479003600000004</v>
      </c>
      <c r="Q307" s="78">
        <v>3.2000000000000002E-3</v>
      </c>
      <c r="R307" s="78">
        <v>0</v>
      </c>
      <c r="W307" s="90"/>
    </row>
    <row r="308" spans="2:23">
      <c r="B308" t="s">
        <v>2772</v>
      </c>
      <c r="C308" t="s">
        <v>2031</v>
      </c>
      <c r="D308" s="95">
        <v>455012</v>
      </c>
      <c r="E308"/>
      <c r="F308" t="s">
        <v>2850</v>
      </c>
      <c r="G308" s="87">
        <v>42716</v>
      </c>
      <c r="H308" t="s">
        <v>209</v>
      </c>
      <c r="I308" s="77">
        <v>5.68</v>
      </c>
      <c r="J308" t="s">
        <v>666</v>
      </c>
      <c r="K308" t="s">
        <v>102</v>
      </c>
      <c r="L308" s="78">
        <v>4.4999999999999998E-2</v>
      </c>
      <c r="M308" s="78">
        <v>8.7099999999999997E-2</v>
      </c>
      <c r="N308" s="77">
        <v>171.73</v>
      </c>
      <c r="O308" s="77">
        <v>88.94</v>
      </c>
      <c r="P308" s="77">
        <v>0.152736662</v>
      </c>
      <c r="Q308" s="78">
        <v>5.0000000000000001E-4</v>
      </c>
      <c r="R308" s="78">
        <v>0</v>
      </c>
      <c r="W308" s="90"/>
    </row>
    <row r="309" spans="2:23">
      <c r="B309" t="s">
        <v>2772</v>
      </c>
      <c r="C309" t="s">
        <v>2031</v>
      </c>
      <c r="D309" s="95">
        <v>472334</v>
      </c>
      <c r="E309"/>
      <c r="F309" t="s">
        <v>2850</v>
      </c>
      <c r="G309" s="87">
        <v>42898</v>
      </c>
      <c r="H309" t="s">
        <v>209</v>
      </c>
      <c r="I309" s="77">
        <v>5.68</v>
      </c>
      <c r="J309" t="s">
        <v>666</v>
      </c>
      <c r="K309" t="s">
        <v>102</v>
      </c>
      <c r="L309" s="78">
        <v>4.4999999999999998E-2</v>
      </c>
      <c r="M309" s="78">
        <v>8.7099999999999997E-2</v>
      </c>
      <c r="N309" s="77">
        <v>206.99</v>
      </c>
      <c r="O309" s="77">
        <v>89.03</v>
      </c>
      <c r="P309" s="77">
        <v>0.18428319700000001</v>
      </c>
      <c r="Q309" s="78">
        <v>5.9999999999999995E-4</v>
      </c>
      <c r="R309" s="78">
        <v>0</v>
      </c>
      <c r="W309" s="90"/>
    </row>
    <row r="310" spans="2:23">
      <c r="B310" t="s">
        <v>2772</v>
      </c>
      <c r="C310" t="s">
        <v>2031</v>
      </c>
      <c r="D310" s="95">
        <v>440022</v>
      </c>
      <c r="E310"/>
      <c r="F310" t="s">
        <v>2850</v>
      </c>
      <c r="G310" s="87">
        <v>42604</v>
      </c>
      <c r="H310" t="s">
        <v>209</v>
      </c>
      <c r="I310" s="77">
        <v>5.68</v>
      </c>
      <c r="J310" t="s">
        <v>666</v>
      </c>
      <c r="K310" t="s">
        <v>102</v>
      </c>
      <c r="L310" s="78">
        <v>4.4999999999999998E-2</v>
      </c>
      <c r="M310" s="78">
        <v>8.7099999999999997E-2</v>
      </c>
      <c r="N310" s="77">
        <v>553.97</v>
      </c>
      <c r="O310" s="77">
        <v>88.75</v>
      </c>
      <c r="P310" s="77">
        <v>0.49164837500000003</v>
      </c>
      <c r="Q310" s="78">
        <v>1.6000000000000001E-3</v>
      </c>
      <c r="R310" s="78">
        <v>0</v>
      </c>
      <c r="W310" s="90"/>
    </row>
    <row r="311" spans="2:23">
      <c r="B311" t="s">
        <v>2772</v>
      </c>
      <c r="C311" t="s">
        <v>2031</v>
      </c>
      <c r="D311" s="95">
        <v>345369</v>
      </c>
      <c r="E311"/>
      <c r="F311" t="s">
        <v>2850</v>
      </c>
      <c r="G311" s="87">
        <v>41816</v>
      </c>
      <c r="H311" t="s">
        <v>209</v>
      </c>
      <c r="I311" s="77">
        <v>5.68</v>
      </c>
      <c r="J311" t="s">
        <v>666</v>
      </c>
      <c r="K311" t="s">
        <v>102</v>
      </c>
      <c r="L311" s="78">
        <v>4.4999999999999998E-2</v>
      </c>
      <c r="M311" s="78">
        <v>8.7099999999999997E-2</v>
      </c>
      <c r="N311" s="77">
        <v>815.15</v>
      </c>
      <c r="O311" s="77">
        <v>88.31</v>
      </c>
      <c r="P311" s="77">
        <v>0.71985896500000002</v>
      </c>
      <c r="Q311" s="78">
        <v>2.3999999999999998E-3</v>
      </c>
      <c r="R311" s="78">
        <v>0</v>
      </c>
      <c r="W311" s="90"/>
    </row>
    <row r="312" spans="2:23">
      <c r="B312" s="79" t="s">
        <v>2034</v>
      </c>
      <c r="I312" s="81">
        <v>0</v>
      </c>
      <c r="M312" s="80">
        <v>0</v>
      </c>
      <c r="N312" s="81">
        <v>0</v>
      </c>
      <c r="P312" s="81">
        <v>0</v>
      </c>
      <c r="Q312" s="80">
        <v>0</v>
      </c>
      <c r="R312" s="80">
        <v>0</v>
      </c>
    </row>
    <row r="313" spans="2:23">
      <c r="B313" t="s">
        <v>208</v>
      </c>
      <c r="D313" s="95">
        <v>0</v>
      </c>
      <c r="F313" t="s">
        <v>208</v>
      </c>
      <c r="I313" s="77">
        <v>0</v>
      </c>
      <c r="J313" t="s">
        <v>208</v>
      </c>
      <c r="K313" t="s">
        <v>208</v>
      </c>
      <c r="L313" s="78">
        <v>0</v>
      </c>
      <c r="M313" s="78">
        <v>0</v>
      </c>
      <c r="N313" s="77">
        <v>0</v>
      </c>
      <c r="O313" s="77">
        <v>0</v>
      </c>
      <c r="P313" s="77">
        <v>0</v>
      </c>
      <c r="Q313" s="78">
        <v>0</v>
      </c>
      <c r="R313" s="78">
        <v>0</v>
      </c>
    </row>
    <row r="314" spans="2:23">
      <c r="B314" s="79" t="s">
        <v>2035</v>
      </c>
      <c r="I314" s="81">
        <v>0</v>
      </c>
      <c r="M314" s="80">
        <v>0</v>
      </c>
      <c r="N314" s="81">
        <v>0</v>
      </c>
      <c r="P314" s="81">
        <v>0</v>
      </c>
      <c r="Q314" s="80">
        <v>0</v>
      </c>
      <c r="R314" s="80">
        <v>0</v>
      </c>
    </row>
    <row r="315" spans="2:23">
      <c r="B315" s="79" t="s">
        <v>2036</v>
      </c>
      <c r="I315" s="81">
        <v>0</v>
      </c>
      <c r="M315" s="80">
        <v>0</v>
      </c>
      <c r="N315" s="81">
        <v>0</v>
      </c>
      <c r="P315" s="81">
        <v>0</v>
      </c>
      <c r="Q315" s="80">
        <v>0</v>
      </c>
      <c r="R315" s="80">
        <v>0</v>
      </c>
    </row>
    <row r="316" spans="2:23">
      <c r="B316" t="s">
        <v>208</v>
      </c>
      <c r="D316" s="95">
        <v>0</v>
      </c>
      <c r="F316" t="s">
        <v>208</v>
      </c>
      <c r="I316" s="77">
        <v>0</v>
      </c>
      <c r="J316" t="s">
        <v>208</v>
      </c>
      <c r="K316" t="s">
        <v>208</v>
      </c>
      <c r="L316" s="78">
        <v>0</v>
      </c>
      <c r="M316" s="78">
        <v>0</v>
      </c>
      <c r="N316" s="77">
        <v>0</v>
      </c>
      <c r="O316" s="77">
        <v>0</v>
      </c>
      <c r="P316" s="77">
        <v>0</v>
      </c>
      <c r="Q316" s="78">
        <v>0</v>
      </c>
      <c r="R316" s="78">
        <v>0</v>
      </c>
    </row>
    <row r="317" spans="2:23">
      <c r="B317" s="79" t="s">
        <v>2037</v>
      </c>
      <c r="I317" s="81">
        <v>0</v>
      </c>
      <c r="M317" s="80">
        <v>0</v>
      </c>
      <c r="N317" s="81">
        <v>0</v>
      </c>
      <c r="P317" s="81">
        <v>0</v>
      </c>
      <c r="Q317" s="80">
        <v>0</v>
      </c>
      <c r="R317" s="80">
        <v>0</v>
      </c>
    </row>
    <row r="318" spans="2:23">
      <c r="B318" t="s">
        <v>208</v>
      </c>
      <c r="D318" s="95">
        <v>0</v>
      </c>
      <c r="F318" t="s">
        <v>208</v>
      </c>
      <c r="I318" s="77">
        <v>0</v>
      </c>
      <c r="J318" t="s">
        <v>208</v>
      </c>
      <c r="K318" t="s">
        <v>208</v>
      </c>
      <c r="L318" s="78">
        <v>0</v>
      </c>
      <c r="M318" s="78">
        <v>0</v>
      </c>
      <c r="N318" s="77">
        <v>0</v>
      </c>
      <c r="O318" s="77">
        <v>0</v>
      </c>
      <c r="P318" s="77">
        <v>0</v>
      </c>
      <c r="Q318" s="78">
        <v>0</v>
      </c>
      <c r="R318" s="78">
        <v>0</v>
      </c>
    </row>
    <row r="319" spans="2:23">
      <c r="B319" s="79" t="s">
        <v>2038</v>
      </c>
      <c r="I319" s="81">
        <v>0</v>
      </c>
      <c r="M319" s="80">
        <v>0</v>
      </c>
      <c r="N319" s="81">
        <v>0</v>
      </c>
      <c r="P319" s="81">
        <v>0</v>
      </c>
      <c r="Q319" s="80">
        <v>0</v>
      </c>
      <c r="R319" s="80">
        <v>0</v>
      </c>
    </row>
    <row r="320" spans="2:23">
      <c r="B320" t="s">
        <v>208</v>
      </c>
      <c r="D320" s="95">
        <v>0</v>
      </c>
      <c r="F320" t="s">
        <v>208</v>
      </c>
      <c r="I320" s="77">
        <v>0</v>
      </c>
      <c r="J320" t="s">
        <v>208</v>
      </c>
      <c r="K320" t="s">
        <v>208</v>
      </c>
      <c r="L320" s="78">
        <v>0</v>
      </c>
      <c r="M320" s="78">
        <v>0</v>
      </c>
      <c r="N320" s="77">
        <v>0</v>
      </c>
      <c r="O320" s="77">
        <v>0</v>
      </c>
      <c r="P320" s="77">
        <v>0</v>
      </c>
      <c r="Q320" s="78">
        <v>0</v>
      </c>
      <c r="R320" s="78">
        <v>0</v>
      </c>
    </row>
    <row r="321" spans="2:23">
      <c r="B321" s="79" t="s">
        <v>2039</v>
      </c>
      <c r="I321" s="81">
        <v>0</v>
      </c>
      <c r="M321" s="80">
        <v>0</v>
      </c>
      <c r="N321" s="81">
        <v>0</v>
      </c>
      <c r="P321" s="81">
        <v>0</v>
      </c>
      <c r="Q321" s="80">
        <v>0</v>
      </c>
      <c r="R321" s="80">
        <v>0</v>
      </c>
    </row>
    <row r="322" spans="2:23">
      <c r="B322" t="s">
        <v>208</v>
      </c>
      <c r="D322" s="95">
        <v>0</v>
      </c>
      <c r="F322" t="s">
        <v>208</v>
      </c>
      <c r="I322" s="77">
        <v>0</v>
      </c>
      <c r="J322" t="s">
        <v>208</v>
      </c>
      <c r="K322" t="s">
        <v>208</v>
      </c>
      <c r="L322" s="78">
        <v>0</v>
      </c>
      <c r="M322" s="78">
        <v>0</v>
      </c>
      <c r="N322" s="77">
        <v>0</v>
      </c>
      <c r="O322" s="77">
        <v>0</v>
      </c>
      <c r="P322" s="77">
        <v>0</v>
      </c>
      <c r="Q322" s="78">
        <v>0</v>
      </c>
      <c r="R322" s="78">
        <v>0</v>
      </c>
    </row>
    <row r="323" spans="2:23">
      <c r="B323" s="79" t="s">
        <v>216</v>
      </c>
      <c r="I323" s="81">
        <v>2.0099999999999998</v>
      </c>
      <c r="M323" s="80">
        <v>7.3599999999999999E-2</v>
      </c>
      <c r="N323" s="81">
        <v>2971.43</v>
      </c>
      <c r="P323" s="81">
        <v>7.3200957014806924</v>
      </c>
      <c r="Q323" s="80">
        <v>2.4199999999999999E-2</v>
      </c>
      <c r="R323" s="80">
        <v>1E-4</v>
      </c>
    </row>
    <row r="324" spans="2:23">
      <c r="B324" s="79" t="s">
        <v>2040</v>
      </c>
      <c r="I324" s="81">
        <v>0</v>
      </c>
      <c r="M324" s="80">
        <v>0</v>
      </c>
      <c r="N324" s="81">
        <v>0</v>
      </c>
      <c r="P324" s="81">
        <v>0</v>
      </c>
      <c r="Q324" s="80">
        <v>0</v>
      </c>
      <c r="R324" s="80">
        <v>0</v>
      </c>
    </row>
    <row r="325" spans="2:23">
      <c r="B325" t="s">
        <v>208</v>
      </c>
      <c r="D325" s="95">
        <v>0</v>
      </c>
      <c r="F325" t="s">
        <v>208</v>
      </c>
      <c r="I325" s="77">
        <v>0</v>
      </c>
      <c r="J325" t="s">
        <v>208</v>
      </c>
      <c r="K325" t="s">
        <v>208</v>
      </c>
      <c r="L325" s="78">
        <v>0</v>
      </c>
      <c r="M325" s="78">
        <v>0</v>
      </c>
      <c r="N325" s="77">
        <v>0</v>
      </c>
      <c r="O325" s="77">
        <v>0</v>
      </c>
      <c r="P325" s="77">
        <v>0</v>
      </c>
      <c r="Q325" s="78">
        <v>0</v>
      </c>
      <c r="R325" s="78">
        <v>0</v>
      </c>
    </row>
    <row r="326" spans="2:23">
      <c r="B326" s="79" t="s">
        <v>2029</v>
      </c>
      <c r="I326" s="81">
        <v>0</v>
      </c>
      <c r="M326" s="80">
        <v>0</v>
      </c>
      <c r="N326" s="81">
        <v>0</v>
      </c>
      <c r="P326" s="81">
        <v>0</v>
      </c>
      <c r="Q326" s="80">
        <v>0</v>
      </c>
      <c r="R326" s="80">
        <v>0</v>
      </c>
    </row>
    <row r="327" spans="2:23">
      <c r="B327" t="s">
        <v>208</v>
      </c>
      <c r="D327" s="95">
        <v>0</v>
      </c>
      <c r="F327" t="s">
        <v>208</v>
      </c>
      <c r="I327" s="77">
        <v>0</v>
      </c>
      <c r="J327" t="s">
        <v>208</v>
      </c>
      <c r="K327" t="s">
        <v>208</v>
      </c>
      <c r="L327" s="78">
        <v>0</v>
      </c>
      <c r="M327" s="78">
        <v>0</v>
      </c>
      <c r="N327" s="77">
        <v>0</v>
      </c>
      <c r="O327" s="77">
        <v>0</v>
      </c>
      <c r="P327" s="77">
        <v>0</v>
      </c>
      <c r="Q327" s="78">
        <v>0</v>
      </c>
      <c r="R327" s="78">
        <v>0</v>
      </c>
    </row>
    <row r="328" spans="2:23">
      <c r="B328" s="79" t="s">
        <v>2030</v>
      </c>
      <c r="I328" s="81">
        <v>2.0099999999999998</v>
      </c>
      <c r="M328" s="80">
        <v>7.3599999999999999E-2</v>
      </c>
      <c r="N328" s="81">
        <v>2971.43</v>
      </c>
      <c r="P328" s="81">
        <v>7.3200957014806924</v>
      </c>
      <c r="Q328" s="80">
        <v>2.4199999999999999E-2</v>
      </c>
      <c r="R328" s="80">
        <v>1E-4</v>
      </c>
    </row>
    <row r="329" spans="2:23">
      <c r="B329" s="26" t="s">
        <v>2848</v>
      </c>
      <c r="C329" t="s">
        <v>2028</v>
      </c>
      <c r="D329" s="95">
        <v>6831</v>
      </c>
      <c r="E329"/>
      <c r="F329" t="s">
        <v>466</v>
      </c>
      <c r="G329" s="87">
        <v>43552</v>
      </c>
      <c r="H329" t="s">
        <v>206</v>
      </c>
      <c r="I329" s="77">
        <v>3.57</v>
      </c>
      <c r="J329" t="s">
        <v>666</v>
      </c>
      <c r="K329" t="s">
        <v>106</v>
      </c>
      <c r="L329" s="78">
        <v>4.5999999999999999E-2</v>
      </c>
      <c r="M329" s="78">
        <v>6.8099999999999994E-2</v>
      </c>
      <c r="N329" s="77">
        <v>52.18</v>
      </c>
      <c r="O329" s="77">
        <v>93.03</v>
      </c>
      <c r="P329" s="77">
        <v>0.186842214846</v>
      </c>
      <c r="Q329" s="78">
        <v>5.9999999999999995E-4</v>
      </c>
      <c r="R329" s="78">
        <v>0</v>
      </c>
      <c r="W329" s="90"/>
    </row>
    <row r="330" spans="2:23">
      <c r="B330" s="26" t="s">
        <v>2848</v>
      </c>
      <c r="C330" t="s">
        <v>2028</v>
      </c>
      <c r="D330" s="95">
        <v>508506</v>
      </c>
      <c r="E330"/>
      <c r="F330" t="s">
        <v>466</v>
      </c>
      <c r="G330" s="87">
        <v>43186</v>
      </c>
      <c r="H330" t="s">
        <v>206</v>
      </c>
      <c r="I330" s="77">
        <v>3.58</v>
      </c>
      <c r="J330" t="s">
        <v>666</v>
      </c>
      <c r="K330" t="s">
        <v>106</v>
      </c>
      <c r="L330" s="78">
        <v>4.8000000000000001E-2</v>
      </c>
      <c r="M330" s="78">
        <v>6.3700000000000007E-2</v>
      </c>
      <c r="N330" s="77">
        <v>104.62</v>
      </c>
      <c r="O330" s="77">
        <v>95.11</v>
      </c>
      <c r="P330" s="77">
        <v>0.38299121161799998</v>
      </c>
      <c r="Q330" s="78">
        <v>1.2999999999999999E-3</v>
      </c>
      <c r="R330" s="78">
        <v>0</v>
      </c>
      <c r="W330" s="90"/>
    </row>
    <row r="331" spans="2:23">
      <c r="B331" s="26" t="s">
        <v>2848</v>
      </c>
      <c r="C331" t="s">
        <v>2028</v>
      </c>
      <c r="D331" s="95">
        <v>75980</v>
      </c>
      <c r="E331"/>
      <c r="F331" t="s">
        <v>466</v>
      </c>
      <c r="G331" s="87">
        <v>43942</v>
      </c>
      <c r="H331" t="s">
        <v>206</v>
      </c>
      <c r="I331" s="77">
        <v>3.5</v>
      </c>
      <c r="J331" t="s">
        <v>666</v>
      </c>
      <c r="K331" t="s">
        <v>106</v>
      </c>
      <c r="L331" s="78">
        <v>5.4399999999999997E-2</v>
      </c>
      <c r="M331" s="78">
        <v>7.9600000000000004E-2</v>
      </c>
      <c r="N331" s="77">
        <v>53.02</v>
      </c>
      <c r="O331" s="77">
        <v>92.36</v>
      </c>
      <c r="P331" s="77">
        <v>0.188482727928</v>
      </c>
      <c r="Q331" s="78">
        <v>5.9999999999999995E-4</v>
      </c>
      <c r="R331" s="78">
        <v>0</v>
      </c>
      <c r="W331" s="90"/>
    </row>
    <row r="332" spans="2:23">
      <c r="B332" s="83" t="s">
        <v>2849</v>
      </c>
      <c r="C332" t="s">
        <v>2031</v>
      </c>
      <c r="D332" s="95">
        <v>9645</v>
      </c>
      <c r="E332"/>
      <c r="F332" t="s">
        <v>2033</v>
      </c>
      <c r="G332" s="87">
        <v>45114</v>
      </c>
      <c r="H332" t="s">
        <v>967</v>
      </c>
      <c r="I332" s="77">
        <v>2.57</v>
      </c>
      <c r="J332" t="s">
        <v>972</v>
      </c>
      <c r="K332" t="s">
        <v>202</v>
      </c>
      <c r="L332" s="78">
        <v>7.5800000000000006E-2</v>
      </c>
      <c r="M332" s="78">
        <v>8.3199999999999996E-2</v>
      </c>
      <c r="N332" s="77">
        <v>41.73</v>
      </c>
      <c r="O332" s="77">
        <v>100.63</v>
      </c>
      <c r="P332" s="77">
        <v>1.50544542915E-2</v>
      </c>
      <c r="Q332" s="78">
        <v>0</v>
      </c>
      <c r="R332" s="78">
        <v>0</v>
      </c>
      <c r="W332" s="90"/>
    </row>
    <row r="333" spans="2:23">
      <c r="B333" s="83" t="s">
        <v>2849</v>
      </c>
      <c r="C333" t="s">
        <v>2031</v>
      </c>
      <c r="D333" s="95">
        <v>9722</v>
      </c>
      <c r="E333"/>
      <c r="F333" t="s">
        <v>2033</v>
      </c>
      <c r="G333" s="87">
        <v>45169</v>
      </c>
      <c r="H333" t="s">
        <v>967</v>
      </c>
      <c r="I333" s="77">
        <v>2.59</v>
      </c>
      <c r="J333" t="s">
        <v>972</v>
      </c>
      <c r="K333" t="s">
        <v>202</v>
      </c>
      <c r="L333" s="78">
        <v>7.7299999999999994E-2</v>
      </c>
      <c r="M333" s="78">
        <v>8.1500000000000003E-2</v>
      </c>
      <c r="N333" s="77">
        <v>17.66</v>
      </c>
      <c r="O333" s="77">
        <v>100.41</v>
      </c>
      <c r="P333" s="77">
        <v>6.3570675510000001E-3</v>
      </c>
      <c r="Q333" s="78">
        <v>0</v>
      </c>
      <c r="R333" s="78">
        <v>0</v>
      </c>
      <c r="W333" s="90"/>
    </row>
    <row r="334" spans="2:23">
      <c r="B334" t="s">
        <v>2833</v>
      </c>
      <c r="C334" t="s">
        <v>2031</v>
      </c>
      <c r="D334" s="95">
        <v>8763</v>
      </c>
      <c r="E334"/>
      <c r="F334" t="s">
        <v>2033</v>
      </c>
      <c r="G334" s="87">
        <v>44529</v>
      </c>
      <c r="H334" t="s">
        <v>967</v>
      </c>
      <c r="I334" s="77">
        <v>2.57</v>
      </c>
      <c r="J334" t="s">
        <v>972</v>
      </c>
      <c r="K334" t="s">
        <v>202</v>
      </c>
      <c r="L334" s="78">
        <v>7.6300000000000007E-2</v>
      </c>
      <c r="M334" s="78">
        <v>8.0799999999999997E-2</v>
      </c>
      <c r="N334" s="77">
        <v>403.46</v>
      </c>
      <c r="O334" s="77">
        <v>101.22</v>
      </c>
      <c r="P334" s="77">
        <v>0.14640502300200001</v>
      </c>
      <c r="Q334" s="78">
        <v>5.0000000000000001E-4</v>
      </c>
      <c r="R334" s="78">
        <v>0</v>
      </c>
      <c r="W334" s="90"/>
    </row>
    <row r="335" spans="2:23">
      <c r="B335" t="s">
        <v>2833</v>
      </c>
      <c r="C335" t="s">
        <v>2031</v>
      </c>
      <c r="D335" s="95">
        <v>9327</v>
      </c>
      <c r="E335"/>
      <c r="F335" t="s">
        <v>2033</v>
      </c>
      <c r="G335" s="87">
        <v>44880</v>
      </c>
      <c r="H335" t="s">
        <v>967</v>
      </c>
      <c r="I335" s="77">
        <v>2.59</v>
      </c>
      <c r="J335" t="s">
        <v>972</v>
      </c>
      <c r="K335" t="s">
        <v>200</v>
      </c>
      <c r="L335" s="78">
        <v>6.9500000000000006E-2</v>
      </c>
      <c r="M335" s="78">
        <v>7.3200000000000001E-2</v>
      </c>
      <c r="N335" s="77">
        <v>11.06</v>
      </c>
      <c r="O335" s="77">
        <v>102.26430379746836</v>
      </c>
      <c r="P335" s="77">
        <v>3.9541270272000001E-3</v>
      </c>
      <c r="Q335" s="78">
        <v>0</v>
      </c>
      <c r="R335" s="78">
        <v>0</v>
      </c>
      <c r="W335" s="90"/>
    </row>
    <row r="336" spans="2:23">
      <c r="B336" t="s">
        <v>2833</v>
      </c>
      <c r="C336" t="s">
        <v>2031</v>
      </c>
      <c r="D336" s="95">
        <v>9474</v>
      </c>
      <c r="E336"/>
      <c r="F336" t="s">
        <v>2033</v>
      </c>
      <c r="G336" s="87">
        <v>44977</v>
      </c>
      <c r="H336" t="s">
        <v>967</v>
      </c>
      <c r="I336" s="77">
        <v>2.59</v>
      </c>
      <c r="J336" t="s">
        <v>972</v>
      </c>
      <c r="K336" t="s">
        <v>200</v>
      </c>
      <c r="L336" s="78">
        <v>6.9500000000000006E-2</v>
      </c>
      <c r="M336" s="78">
        <v>7.3200000000000001E-2</v>
      </c>
      <c r="N336" s="77">
        <v>4.28</v>
      </c>
      <c r="O336" s="77">
        <v>100.53</v>
      </c>
      <c r="P336" s="77">
        <v>1.5042183264E-3</v>
      </c>
      <c r="Q336" s="78">
        <v>0</v>
      </c>
      <c r="R336" s="78">
        <v>0</v>
      </c>
      <c r="W336" s="90"/>
    </row>
    <row r="337" spans="2:23">
      <c r="B337" t="s">
        <v>2833</v>
      </c>
      <c r="C337" t="s">
        <v>2031</v>
      </c>
      <c r="D337" s="95">
        <v>9571</v>
      </c>
      <c r="E337"/>
      <c r="F337" t="s">
        <v>2033</v>
      </c>
      <c r="G337" s="87">
        <v>45069</v>
      </c>
      <c r="H337" t="s">
        <v>967</v>
      </c>
      <c r="I337" s="77">
        <v>2.59</v>
      </c>
      <c r="J337" t="s">
        <v>972</v>
      </c>
      <c r="K337" t="s">
        <v>200</v>
      </c>
      <c r="L337" s="78">
        <v>6.9500000000000006E-2</v>
      </c>
      <c r="M337" s="78">
        <v>7.3200000000000001E-2</v>
      </c>
      <c r="N337" s="77">
        <v>7.02</v>
      </c>
      <c r="O337" s="77">
        <v>101.22</v>
      </c>
      <c r="P337" s="77">
        <v>2.4841331424000001E-3</v>
      </c>
      <c r="Q337" s="78">
        <v>0</v>
      </c>
      <c r="R337" s="78">
        <v>0</v>
      </c>
      <c r="W337" s="90"/>
    </row>
    <row r="338" spans="2:23">
      <c r="B338" t="s">
        <v>2832</v>
      </c>
      <c r="C338" t="s">
        <v>2031</v>
      </c>
      <c r="D338" s="95">
        <v>93821</v>
      </c>
      <c r="E338"/>
      <c r="F338" t="s">
        <v>2033</v>
      </c>
      <c r="G338" s="87">
        <v>44341</v>
      </c>
      <c r="H338" t="s">
        <v>967</v>
      </c>
      <c r="I338" s="77">
        <v>0.48</v>
      </c>
      <c r="J338" t="s">
        <v>972</v>
      </c>
      <c r="K338" t="s">
        <v>106</v>
      </c>
      <c r="L338" s="78">
        <v>7.9399999999999998E-2</v>
      </c>
      <c r="M338" s="78">
        <v>8.9700000000000002E-2</v>
      </c>
      <c r="N338" s="77">
        <v>41.47</v>
      </c>
      <c r="O338" s="77">
        <v>99.9</v>
      </c>
      <c r="P338" s="77">
        <v>0.15945841196999999</v>
      </c>
      <c r="Q338" s="78">
        <v>5.0000000000000001E-4</v>
      </c>
      <c r="R338" s="78">
        <v>0</v>
      </c>
      <c r="W338" s="90"/>
    </row>
    <row r="339" spans="2:23">
      <c r="B339" t="s">
        <v>2832</v>
      </c>
      <c r="C339" t="s">
        <v>2031</v>
      </c>
      <c r="D339" s="95">
        <v>9410</v>
      </c>
      <c r="E339"/>
      <c r="F339" t="s">
        <v>2033</v>
      </c>
      <c r="G339" s="87">
        <v>44946</v>
      </c>
      <c r="H339" t="s">
        <v>967</v>
      </c>
      <c r="I339" s="77">
        <v>0.48</v>
      </c>
      <c r="J339" t="s">
        <v>972</v>
      </c>
      <c r="K339" t="s">
        <v>106</v>
      </c>
      <c r="L339" s="78">
        <v>7.9399999999999998E-2</v>
      </c>
      <c r="M339" s="78">
        <v>8.9700000000000002E-2</v>
      </c>
      <c r="N339" s="77">
        <v>0.12</v>
      </c>
      <c r="O339" s="77">
        <v>101.86333333333333</v>
      </c>
      <c r="P339" s="77">
        <v>4.70486364E-4</v>
      </c>
      <c r="Q339" s="78">
        <v>0</v>
      </c>
      <c r="R339" s="78">
        <v>0</v>
      </c>
      <c r="W339" s="90"/>
    </row>
    <row r="340" spans="2:23">
      <c r="B340" t="s">
        <v>2832</v>
      </c>
      <c r="C340" t="s">
        <v>2031</v>
      </c>
      <c r="D340" s="95">
        <v>9460</v>
      </c>
      <c r="E340"/>
      <c r="F340" t="s">
        <v>2033</v>
      </c>
      <c r="G340" s="87">
        <v>44978</v>
      </c>
      <c r="H340" t="s">
        <v>967</v>
      </c>
      <c r="I340" s="77">
        <v>0.48</v>
      </c>
      <c r="J340" t="s">
        <v>972</v>
      </c>
      <c r="K340" t="s">
        <v>106</v>
      </c>
      <c r="L340" s="78">
        <v>7.9399999999999998E-2</v>
      </c>
      <c r="M340" s="78">
        <v>8.9700000000000002E-2</v>
      </c>
      <c r="N340" s="77">
        <v>0.16</v>
      </c>
      <c r="O340" s="77">
        <v>100.03</v>
      </c>
      <c r="P340" s="77">
        <v>6.1602475199999999E-4</v>
      </c>
      <c r="Q340" s="78">
        <v>0</v>
      </c>
      <c r="R340" s="78">
        <v>0</v>
      </c>
      <c r="W340" s="90"/>
    </row>
    <row r="341" spans="2:23">
      <c r="B341" t="s">
        <v>2832</v>
      </c>
      <c r="C341" t="s">
        <v>2031</v>
      </c>
      <c r="D341" s="95">
        <v>9511</v>
      </c>
      <c r="E341"/>
      <c r="F341" t="s">
        <v>2033</v>
      </c>
      <c r="G341" s="87">
        <v>45005</v>
      </c>
      <c r="H341" t="s">
        <v>967</v>
      </c>
      <c r="I341" s="77">
        <v>0.48</v>
      </c>
      <c r="J341" t="s">
        <v>972</v>
      </c>
      <c r="K341" t="s">
        <v>106</v>
      </c>
      <c r="L341" s="78">
        <v>7.9299999999999995E-2</v>
      </c>
      <c r="M341" s="78">
        <v>8.9599999999999999E-2</v>
      </c>
      <c r="N341" s="77">
        <v>0.08</v>
      </c>
      <c r="O341" s="77">
        <v>100.03</v>
      </c>
      <c r="P341" s="77">
        <v>3.0801237599999999E-4</v>
      </c>
      <c r="Q341" s="78">
        <v>0</v>
      </c>
      <c r="R341" s="78">
        <v>0</v>
      </c>
      <c r="W341" s="90"/>
    </row>
    <row r="342" spans="2:23">
      <c r="B342" t="s">
        <v>2832</v>
      </c>
      <c r="C342" t="s">
        <v>2031</v>
      </c>
      <c r="D342" s="95">
        <v>9540</v>
      </c>
      <c r="E342"/>
      <c r="F342" t="s">
        <v>2033</v>
      </c>
      <c r="G342" s="87">
        <v>45036</v>
      </c>
      <c r="H342" t="s">
        <v>967</v>
      </c>
      <c r="I342" s="77">
        <v>0.48</v>
      </c>
      <c r="J342" t="s">
        <v>972</v>
      </c>
      <c r="K342" t="s">
        <v>106</v>
      </c>
      <c r="L342" s="78">
        <v>7.9399999999999998E-2</v>
      </c>
      <c r="M342" s="78">
        <v>8.9700000000000002E-2</v>
      </c>
      <c r="N342" s="77">
        <v>0.3</v>
      </c>
      <c r="O342" s="77">
        <v>100.03</v>
      </c>
      <c r="P342" s="77">
        <v>1.1550464099999999E-3</v>
      </c>
      <c r="Q342" s="78">
        <v>0</v>
      </c>
      <c r="R342" s="78">
        <v>0</v>
      </c>
      <c r="W342" s="90"/>
    </row>
    <row r="343" spans="2:23">
      <c r="B343" t="s">
        <v>2832</v>
      </c>
      <c r="C343" t="s">
        <v>2031</v>
      </c>
      <c r="D343" s="95">
        <v>9562</v>
      </c>
      <c r="E343"/>
      <c r="F343" t="s">
        <v>2033</v>
      </c>
      <c r="G343" s="87">
        <v>45068</v>
      </c>
      <c r="H343" t="s">
        <v>967</v>
      </c>
      <c r="I343" s="77">
        <v>0.48</v>
      </c>
      <c r="J343" t="s">
        <v>972</v>
      </c>
      <c r="K343" t="s">
        <v>106</v>
      </c>
      <c r="L343" s="78">
        <v>7.9399999999999998E-2</v>
      </c>
      <c r="M343" s="78">
        <v>8.9700000000000002E-2</v>
      </c>
      <c r="N343" s="77">
        <v>0.16</v>
      </c>
      <c r="O343" s="77">
        <v>100.03</v>
      </c>
      <c r="P343" s="77">
        <v>6.1602475199999999E-4</v>
      </c>
      <c r="Q343" s="78">
        <v>0</v>
      </c>
      <c r="R343" s="78">
        <v>0</v>
      </c>
      <c r="W343" s="90"/>
    </row>
    <row r="344" spans="2:23">
      <c r="B344" t="s">
        <v>2832</v>
      </c>
      <c r="C344" t="s">
        <v>2031</v>
      </c>
      <c r="D344" s="95">
        <v>9603</v>
      </c>
      <c r="E344"/>
      <c r="F344" t="s">
        <v>2033</v>
      </c>
      <c r="G344" s="87">
        <v>45097</v>
      </c>
      <c r="H344" t="s">
        <v>967</v>
      </c>
      <c r="I344" s="77">
        <v>0.48</v>
      </c>
      <c r="J344" t="s">
        <v>972</v>
      </c>
      <c r="K344" t="s">
        <v>106</v>
      </c>
      <c r="L344" s="78">
        <v>7.9399999999999998E-2</v>
      </c>
      <c r="M344" s="78">
        <v>8.9700000000000002E-2</v>
      </c>
      <c r="N344" s="77">
        <v>0.13</v>
      </c>
      <c r="O344" s="77">
        <v>100.53</v>
      </c>
      <c r="P344" s="77">
        <v>5.0302196100000004E-4</v>
      </c>
      <c r="Q344" s="78">
        <v>0</v>
      </c>
      <c r="R344" s="78">
        <v>0</v>
      </c>
      <c r="W344" s="90"/>
    </row>
    <row r="345" spans="2:23">
      <c r="B345" t="s">
        <v>2832</v>
      </c>
      <c r="C345" t="s">
        <v>2031</v>
      </c>
      <c r="D345" s="95">
        <v>9659</v>
      </c>
      <c r="E345"/>
      <c r="F345" t="s">
        <v>2033</v>
      </c>
      <c r="G345" s="87">
        <v>45159</v>
      </c>
      <c r="H345" t="s">
        <v>967</v>
      </c>
      <c r="I345" s="77">
        <v>0.48</v>
      </c>
      <c r="J345" t="s">
        <v>972</v>
      </c>
      <c r="K345" t="s">
        <v>106</v>
      </c>
      <c r="L345" s="78">
        <v>7.9399999999999998E-2</v>
      </c>
      <c r="M345" s="78">
        <v>8.9700000000000002E-2</v>
      </c>
      <c r="N345" s="77">
        <v>0.31</v>
      </c>
      <c r="O345" s="77">
        <v>100.02</v>
      </c>
      <c r="P345" s="77">
        <v>1.1934286379999999E-3</v>
      </c>
      <c r="Q345" s="78">
        <v>0</v>
      </c>
      <c r="R345" s="78">
        <v>0</v>
      </c>
      <c r="W345" s="90"/>
    </row>
    <row r="346" spans="2:23">
      <c r="B346" t="s">
        <v>2832</v>
      </c>
      <c r="C346" t="s">
        <v>2031</v>
      </c>
      <c r="D346" s="95">
        <v>9749</v>
      </c>
      <c r="E346"/>
      <c r="F346" t="s">
        <v>2033</v>
      </c>
      <c r="G346" s="87">
        <v>45189</v>
      </c>
      <c r="H346" t="s">
        <v>967</v>
      </c>
      <c r="I346" s="77">
        <v>0.48</v>
      </c>
      <c r="J346" t="s">
        <v>972</v>
      </c>
      <c r="K346" t="s">
        <v>106</v>
      </c>
      <c r="L346" s="78">
        <v>7.9399999999999998E-2</v>
      </c>
      <c r="M346" s="78">
        <v>8.9700000000000002E-2</v>
      </c>
      <c r="N346" s="77">
        <v>0.16</v>
      </c>
      <c r="O346" s="77">
        <v>99.9</v>
      </c>
      <c r="P346" s="77">
        <v>6.1522415999999995E-4</v>
      </c>
      <c r="Q346" s="78">
        <v>0</v>
      </c>
      <c r="R346" s="78">
        <v>0</v>
      </c>
      <c r="W346" s="90"/>
    </row>
    <row r="347" spans="2:23">
      <c r="B347" t="s">
        <v>2785</v>
      </c>
      <c r="C347" t="s">
        <v>2031</v>
      </c>
      <c r="D347" s="95">
        <v>9047</v>
      </c>
      <c r="E347"/>
      <c r="F347" t="s">
        <v>866</v>
      </c>
      <c r="G347" s="87">
        <v>44677</v>
      </c>
      <c r="H347" t="s">
        <v>967</v>
      </c>
      <c r="I347" s="77">
        <v>2.74</v>
      </c>
      <c r="J347" t="s">
        <v>972</v>
      </c>
      <c r="K347" t="s">
        <v>202</v>
      </c>
      <c r="L347" s="78">
        <v>0.1149</v>
      </c>
      <c r="M347" s="78">
        <v>0.1217</v>
      </c>
      <c r="N347" s="77">
        <v>123.02</v>
      </c>
      <c r="O347" s="77">
        <v>102.82</v>
      </c>
      <c r="P347" s="77">
        <v>4.5346365293999998E-2</v>
      </c>
      <c r="Q347" s="78">
        <v>1E-4</v>
      </c>
      <c r="R347" s="78">
        <v>0</v>
      </c>
      <c r="W347" s="90"/>
    </row>
    <row r="348" spans="2:23">
      <c r="B348" t="s">
        <v>2785</v>
      </c>
      <c r="C348" t="s">
        <v>2031</v>
      </c>
      <c r="D348" s="95">
        <v>9048</v>
      </c>
      <c r="E348"/>
      <c r="F348" t="s">
        <v>866</v>
      </c>
      <c r="G348" s="87">
        <v>44677</v>
      </c>
      <c r="H348" t="s">
        <v>967</v>
      </c>
      <c r="I348" s="77">
        <v>2.93</v>
      </c>
      <c r="J348" t="s">
        <v>972</v>
      </c>
      <c r="K348" t="s">
        <v>202</v>
      </c>
      <c r="L348" s="78">
        <v>7.5700000000000003E-2</v>
      </c>
      <c r="M348" s="78">
        <v>7.8899999999999998E-2</v>
      </c>
      <c r="N348" s="77">
        <v>394.95</v>
      </c>
      <c r="O348" s="77">
        <v>101.86</v>
      </c>
      <c r="P348" s="77">
        <v>0.14422314109500001</v>
      </c>
      <c r="Q348" s="78">
        <v>5.0000000000000001E-4</v>
      </c>
      <c r="R348" s="78">
        <v>0</v>
      </c>
      <c r="W348" s="90"/>
    </row>
    <row r="349" spans="2:23">
      <c r="B349" t="s">
        <v>2785</v>
      </c>
      <c r="C349" t="s">
        <v>2031</v>
      </c>
      <c r="D349" s="95">
        <v>9074</v>
      </c>
      <c r="E349"/>
      <c r="F349" t="s">
        <v>866</v>
      </c>
      <c r="G349" s="87">
        <v>44684</v>
      </c>
      <c r="H349" t="s">
        <v>967</v>
      </c>
      <c r="I349" s="77">
        <v>2.92</v>
      </c>
      <c r="J349" t="s">
        <v>972</v>
      </c>
      <c r="K349" t="s">
        <v>202</v>
      </c>
      <c r="L349" s="78">
        <v>7.7700000000000005E-2</v>
      </c>
      <c r="M349" s="78">
        <v>8.8700000000000001E-2</v>
      </c>
      <c r="N349" s="77">
        <v>19.98</v>
      </c>
      <c r="O349" s="77">
        <v>101.96</v>
      </c>
      <c r="P349" s="77">
        <v>7.3032214680000002E-3</v>
      </c>
      <c r="Q349" s="78">
        <v>0</v>
      </c>
      <c r="R349" s="78">
        <v>0</v>
      </c>
      <c r="W349" s="90"/>
    </row>
    <row r="350" spans="2:23">
      <c r="B350" t="s">
        <v>2785</v>
      </c>
      <c r="C350" t="s">
        <v>2031</v>
      </c>
      <c r="D350" s="95">
        <v>9220</v>
      </c>
      <c r="E350"/>
      <c r="F350" t="s">
        <v>866</v>
      </c>
      <c r="G350" s="87">
        <v>44811</v>
      </c>
      <c r="H350" t="s">
        <v>967</v>
      </c>
      <c r="I350" s="77">
        <v>2.95</v>
      </c>
      <c r="J350" t="s">
        <v>972</v>
      </c>
      <c r="K350" t="s">
        <v>202</v>
      </c>
      <c r="L350" s="78">
        <v>7.9600000000000004E-2</v>
      </c>
      <c r="M350" s="78">
        <v>7.9899999999999999E-2</v>
      </c>
      <c r="N350" s="77">
        <v>29.57</v>
      </c>
      <c r="O350" s="77">
        <v>101.42</v>
      </c>
      <c r="P350" s="77">
        <v>1.0751376999000001E-2</v>
      </c>
      <c r="Q350" s="78">
        <v>0</v>
      </c>
      <c r="R350" s="78">
        <v>0</v>
      </c>
      <c r="W350" s="90"/>
    </row>
    <row r="351" spans="2:23">
      <c r="B351" t="s">
        <v>2785</v>
      </c>
      <c r="C351" t="s">
        <v>2031</v>
      </c>
      <c r="D351" s="95">
        <v>9599</v>
      </c>
      <c r="E351"/>
      <c r="F351" t="s">
        <v>866</v>
      </c>
      <c r="G351" s="87">
        <v>45089</v>
      </c>
      <c r="H351" t="s">
        <v>967</v>
      </c>
      <c r="I351" s="77">
        <v>2.95</v>
      </c>
      <c r="J351" t="s">
        <v>972</v>
      </c>
      <c r="K351" t="s">
        <v>202</v>
      </c>
      <c r="L351" s="78">
        <v>0.08</v>
      </c>
      <c r="M351" s="78">
        <v>8.3099999999999993E-2</v>
      </c>
      <c r="N351" s="77">
        <v>28.17</v>
      </c>
      <c r="O351" s="77">
        <v>100.45</v>
      </c>
      <c r="P351" s="77">
        <v>1.01443902525E-2</v>
      </c>
      <c r="Q351" s="78">
        <v>0</v>
      </c>
      <c r="R351" s="78">
        <v>0</v>
      </c>
      <c r="W351" s="90"/>
    </row>
    <row r="352" spans="2:23">
      <c r="B352" t="s">
        <v>2785</v>
      </c>
      <c r="C352" t="s">
        <v>2031</v>
      </c>
      <c r="D352" s="95">
        <v>9748</v>
      </c>
      <c r="E352"/>
      <c r="F352" t="s">
        <v>866</v>
      </c>
      <c r="G352" s="87">
        <v>45180</v>
      </c>
      <c r="H352" t="s">
        <v>967</v>
      </c>
      <c r="I352" s="77">
        <v>2.95</v>
      </c>
      <c r="J352" t="s">
        <v>972</v>
      </c>
      <c r="K352" t="s">
        <v>202</v>
      </c>
      <c r="L352" s="78">
        <v>0.08</v>
      </c>
      <c r="M352" s="78">
        <v>8.3699999999999997E-2</v>
      </c>
      <c r="N352" s="77">
        <v>40.79</v>
      </c>
      <c r="O352" s="77">
        <v>100.3</v>
      </c>
      <c r="P352" s="77">
        <v>1.4667084645E-2</v>
      </c>
      <c r="Q352" s="78">
        <v>0</v>
      </c>
      <c r="R352" s="78">
        <v>0</v>
      </c>
      <c r="W352" s="90"/>
    </row>
    <row r="353" spans="2:23">
      <c r="B353" t="s">
        <v>2831</v>
      </c>
      <c r="C353" t="s">
        <v>2031</v>
      </c>
      <c r="D353" s="95">
        <v>6932</v>
      </c>
      <c r="E353"/>
      <c r="F353" t="s">
        <v>2850</v>
      </c>
      <c r="G353" s="87">
        <v>43098</v>
      </c>
      <c r="H353" t="s">
        <v>209</v>
      </c>
      <c r="I353" s="77">
        <v>1.49</v>
      </c>
      <c r="J353" t="s">
        <v>853</v>
      </c>
      <c r="K353" t="s">
        <v>106</v>
      </c>
      <c r="L353" s="78">
        <v>8.1699999999999995E-2</v>
      </c>
      <c r="M353" s="78">
        <v>7.0699999999999999E-2</v>
      </c>
      <c r="N353" s="77">
        <v>30.2</v>
      </c>
      <c r="O353" s="77">
        <v>103.71</v>
      </c>
      <c r="P353" s="77">
        <v>0.12055229658</v>
      </c>
      <c r="Q353" s="78">
        <v>4.0000000000000002E-4</v>
      </c>
      <c r="R353" s="78">
        <v>0</v>
      </c>
      <c r="W353" s="90"/>
    </row>
    <row r="354" spans="2:23">
      <c r="B354" t="s">
        <v>2831</v>
      </c>
      <c r="C354" t="s">
        <v>2031</v>
      </c>
      <c r="D354" s="95">
        <v>7291</v>
      </c>
      <c r="E354"/>
      <c r="F354" t="s">
        <v>2850</v>
      </c>
      <c r="G354" s="87">
        <v>43798</v>
      </c>
      <c r="H354" t="s">
        <v>209</v>
      </c>
      <c r="I354" s="77">
        <v>1.49</v>
      </c>
      <c r="J354" t="s">
        <v>853</v>
      </c>
      <c r="K354" t="s">
        <v>106</v>
      </c>
      <c r="L354" s="78">
        <v>8.1699999999999995E-2</v>
      </c>
      <c r="M354" s="78">
        <v>7.9399999999999998E-2</v>
      </c>
      <c r="N354" s="77">
        <v>1.78</v>
      </c>
      <c r="O354" s="77">
        <v>103.6</v>
      </c>
      <c r="P354" s="77">
        <v>7.0978639200000001E-3</v>
      </c>
      <c r="Q354" s="78">
        <v>0</v>
      </c>
      <c r="R354" s="78">
        <v>0</v>
      </c>
      <c r="W354" s="90"/>
    </row>
    <row r="355" spans="2:23">
      <c r="B355" t="s">
        <v>2839</v>
      </c>
      <c r="C355" t="s">
        <v>2031</v>
      </c>
      <c r="D355" s="95">
        <v>6872</v>
      </c>
      <c r="E355"/>
      <c r="F355" t="s">
        <v>2850</v>
      </c>
      <c r="G355" s="87">
        <v>43570</v>
      </c>
      <c r="H355" t="s">
        <v>209</v>
      </c>
      <c r="I355" s="77">
        <v>2.42</v>
      </c>
      <c r="J355" t="s">
        <v>853</v>
      </c>
      <c r="K355" t="s">
        <v>106</v>
      </c>
      <c r="L355" s="78">
        <v>7.6700000000000004E-2</v>
      </c>
      <c r="M355" s="78">
        <v>7.4899999999999994E-2</v>
      </c>
      <c r="N355" s="77">
        <v>18.170000000000002</v>
      </c>
      <c r="O355" s="77">
        <v>102.3</v>
      </c>
      <c r="P355" s="77">
        <v>7.1544865590000006E-2</v>
      </c>
      <c r="Q355" s="78">
        <v>2.0000000000000001E-4</v>
      </c>
      <c r="R355" s="78">
        <v>0</v>
      </c>
      <c r="W355" s="90"/>
    </row>
    <row r="356" spans="2:23">
      <c r="B356" t="s">
        <v>2839</v>
      </c>
      <c r="C356" t="s">
        <v>2031</v>
      </c>
      <c r="D356" s="95">
        <v>6812</v>
      </c>
      <c r="E356"/>
      <c r="F356" t="s">
        <v>2850</v>
      </c>
      <c r="G356" s="87">
        <v>43536</v>
      </c>
      <c r="H356" t="s">
        <v>209</v>
      </c>
      <c r="I356" s="77">
        <v>2.42</v>
      </c>
      <c r="J356" t="s">
        <v>853</v>
      </c>
      <c r="K356" t="s">
        <v>106</v>
      </c>
      <c r="L356" s="78">
        <v>7.6700000000000004E-2</v>
      </c>
      <c r="M356" s="78">
        <v>7.4899999999999994E-2</v>
      </c>
      <c r="N356" s="77">
        <v>22.52</v>
      </c>
      <c r="O356" s="77">
        <v>102.29</v>
      </c>
      <c r="P356" s="77">
        <v>8.8664440092000002E-2</v>
      </c>
      <c r="Q356" s="78">
        <v>2.9999999999999997E-4</v>
      </c>
      <c r="R356" s="78">
        <v>0</v>
      </c>
      <c r="W356" s="90"/>
    </row>
    <row r="357" spans="2:23">
      <c r="B357" t="s">
        <v>2839</v>
      </c>
      <c r="C357" t="s">
        <v>2031</v>
      </c>
      <c r="D357" s="95">
        <v>7258</v>
      </c>
      <c r="E357"/>
      <c r="F357" t="s">
        <v>2850</v>
      </c>
      <c r="G357" s="87">
        <v>43774</v>
      </c>
      <c r="H357" t="s">
        <v>209</v>
      </c>
      <c r="I357" s="77">
        <v>2.42</v>
      </c>
      <c r="J357" t="s">
        <v>853</v>
      </c>
      <c r="K357" t="s">
        <v>106</v>
      </c>
      <c r="L357" s="78">
        <v>7.6700000000000004E-2</v>
      </c>
      <c r="M357" s="78">
        <v>7.3099999999999998E-2</v>
      </c>
      <c r="N357" s="77">
        <v>16.59</v>
      </c>
      <c r="O357" s="77">
        <v>102.3</v>
      </c>
      <c r="P357" s="77">
        <v>6.5323572930000004E-2</v>
      </c>
      <c r="Q357" s="78">
        <v>2.0000000000000001E-4</v>
      </c>
      <c r="R357" s="78">
        <v>0</v>
      </c>
      <c r="W357" s="90"/>
    </row>
    <row r="358" spans="2:23">
      <c r="B358" t="s">
        <v>2842</v>
      </c>
      <c r="C358" t="s">
        <v>2031</v>
      </c>
      <c r="D358" s="95">
        <v>6861</v>
      </c>
      <c r="E358"/>
      <c r="F358" t="s">
        <v>2850</v>
      </c>
      <c r="G358" s="87">
        <v>43563</v>
      </c>
      <c r="H358" t="s">
        <v>209</v>
      </c>
      <c r="I358" s="77">
        <v>0.52</v>
      </c>
      <c r="J358" t="s">
        <v>893</v>
      </c>
      <c r="K358" t="s">
        <v>106</v>
      </c>
      <c r="L358" s="78">
        <v>8.0299999999999996E-2</v>
      </c>
      <c r="M358" s="78">
        <v>8.9899999999999994E-2</v>
      </c>
      <c r="N358" s="77">
        <v>122.96</v>
      </c>
      <c r="O358" s="77">
        <v>100.34</v>
      </c>
      <c r="P358" s="77">
        <v>0.474882168336</v>
      </c>
      <c r="Q358" s="78">
        <v>1.6000000000000001E-3</v>
      </c>
      <c r="R358" s="78">
        <v>0</v>
      </c>
      <c r="W358" s="90"/>
    </row>
    <row r="359" spans="2:23">
      <c r="B359" t="s">
        <v>2831</v>
      </c>
      <c r="C359" t="s">
        <v>2031</v>
      </c>
      <c r="D359" s="95">
        <v>9335</v>
      </c>
      <c r="E359"/>
      <c r="F359" t="s">
        <v>2850</v>
      </c>
      <c r="G359" s="87">
        <v>44064</v>
      </c>
      <c r="H359" t="s">
        <v>209</v>
      </c>
      <c r="I359" s="77">
        <v>2.4300000000000002</v>
      </c>
      <c r="J359" t="s">
        <v>853</v>
      </c>
      <c r="K359" t="s">
        <v>106</v>
      </c>
      <c r="L359" s="78">
        <v>8.9200000000000002E-2</v>
      </c>
      <c r="M359" s="78">
        <v>0.1023</v>
      </c>
      <c r="N359" s="77">
        <v>104.91</v>
      </c>
      <c r="O359" s="77">
        <v>98.9</v>
      </c>
      <c r="P359" s="77">
        <v>0.39935680551000002</v>
      </c>
      <c r="Q359" s="78">
        <v>1.2999999999999999E-3</v>
      </c>
      <c r="R359" s="78">
        <v>0</v>
      </c>
      <c r="W359" s="90"/>
    </row>
    <row r="360" spans="2:23">
      <c r="B360" t="s">
        <v>2831</v>
      </c>
      <c r="C360" t="s">
        <v>2031</v>
      </c>
      <c r="D360" s="95">
        <v>464740</v>
      </c>
      <c r="E360"/>
      <c r="F360" t="s">
        <v>2850</v>
      </c>
      <c r="G360" s="87">
        <v>42817</v>
      </c>
      <c r="H360" t="s">
        <v>209</v>
      </c>
      <c r="I360" s="77">
        <v>1.59</v>
      </c>
      <c r="J360" t="s">
        <v>853</v>
      </c>
      <c r="K360" t="s">
        <v>106</v>
      </c>
      <c r="L360" s="78">
        <v>5.7799999999999997E-2</v>
      </c>
      <c r="M360" s="78">
        <v>8.6400000000000005E-2</v>
      </c>
      <c r="N360" s="77">
        <v>11.14</v>
      </c>
      <c r="O360" s="77">
        <v>97.41</v>
      </c>
      <c r="P360" s="77">
        <v>4.1767323426000001E-2</v>
      </c>
      <c r="Q360" s="78">
        <v>1E-4</v>
      </c>
      <c r="R360" s="78">
        <v>0</v>
      </c>
      <c r="W360" s="90"/>
    </row>
    <row r="361" spans="2:23">
      <c r="B361" t="s">
        <v>2836</v>
      </c>
      <c r="C361" t="s">
        <v>2031</v>
      </c>
      <c r="D361" s="95">
        <v>491862</v>
      </c>
      <c r="E361"/>
      <c r="F361" t="s">
        <v>2850</v>
      </c>
      <c r="G361" s="87">
        <v>43083</v>
      </c>
      <c r="H361" t="s">
        <v>209</v>
      </c>
      <c r="I361" s="77">
        <v>0.53</v>
      </c>
      <c r="J361" t="s">
        <v>853</v>
      </c>
      <c r="K361" t="s">
        <v>116</v>
      </c>
      <c r="L361" s="78">
        <v>7.0499999999999993E-2</v>
      </c>
      <c r="M361" s="78">
        <v>7.8E-2</v>
      </c>
      <c r="N361" s="77">
        <v>3.01</v>
      </c>
      <c r="O361" s="77">
        <v>101.57</v>
      </c>
      <c r="P361" s="77">
        <v>8.7299973635000007E-3</v>
      </c>
      <c r="Q361" s="78">
        <v>0</v>
      </c>
      <c r="R361" s="78">
        <v>0</v>
      </c>
      <c r="W361" s="90"/>
    </row>
    <row r="362" spans="2:23">
      <c r="B362" t="s">
        <v>2836</v>
      </c>
      <c r="C362" t="s">
        <v>2031</v>
      </c>
      <c r="D362" s="95">
        <v>491863</v>
      </c>
      <c r="E362"/>
      <c r="F362" t="s">
        <v>2850</v>
      </c>
      <c r="G362" s="87">
        <v>43083</v>
      </c>
      <c r="H362" t="s">
        <v>209</v>
      </c>
      <c r="I362" s="77">
        <v>5.04</v>
      </c>
      <c r="J362" t="s">
        <v>853</v>
      </c>
      <c r="K362" t="s">
        <v>116</v>
      </c>
      <c r="L362" s="78">
        <v>7.1999999999999995E-2</v>
      </c>
      <c r="M362" s="78">
        <v>7.4700000000000003E-2</v>
      </c>
      <c r="N362" s="77">
        <v>6.53</v>
      </c>
      <c r="O362" s="77">
        <v>101.98</v>
      </c>
      <c r="P362" s="77">
        <v>1.9015614016999999E-2</v>
      </c>
      <c r="Q362" s="78">
        <v>1E-4</v>
      </c>
      <c r="R362" s="78">
        <v>0</v>
      </c>
      <c r="W362" s="90"/>
    </row>
    <row r="363" spans="2:23">
      <c r="B363" t="s">
        <v>2836</v>
      </c>
      <c r="C363" t="s">
        <v>2031</v>
      </c>
      <c r="D363" s="95">
        <v>491864</v>
      </c>
      <c r="E363"/>
      <c r="F363" t="s">
        <v>2850</v>
      </c>
      <c r="G363" s="87">
        <v>43083</v>
      </c>
      <c r="H363" t="s">
        <v>209</v>
      </c>
      <c r="I363" s="77">
        <v>5.22</v>
      </c>
      <c r="J363" t="s">
        <v>853</v>
      </c>
      <c r="K363" t="s">
        <v>116</v>
      </c>
      <c r="L363" s="78">
        <v>4.4999999999999998E-2</v>
      </c>
      <c r="M363" s="78">
        <v>7.51E-2</v>
      </c>
      <c r="N363" s="77">
        <v>26.12</v>
      </c>
      <c r="O363" s="77">
        <v>87.21</v>
      </c>
      <c r="P363" s="77">
        <v>6.5046154085999994E-2</v>
      </c>
      <c r="Q363" s="78">
        <v>2.0000000000000001E-4</v>
      </c>
      <c r="R363" s="78">
        <v>0</v>
      </c>
      <c r="W363" s="90"/>
    </row>
    <row r="364" spans="2:23">
      <c r="B364" t="s">
        <v>2847</v>
      </c>
      <c r="C364" t="s">
        <v>2031</v>
      </c>
      <c r="D364" s="95">
        <v>9186</v>
      </c>
      <c r="E364"/>
      <c r="F364" t="s">
        <v>2850</v>
      </c>
      <c r="G364" s="87">
        <v>44778</v>
      </c>
      <c r="H364" t="s">
        <v>209</v>
      </c>
      <c r="I364" s="77">
        <v>3.39</v>
      </c>
      <c r="J364" t="s">
        <v>883</v>
      </c>
      <c r="K364" t="s">
        <v>110</v>
      </c>
      <c r="L364" s="78">
        <v>7.1900000000000006E-2</v>
      </c>
      <c r="M364" s="78">
        <v>7.3099999999999998E-2</v>
      </c>
      <c r="N364" s="77">
        <v>43.9</v>
      </c>
      <c r="O364" s="77">
        <v>104.35</v>
      </c>
      <c r="P364" s="77">
        <v>0.18587265487499999</v>
      </c>
      <c r="Q364" s="78">
        <v>5.9999999999999995E-4</v>
      </c>
      <c r="R364" s="78">
        <v>0</v>
      </c>
      <c r="W364" s="90"/>
    </row>
    <row r="365" spans="2:23">
      <c r="B365" t="s">
        <v>2847</v>
      </c>
      <c r="C365" t="s">
        <v>2031</v>
      </c>
      <c r="D365" s="95">
        <v>9187</v>
      </c>
      <c r="E365"/>
      <c r="F365" t="s">
        <v>2850</v>
      </c>
      <c r="G365" s="87">
        <v>44778</v>
      </c>
      <c r="H365" t="s">
        <v>209</v>
      </c>
      <c r="I365" s="77">
        <v>3.3</v>
      </c>
      <c r="J365" t="s">
        <v>883</v>
      </c>
      <c r="K365" t="s">
        <v>106</v>
      </c>
      <c r="L365" s="78">
        <v>8.2699999999999996E-2</v>
      </c>
      <c r="M365" s="78">
        <v>8.9099999999999999E-2</v>
      </c>
      <c r="N365" s="77">
        <v>120.88</v>
      </c>
      <c r="O365" s="77">
        <v>103.9</v>
      </c>
      <c r="P365" s="77">
        <v>0.48341253767999998</v>
      </c>
      <c r="Q365" s="78">
        <v>1.6000000000000001E-3</v>
      </c>
      <c r="R365" s="78">
        <v>0</v>
      </c>
      <c r="W365" s="90"/>
    </row>
    <row r="366" spans="2:23">
      <c r="B366" t="s">
        <v>2834</v>
      </c>
      <c r="C366" t="s">
        <v>2031</v>
      </c>
      <c r="D366" s="95">
        <v>469140</v>
      </c>
      <c r="E366"/>
      <c r="F366" t="s">
        <v>2850</v>
      </c>
      <c r="G366" s="87">
        <v>45116</v>
      </c>
      <c r="H366" t="s">
        <v>209</v>
      </c>
      <c r="I366" s="77">
        <v>0.73</v>
      </c>
      <c r="J366" t="s">
        <v>853</v>
      </c>
      <c r="K366" t="s">
        <v>106</v>
      </c>
      <c r="L366" s="78">
        <v>8.1600000000000006E-2</v>
      </c>
      <c r="M366" s="78">
        <v>8.3599999999999994E-2</v>
      </c>
      <c r="N366" s="77">
        <v>7.93</v>
      </c>
      <c r="O366" s="77">
        <v>100.28</v>
      </c>
      <c r="P366" s="77">
        <v>3.0608033196000001E-2</v>
      </c>
      <c r="Q366" s="78">
        <v>1E-4</v>
      </c>
      <c r="R366" s="78">
        <v>0</v>
      </c>
      <c r="W366" s="90"/>
    </row>
    <row r="367" spans="2:23">
      <c r="B367" t="s">
        <v>2834</v>
      </c>
      <c r="C367" t="s">
        <v>2031</v>
      </c>
      <c r="D367" s="95">
        <v>9657</v>
      </c>
      <c r="E367"/>
      <c r="F367" t="s">
        <v>2850</v>
      </c>
      <c r="G367" s="87">
        <v>45116</v>
      </c>
      <c r="H367" t="s">
        <v>209</v>
      </c>
      <c r="I367" s="77">
        <v>0.55000000000000004</v>
      </c>
      <c r="J367" t="s">
        <v>853</v>
      </c>
      <c r="K367" t="s">
        <v>106</v>
      </c>
      <c r="L367" s="78">
        <v>8.1600000000000006E-2</v>
      </c>
      <c r="M367" s="78">
        <v>8.3599999999999994E-2</v>
      </c>
      <c r="N367" s="77">
        <v>7.0000000000000007E-2</v>
      </c>
      <c r="O367" s="77">
        <v>99</v>
      </c>
      <c r="P367" s="77">
        <v>2.6673570000000001E-4</v>
      </c>
      <c r="Q367" s="78">
        <v>0</v>
      </c>
      <c r="R367" s="78">
        <v>0</v>
      </c>
      <c r="W367" s="90"/>
    </row>
    <row r="368" spans="2:23">
      <c r="B368" t="s">
        <v>2837</v>
      </c>
      <c r="C368" t="s">
        <v>2031</v>
      </c>
      <c r="D368" s="95">
        <v>8702</v>
      </c>
      <c r="E368"/>
      <c r="F368" t="s">
        <v>2850</v>
      </c>
      <c r="G368" s="87">
        <v>44497</v>
      </c>
      <c r="H368" t="s">
        <v>209</v>
      </c>
      <c r="I368" s="77">
        <v>0.12</v>
      </c>
      <c r="J368" t="s">
        <v>893</v>
      </c>
      <c r="K368" t="s">
        <v>106</v>
      </c>
      <c r="L368" s="78">
        <v>7.2700000000000001E-2</v>
      </c>
      <c r="M368" s="78">
        <v>7.9299999999999995E-2</v>
      </c>
      <c r="N368" s="77">
        <v>0.1</v>
      </c>
      <c r="O368" s="77">
        <v>100.23</v>
      </c>
      <c r="P368" s="77">
        <v>3.8578526999999999E-4</v>
      </c>
      <c r="Q368" s="78">
        <v>0</v>
      </c>
      <c r="R368" s="78">
        <v>0</v>
      </c>
      <c r="W368" s="90"/>
    </row>
    <row r="369" spans="2:23">
      <c r="B369" t="s">
        <v>2837</v>
      </c>
      <c r="C369" t="s">
        <v>2031</v>
      </c>
      <c r="D369" s="95">
        <v>9118</v>
      </c>
      <c r="E369"/>
      <c r="F369" t="s">
        <v>2850</v>
      </c>
      <c r="G369" s="87">
        <v>44733</v>
      </c>
      <c r="H369" t="s">
        <v>209</v>
      </c>
      <c r="I369" s="77">
        <v>0.12</v>
      </c>
      <c r="J369" t="s">
        <v>893</v>
      </c>
      <c r="K369" t="s">
        <v>106</v>
      </c>
      <c r="L369" s="78">
        <v>7.2700000000000001E-2</v>
      </c>
      <c r="M369" s="78">
        <v>7.9299999999999995E-2</v>
      </c>
      <c r="N369" s="77">
        <v>0.39</v>
      </c>
      <c r="O369" s="77">
        <v>100.23</v>
      </c>
      <c r="P369" s="77">
        <v>1.504562553E-3</v>
      </c>
      <c r="Q369" s="78">
        <v>0</v>
      </c>
      <c r="R369" s="78">
        <v>0</v>
      </c>
      <c r="W369" s="90"/>
    </row>
    <row r="370" spans="2:23">
      <c r="B370" t="s">
        <v>2837</v>
      </c>
      <c r="C370" t="s">
        <v>2031</v>
      </c>
      <c r="D370" s="95">
        <v>9233</v>
      </c>
      <c r="E370"/>
      <c r="F370" t="s">
        <v>2850</v>
      </c>
      <c r="G370" s="87">
        <v>44819</v>
      </c>
      <c r="H370" t="s">
        <v>209</v>
      </c>
      <c r="I370" s="77">
        <v>0.12</v>
      </c>
      <c r="J370" t="s">
        <v>893</v>
      </c>
      <c r="K370" t="s">
        <v>106</v>
      </c>
      <c r="L370" s="78">
        <v>7.2700000000000001E-2</v>
      </c>
      <c r="M370" s="78">
        <v>7.9299999999999995E-2</v>
      </c>
      <c r="N370" s="77">
        <v>0.08</v>
      </c>
      <c r="O370" s="77">
        <v>100.62</v>
      </c>
      <c r="P370" s="77">
        <v>3.0982910399999998E-4</v>
      </c>
      <c r="Q370" s="78">
        <v>0</v>
      </c>
      <c r="R370" s="78">
        <v>0</v>
      </c>
      <c r="W370" s="90"/>
    </row>
    <row r="371" spans="2:23">
      <c r="B371" t="s">
        <v>2837</v>
      </c>
      <c r="C371" t="s">
        <v>2031</v>
      </c>
      <c r="D371" s="95">
        <v>9276</v>
      </c>
      <c r="E371"/>
      <c r="F371" t="s">
        <v>2850</v>
      </c>
      <c r="G371" s="87">
        <v>44854</v>
      </c>
      <c r="H371" t="s">
        <v>209</v>
      </c>
      <c r="I371" s="77">
        <v>0.12</v>
      </c>
      <c r="J371" t="s">
        <v>893</v>
      </c>
      <c r="K371" t="s">
        <v>106</v>
      </c>
      <c r="L371" s="78">
        <v>7.2700000000000001E-2</v>
      </c>
      <c r="M371" s="78">
        <v>7.9299999999999995E-2</v>
      </c>
      <c r="N371" s="77">
        <v>0.02</v>
      </c>
      <c r="O371" s="77">
        <v>100.62</v>
      </c>
      <c r="P371" s="77">
        <v>7.7457275999999995E-5</v>
      </c>
      <c r="Q371" s="78">
        <v>0</v>
      </c>
      <c r="R371" s="78">
        <v>0</v>
      </c>
      <c r="W371" s="90"/>
    </row>
    <row r="372" spans="2:23">
      <c r="B372" t="s">
        <v>2837</v>
      </c>
      <c r="C372" t="s">
        <v>2031</v>
      </c>
      <c r="D372" s="95">
        <v>9430</v>
      </c>
      <c r="E372"/>
      <c r="F372" t="s">
        <v>2850</v>
      </c>
      <c r="G372" s="87">
        <v>44950</v>
      </c>
      <c r="H372" t="s">
        <v>209</v>
      </c>
      <c r="I372" s="77">
        <v>0.12</v>
      </c>
      <c r="J372" t="s">
        <v>893</v>
      </c>
      <c r="K372" t="s">
        <v>106</v>
      </c>
      <c r="L372" s="78">
        <v>7.2700000000000001E-2</v>
      </c>
      <c r="M372" s="78">
        <v>7.9299999999999995E-2</v>
      </c>
      <c r="N372" s="77">
        <v>0.1</v>
      </c>
      <c r="O372" s="77">
        <v>100.62</v>
      </c>
      <c r="P372" s="77">
        <v>3.8728637999999998E-4</v>
      </c>
      <c r="Q372" s="78">
        <v>0</v>
      </c>
      <c r="R372" s="78">
        <v>0</v>
      </c>
      <c r="W372" s="90"/>
    </row>
    <row r="373" spans="2:23">
      <c r="B373" t="s">
        <v>2837</v>
      </c>
      <c r="C373" t="s">
        <v>2031</v>
      </c>
      <c r="D373" s="95">
        <v>9539</v>
      </c>
      <c r="E373"/>
      <c r="F373" t="s">
        <v>2850</v>
      </c>
      <c r="G373" s="87">
        <v>45029</v>
      </c>
      <c r="H373" t="s">
        <v>209</v>
      </c>
      <c r="I373" s="77">
        <v>0.12</v>
      </c>
      <c r="J373" t="s">
        <v>893</v>
      </c>
      <c r="K373" t="s">
        <v>106</v>
      </c>
      <c r="L373" s="78">
        <v>7.2700000000000001E-2</v>
      </c>
      <c r="M373" s="78">
        <v>7.9299999999999995E-2</v>
      </c>
      <c r="N373" s="77">
        <v>0.03</v>
      </c>
      <c r="O373" s="77">
        <v>100.62</v>
      </c>
      <c r="P373" s="77">
        <v>1.1618591399999999E-4</v>
      </c>
      <c r="Q373" s="78">
        <v>0</v>
      </c>
      <c r="R373" s="78">
        <v>0</v>
      </c>
      <c r="W373" s="90"/>
    </row>
    <row r="374" spans="2:23">
      <c r="B374" t="s">
        <v>2837</v>
      </c>
      <c r="C374" t="s">
        <v>2031</v>
      </c>
      <c r="D374" s="95">
        <v>8119</v>
      </c>
      <c r="E374"/>
      <c r="F374" t="s">
        <v>2850</v>
      </c>
      <c r="G374" s="87">
        <v>44169</v>
      </c>
      <c r="H374" t="s">
        <v>209</v>
      </c>
      <c r="I374" s="77">
        <v>0.12</v>
      </c>
      <c r="J374" t="s">
        <v>893</v>
      </c>
      <c r="K374" t="s">
        <v>106</v>
      </c>
      <c r="L374" s="78">
        <v>7.2700000000000001E-2</v>
      </c>
      <c r="M374" s="78">
        <v>7.9299999999999995E-2</v>
      </c>
      <c r="N374" s="77">
        <v>0.31</v>
      </c>
      <c r="O374" s="77">
        <v>100.9</v>
      </c>
      <c r="P374" s="77">
        <v>1.2039287099999999E-3</v>
      </c>
      <c r="Q374" s="78">
        <v>0</v>
      </c>
      <c r="R374" s="78">
        <v>0</v>
      </c>
      <c r="W374" s="90"/>
    </row>
    <row r="375" spans="2:23">
      <c r="B375" t="s">
        <v>2837</v>
      </c>
      <c r="C375" t="s">
        <v>2031</v>
      </c>
      <c r="D375" s="95">
        <v>8418</v>
      </c>
      <c r="E375"/>
      <c r="F375" t="s">
        <v>2850</v>
      </c>
      <c r="G375" s="87">
        <v>44326</v>
      </c>
      <c r="H375" t="s">
        <v>209</v>
      </c>
      <c r="I375" s="77">
        <v>0.12</v>
      </c>
      <c r="J375" t="s">
        <v>893</v>
      </c>
      <c r="K375" t="s">
        <v>106</v>
      </c>
      <c r="L375" s="78">
        <v>7.2700000000000001E-2</v>
      </c>
      <c r="M375" s="78">
        <v>7.9299999999999995E-2</v>
      </c>
      <c r="N375" s="77">
        <v>7.0000000000000007E-2</v>
      </c>
      <c r="O375" s="77">
        <v>100.62</v>
      </c>
      <c r="P375" s="77">
        <v>2.7110046600000001E-4</v>
      </c>
      <c r="Q375" s="78">
        <v>0</v>
      </c>
      <c r="R375" s="78">
        <v>0</v>
      </c>
      <c r="W375" s="90"/>
    </row>
    <row r="376" spans="2:23">
      <c r="B376" t="s">
        <v>2837</v>
      </c>
      <c r="C376" t="s">
        <v>2031</v>
      </c>
      <c r="D376" s="95">
        <v>8060</v>
      </c>
      <c r="E376"/>
      <c r="F376" t="s">
        <v>2850</v>
      </c>
      <c r="G376" s="87">
        <v>44150</v>
      </c>
      <c r="H376" t="s">
        <v>209</v>
      </c>
      <c r="I376" s="77">
        <v>0.12</v>
      </c>
      <c r="J376" t="s">
        <v>893</v>
      </c>
      <c r="K376" t="s">
        <v>106</v>
      </c>
      <c r="L376" s="78">
        <v>7.2700000000000001E-2</v>
      </c>
      <c r="M376" s="78">
        <v>7.9299999999999995E-2</v>
      </c>
      <c r="N376" s="77">
        <v>130.61000000000001</v>
      </c>
      <c r="O376" s="77">
        <v>100.23</v>
      </c>
      <c r="P376" s="77">
        <v>0.50387414114700002</v>
      </c>
      <c r="Q376" s="78">
        <v>1.6999999999999999E-3</v>
      </c>
      <c r="R376" s="78">
        <v>0</v>
      </c>
      <c r="W376" s="90"/>
    </row>
    <row r="377" spans="2:23">
      <c r="B377" t="s">
        <v>2841</v>
      </c>
      <c r="C377" t="s">
        <v>2031</v>
      </c>
      <c r="D377" s="95">
        <v>8718</v>
      </c>
      <c r="E377"/>
      <c r="F377" t="s">
        <v>2850</v>
      </c>
      <c r="G377" s="87">
        <v>44508</v>
      </c>
      <c r="H377" t="s">
        <v>209</v>
      </c>
      <c r="I377" s="77">
        <v>3.02</v>
      </c>
      <c r="J377" t="s">
        <v>853</v>
      </c>
      <c r="K377" t="s">
        <v>106</v>
      </c>
      <c r="L377" s="78">
        <v>8.7900000000000006E-2</v>
      </c>
      <c r="M377" s="78">
        <v>9.0200000000000002E-2</v>
      </c>
      <c r="N377" s="77">
        <v>108.34</v>
      </c>
      <c r="O377" s="77">
        <v>100.57</v>
      </c>
      <c r="P377" s="77">
        <v>0.41937756376200003</v>
      </c>
      <c r="Q377" s="78">
        <v>1.4E-3</v>
      </c>
      <c r="R377" s="78">
        <v>0</v>
      </c>
      <c r="W377" s="90"/>
    </row>
    <row r="378" spans="2:23">
      <c r="B378" t="s">
        <v>2786</v>
      </c>
      <c r="C378" t="s">
        <v>2031</v>
      </c>
      <c r="D378" s="95">
        <v>8806</v>
      </c>
      <c r="E378"/>
      <c r="F378" t="s">
        <v>2850</v>
      </c>
      <c r="G378" s="87">
        <v>44137</v>
      </c>
      <c r="H378" t="s">
        <v>209</v>
      </c>
      <c r="I378" s="77">
        <v>0.94</v>
      </c>
      <c r="J378" t="s">
        <v>893</v>
      </c>
      <c r="K378" t="s">
        <v>106</v>
      </c>
      <c r="L378" s="78">
        <v>7.4399999999999994E-2</v>
      </c>
      <c r="M378" s="78">
        <v>8.8300000000000003E-2</v>
      </c>
      <c r="N378" s="77">
        <v>149.91</v>
      </c>
      <c r="O378" s="77">
        <v>99.67</v>
      </c>
      <c r="P378" s="77">
        <v>0.575099478153</v>
      </c>
      <c r="Q378" s="78">
        <v>1.9E-3</v>
      </c>
      <c r="R378" s="78">
        <v>0</v>
      </c>
      <c r="W378" s="90"/>
    </row>
    <row r="379" spans="2:23">
      <c r="B379" t="s">
        <v>2786</v>
      </c>
      <c r="C379" t="s">
        <v>2031</v>
      </c>
      <c r="D379" s="95">
        <v>9044</v>
      </c>
      <c r="E379"/>
      <c r="F379" t="s">
        <v>2850</v>
      </c>
      <c r="G379" s="87">
        <v>44679</v>
      </c>
      <c r="H379" t="s">
        <v>209</v>
      </c>
      <c r="I379" s="77">
        <v>0.94</v>
      </c>
      <c r="J379" t="s">
        <v>893</v>
      </c>
      <c r="K379" t="s">
        <v>106</v>
      </c>
      <c r="L379" s="78">
        <v>7.4499999999999997E-2</v>
      </c>
      <c r="M379" s="78">
        <v>8.8300000000000003E-2</v>
      </c>
      <c r="N379" s="77">
        <v>1.29</v>
      </c>
      <c r="O379" s="77">
        <v>99.67</v>
      </c>
      <c r="P379" s="77">
        <v>4.9488248069999999E-3</v>
      </c>
      <c r="Q379" s="78">
        <v>0</v>
      </c>
      <c r="R379" s="78">
        <v>0</v>
      </c>
      <c r="W379" s="90"/>
    </row>
    <row r="380" spans="2:23">
      <c r="B380" t="s">
        <v>2786</v>
      </c>
      <c r="C380" t="s">
        <v>2031</v>
      </c>
      <c r="D380" s="95">
        <v>9224</v>
      </c>
      <c r="E380"/>
      <c r="F380" t="s">
        <v>2850</v>
      </c>
      <c r="G380" s="87">
        <v>44810</v>
      </c>
      <c r="H380" t="s">
        <v>209</v>
      </c>
      <c r="I380" s="77">
        <v>0.94</v>
      </c>
      <c r="J380" t="s">
        <v>893</v>
      </c>
      <c r="K380" t="s">
        <v>106</v>
      </c>
      <c r="L380" s="78">
        <v>7.4499999999999997E-2</v>
      </c>
      <c r="M380" s="78">
        <v>8.8300000000000003E-2</v>
      </c>
      <c r="N380" s="77">
        <v>2.34</v>
      </c>
      <c r="O380" s="77">
        <v>99.67</v>
      </c>
      <c r="P380" s="77">
        <v>8.9769380219999993E-3</v>
      </c>
      <c r="Q380" s="78">
        <v>0</v>
      </c>
      <c r="R380" s="78">
        <v>0</v>
      </c>
      <c r="W380" s="90"/>
    </row>
    <row r="381" spans="2:23">
      <c r="B381" t="s">
        <v>2835</v>
      </c>
      <c r="C381" t="s">
        <v>2031</v>
      </c>
      <c r="D381" s="95">
        <v>475042</v>
      </c>
      <c r="E381"/>
      <c r="F381" t="s">
        <v>2850</v>
      </c>
      <c r="G381" s="87">
        <v>42921</v>
      </c>
      <c r="H381" t="s">
        <v>209</v>
      </c>
      <c r="I381" s="77">
        <v>5.39</v>
      </c>
      <c r="J381" t="s">
        <v>853</v>
      </c>
      <c r="K381" t="s">
        <v>106</v>
      </c>
      <c r="L381" s="78">
        <v>7.8899999999999998E-2</v>
      </c>
      <c r="M381" s="78">
        <v>7.9799999999999996E-2</v>
      </c>
      <c r="N381" s="77">
        <v>16.739999999999998</v>
      </c>
      <c r="O381" s="77">
        <v>14.656955999999999</v>
      </c>
      <c r="P381" s="77">
        <v>9.4438079980056003E-3</v>
      </c>
      <c r="Q381" s="78">
        <v>0</v>
      </c>
      <c r="R381" s="78">
        <v>0</v>
      </c>
      <c r="W381" s="90"/>
    </row>
    <row r="382" spans="2:23">
      <c r="B382" t="s">
        <v>2835</v>
      </c>
      <c r="C382" t="s">
        <v>2031</v>
      </c>
      <c r="D382" s="95">
        <v>524763</v>
      </c>
      <c r="E382"/>
      <c r="F382" t="s">
        <v>2850</v>
      </c>
      <c r="G382" s="87">
        <v>43342</v>
      </c>
      <c r="H382" t="s">
        <v>209</v>
      </c>
      <c r="I382" s="77">
        <v>1.05</v>
      </c>
      <c r="J382" t="s">
        <v>853</v>
      </c>
      <c r="K382" t="s">
        <v>106</v>
      </c>
      <c r="L382" s="78">
        <v>7.8899999999999998E-2</v>
      </c>
      <c r="M382" s="78">
        <v>7.1199999999999999E-2</v>
      </c>
      <c r="N382" s="77">
        <v>3.18</v>
      </c>
      <c r="O382" s="77">
        <v>14.558923999999999</v>
      </c>
      <c r="P382" s="77">
        <v>1.7819860915368E-3</v>
      </c>
      <c r="Q382" s="78">
        <v>0</v>
      </c>
      <c r="R382" s="78">
        <v>0</v>
      </c>
      <c r="W382" s="90"/>
    </row>
    <row r="383" spans="2:23">
      <c r="B383" t="s">
        <v>2787</v>
      </c>
      <c r="C383" t="s">
        <v>2031</v>
      </c>
      <c r="D383" s="95">
        <v>9405</v>
      </c>
      <c r="E383"/>
      <c r="F383" t="s">
        <v>2850</v>
      </c>
      <c r="G383" s="87">
        <v>43866</v>
      </c>
      <c r="H383" t="s">
        <v>209</v>
      </c>
      <c r="I383" s="77">
        <v>1.06</v>
      </c>
      <c r="J383" t="s">
        <v>893</v>
      </c>
      <c r="K383" t="s">
        <v>106</v>
      </c>
      <c r="L383" s="78">
        <v>7.6899999999999996E-2</v>
      </c>
      <c r="M383" s="78">
        <v>9.5899999999999999E-2</v>
      </c>
      <c r="N383" s="77">
        <v>127.7</v>
      </c>
      <c r="O383" s="77">
        <v>98.93</v>
      </c>
      <c r="P383" s="77">
        <v>0.48625806489000001</v>
      </c>
      <c r="Q383" s="78">
        <v>1.6000000000000001E-3</v>
      </c>
      <c r="R383" s="78">
        <v>0</v>
      </c>
      <c r="W383" s="90"/>
    </row>
    <row r="384" spans="2:23">
      <c r="B384" t="s">
        <v>2787</v>
      </c>
      <c r="C384" t="s">
        <v>2031</v>
      </c>
      <c r="D384" s="95">
        <v>9439</v>
      </c>
      <c r="E384"/>
      <c r="F384" t="s">
        <v>2850</v>
      </c>
      <c r="G384" s="87">
        <v>44953</v>
      </c>
      <c r="H384" t="s">
        <v>209</v>
      </c>
      <c r="I384" s="77">
        <v>1.06</v>
      </c>
      <c r="J384" t="s">
        <v>893</v>
      </c>
      <c r="K384" t="s">
        <v>106</v>
      </c>
      <c r="L384" s="78">
        <v>7.6899999999999996E-2</v>
      </c>
      <c r="M384" s="78">
        <v>9.5899999999999999E-2</v>
      </c>
      <c r="N384" s="77">
        <v>0.37</v>
      </c>
      <c r="O384" s="77">
        <v>99.77</v>
      </c>
      <c r="P384" s="77">
        <v>1.420854501E-3</v>
      </c>
      <c r="Q384" s="78">
        <v>0</v>
      </c>
      <c r="R384" s="78">
        <v>0</v>
      </c>
      <c r="W384" s="90"/>
    </row>
    <row r="385" spans="2:23">
      <c r="B385" t="s">
        <v>2787</v>
      </c>
      <c r="C385" t="s">
        <v>2031</v>
      </c>
      <c r="D385" s="95">
        <v>9447</v>
      </c>
      <c r="E385"/>
      <c r="F385" t="s">
        <v>2850</v>
      </c>
      <c r="G385" s="87">
        <v>44959</v>
      </c>
      <c r="H385" t="s">
        <v>209</v>
      </c>
      <c r="I385" s="77">
        <v>1.06</v>
      </c>
      <c r="J385" t="s">
        <v>893</v>
      </c>
      <c r="K385" t="s">
        <v>106</v>
      </c>
      <c r="L385" s="78">
        <v>7.6899999999999996E-2</v>
      </c>
      <c r="M385" s="78">
        <v>9.5899999999999999E-2</v>
      </c>
      <c r="N385" s="77">
        <v>0.21</v>
      </c>
      <c r="O385" s="77">
        <v>99.77</v>
      </c>
      <c r="P385" s="77">
        <v>8.0643093299999997E-4</v>
      </c>
      <c r="Q385" s="78">
        <v>0</v>
      </c>
      <c r="R385" s="78">
        <v>0</v>
      </c>
      <c r="W385" s="90"/>
    </row>
    <row r="386" spans="2:23">
      <c r="B386" t="s">
        <v>2787</v>
      </c>
      <c r="C386" t="s">
        <v>2031</v>
      </c>
      <c r="D386" s="95">
        <v>9467</v>
      </c>
      <c r="E386"/>
      <c r="F386" t="s">
        <v>2850</v>
      </c>
      <c r="G386" s="87">
        <v>44966</v>
      </c>
      <c r="H386" t="s">
        <v>209</v>
      </c>
      <c r="I386" s="77">
        <v>1.06</v>
      </c>
      <c r="J386" t="s">
        <v>893</v>
      </c>
      <c r="K386" t="s">
        <v>106</v>
      </c>
      <c r="L386" s="78">
        <v>7.6899999999999996E-2</v>
      </c>
      <c r="M386" s="78">
        <v>9.6699999999999994E-2</v>
      </c>
      <c r="N386" s="77">
        <v>0.31</v>
      </c>
      <c r="O386" s="77">
        <v>99.7</v>
      </c>
      <c r="P386" s="77">
        <v>1.18961043E-3</v>
      </c>
      <c r="Q386" s="78">
        <v>0</v>
      </c>
      <c r="R386" s="78">
        <v>0</v>
      </c>
      <c r="W386" s="90"/>
    </row>
    <row r="387" spans="2:23">
      <c r="B387" t="s">
        <v>2787</v>
      </c>
      <c r="C387" t="s">
        <v>2031</v>
      </c>
      <c r="D387" s="95">
        <v>9491</v>
      </c>
      <c r="E387"/>
      <c r="F387" t="s">
        <v>2850</v>
      </c>
      <c r="G387" s="87">
        <v>44986</v>
      </c>
      <c r="H387" t="s">
        <v>209</v>
      </c>
      <c r="I387" s="77">
        <v>1.06</v>
      </c>
      <c r="J387" t="s">
        <v>893</v>
      </c>
      <c r="K387" t="s">
        <v>106</v>
      </c>
      <c r="L387" s="78">
        <v>7.6899999999999996E-2</v>
      </c>
      <c r="M387" s="78">
        <v>9.6699999999999994E-2</v>
      </c>
      <c r="N387" s="77">
        <v>1.2</v>
      </c>
      <c r="O387" s="77">
        <v>98.86</v>
      </c>
      <c r="P387" s="77">
        <v>4.5661456799999996E-3</v>
      </c>
      <c r="Q387" s="78">
        <v>0</v>
      </c>
      <c r="R387" s="78">
        <v>0</v>
      </c>
      <c r="W387" s="90"/>
    </row>
    <row r="388" spans="2:23">
      <c r="B388" t="s">
        <v>2787</v>
      </c>
      <c r="C388" t="s">
        <v>2031</v>
      </c>
      <c r="D388" s="95">
        <v>9510</v>
      </c>
      <c r="E388"/>
      <c r="F388" t="s">
        <v>2850</v>
      </c>
      <c r="G388" s="87">
        <v>44994</v>
      </c>
      <c r="H388" t="s">
        <v>209</v>
      </c>
      <c r="I388" s="77">
        <v>1.06</v>
      </c>
      <c r="J388" t="s">
        <v>893</v>
      </c>
      <c r="K388" t="s">
        <v>106</v>
      </c>
      <c r="L388" s="78">
        <v>7.6899999999999996E-2</v>
      </c>
      <c r="M388" s="78">
        <v>9.6600000000000005E-2</v>
      </c>
      <c r="N388" s="77">
        <v>0.23</v>
      </c>
      <c r="O388" s="77">
        <v>99.7</v>
      </c>
      <c r="P388" s="77">
        <v>8.8261418999999999E-4</v>
      </c>
      <c r="Q388" s="78">
        <v>0</v>
      </c>
      <c r="R388" s="78">
        <v>0</v>
      </c>
      <c r="W388" s="90"/>
    </row>
    <row r="389" spans="2:23">
      <c r="B389" t="s">
        <v>2787</v>
      </c>
      <c r="C389" t="s">
        <v>2031</v>
      </c>
      <c r="D389" s="95">
        <v>9560</v>
      </c>
      <c r="E389"/>
      <c r="F389" t="s">
        <v>2850</v>
      </c>
      <c r="G389" s="87">
        <v>45058</v>
      </c>
      <c r="H389" t="s">
        <v>209</v>
      </c>
      <c r="I389" s="77">
        <v>1.06</v>
      </c>
      <c r="J389" t="s">
        <v>893</v>
      </c>
      <c r="K389" t="s">
        <v>106</v>
      </c>
      <c r="L389" s="78">
        <v>7.6899999999999996E-2</v>
      </c>
      <c r="M389" s="78">
        <v>9.6699999999999994E-2</v>
      </c>
      <c r="N389" s="77">
        <v>1.27</v>
      </c>
      <c r="O389" s="77">
        <v>98.86</v>
      </c>
      <c r="P389" s="77">
        <v>4.8325041779999998E-3</v>
      </c>
      <c r="Q389" s="78">
        <v>0</v>
      </c>
      <c r="R389" s="78">
        <v>0</v>
      </c>
      <c r="W389" s="90"/>
    </row>
    <row r="390" spans="2:23">
      <c r="B390" t="s">
        <v>2843</v>
      </c>
      <c r="C390" t="s">
        <v>2031</v>
      </c>
      <c r="D390" s="95">
        <v>9606</v>
      </c>
      <c r="E390"/>
      <c r="F390" t="s">
        <v>2850</v>
      </c>
      <c r="G390" s="87">
        <v>44136</v>
      </c>
      <c r="H390" t="s">
        <v>209</v>
      </c>
      <c r="I390" s="77">
        <v>0.09</v>
      </c>
      <c r="J390" t="s">
        <v>893</v>
      </c>
      <c r="K390" t="s">
        <v>106</v>
      </c>
      <c r="L390" s="78">
        <v>7.0099999999999996E-2</v>
      </c>
      <c r="M390" s="78">
        <v>9.9000000000000008E-3</v>
      </c>
      <c r="N390" s="77">
        <v>87.15</v>
      </c>
      <c r="O390" s="77">
        <v>86.502415999999997</v>
      </c>
      <c r="P390" s="77">
        <v>0.29016400698885603</v>
      </c>
      <c r="Q390" s="78">
        <v>1E-3</v>
      </c>
      <c r="R390" s="78">
        <v>0</v>
      </c>
      <c r="W390" s="90"/>
    </row>
    <row r="391" spans="2:23">
      <c r="B391" t="s">
        <v>2838</v>
      </c>
      <c r="C391" t="s">
        <v>2031</v>
      </c>
      <c r="D391" s="95">
        <v>6588</v>
      </c>
      <c r="E391"/>
      <c r="F391" t="s">
        <v>2850</v>
      </c>
      <c r="G391" s="87">
        <v>43397</v>
      </c>
      <c r="H391" t="s">
        <v>209</v>
      </c>
      <c r="I391" s="77">
        <v>0.76</v>
      </c>
      <c r="J391" t="s">
        <v>893</v>
      </c>
      <c r="K391" t="s">
        <v>106</v>
      </c>
      <c r="L391" s="78">
        <v>7.6899999999999996E-2</v>
      </c>
      <c r="M391" s="78">
        <v>8.8300000000000003E-2</v>
      </c>
      <c r="N391" s="77">
        <v>79.19</v>
      </c>
      <c r="O391" s="77">
        <v>99.88</v>
      </c>
      <c r="P391" s="77">
        <v>0.30443654722800001</v>
      </c>
      <c r="Q391" s="78">
        <v>1E-3</v>
      </c>
      <c r="R391" s="78">
        <v>0</v>
      </c>
      <c r="W391" s="90"/>
    </row>
    <row r="392" spans="2:23">
      <c r="B392" t="s">
        <v>2840</v>
      </c>
      <c r="C392" t="s">
        <v>2031</v>
      </c>
      <c r="D392" s="95">
        <v>9299</v>
      </c>
      <c r="E392"/>
      <c r="F392" t="s">
        <v>2850</v>
      </c>
      <c r="G392" s="87">
        <v>44144</v>
      </c>
      <c r="H392" t="s">
        <v>209</v>
      </c>
      <c r="I392" s="77">
        <v>0.25</v>
      </c>
      <c r="J392" t="s">
        <v>893</v>
      </c>
      <c r="K392" t="s">
        <v>106</v>
      </c>
      <c r="L392" s="78">
        <v>7.8799999999999995E-2</v>
      </c>
      <c r="M392" s="78">
        <v>1E-4</v>
      </c>
      <c r="N392" s="77">
        <v>98.6</v>
      </c>
      <c r="O392" s="77">
        <v>76.690121000000005</v>
      </c>
      <c r="P392" s="77">
        <v>0.291047751868794</v>
      </c>
      <c r="Q392" s="78">
        <v>1E-3</v>
      </c>
      <c r="R392" s="78">
        <v>0</v>
      </c>
      <c r="W392" s="90"/>
    </row>
    <row r="393" spans="2:23">
      <c r="B393" t="s">
        <v>2830</v>
      </c>
      <c r="C393" t="s">
        <v>2031</v>
      </c>
      <c r="D393" s="95">
        <v>8977</v>
      </c>
      <c r="E393"/>
      <c r="F393" t="s">
        <v>2850</v>
      </c>
      <c r="G393" s="87">
        <v>44553</v>
      </c>
      <c r="H393" t="s">
        <v>209</v>
      </c>
      <c r="I393" s="77">
        <v>2.34</v>
      </c>
      <c r="J393" t="s">
        <v>972</v>
      </c>
      <c r="K393" t="s">
        <v>110</v>
      </c>
      <c r="L393" s="78">
        <v>6.1100000000000002E-2</v>
      </c>
      <c r="M393" s="78">
        <v>7.0400000000000004E-2</v>
      </c>
      <c r="N393" s="77">
        <v>0.62</v>
      </c>
      <c r="O393" s="77">
        <v>101.7</v>
      </c>
      <c r="P393" s="77">
        <v>2.5584160499999998E-3</v>
      </c>
      <c r="Q393" s="78">
        <v>0</v>
      </c>
      <c r="R393" s="78">
        <v>0</v>
      </c>
      <c r="W393" s="90"/>
    </row>
    <row r="394" spans="2:23">
      <c r="B394" t="s">
        <v>2830</v>
      </c>
      <c r="C394" t="s">
        <v>2031</v>
      </c>
      <c r="D394" s="95">
        <v>8978</v>
      </c>
      <c r="E394"/>
      <c r="F394" t="s">
        <v>2850</v>
      </c>
      <c r="G394" s="87">
        <v>44553</v>
      </c>
      <c r="H394" t="s">
        <v>209</v>
      </c>
      <c r="I394" s="77">
        <v>2.34</v>
      </c>
      <c r="J394" t="s">
        <v>972</v>
      </c>
      <c r="K394" t="s">
        <v>110</v>
      </c>
      <c r="L394" s="78">
        <v>6.1100000000000002E-2</v>
      </c>
      <c r="M394" s="78">
        <v>7.1400000000000005E-2</v>
      </c>
      <c r="N394" s="77">
        <v>0.8</v>
      </c>
      <c r="O394" s="77">
        <v>101.93</v>
      </c>
      <c r="P394" s="77">
        <v>3.3086477999999999E-3</v>
      </c>
      <c r="Q394" s="78">
        <v>0</v>
      </c>
      <c r="R394" s="78">
        <v>0</v>
      </c>
      <c r="W394" s="90"/>
    </row>
    <row r="395" spans="2:23">
      <c r="B395" t="s">
        <v>2830</v>
      </c>
      <c r="C395" t="s">
        <v>2031</v>
      </c>
      <c r="D395" s="95">
        <v>8979</v>
      </c>
      <c r="E395"/>
      <c r="F395" t="s">
        <v>2850</v>
      </c>
      <c r="G395" s="87">
        <v>44553</v>
      </c>
      <c r="H395" t="s">
        <v>209</v>
      </c>
      <c r="I395" s="77">
        <v>2.34</v>
      </c>
      <c r="J395" t="s">
        <v>972</v>
      </c>
      <c r="K395" t="s">
        <v>110</v>
      </c>
      <c r="L395" s="78">
        <v>6.1100000000000002E-2</v>
      </c>
      <c r="M395" s="78">
        <v>7.0300000000000001E-2</v>
      </c>
      <c r="N395" s="77">
        <v>3.73</v>
      </c>
      <c r="O395" s="77">
        <v>102.17</v>
      </c>
      <c r="P395" s="77">
        <v>1.54628931075E-2</v>
      </c>
      <c r="Q395" s="78">
        <v>1E-4</v>
      </c>
      <c r="R395" s="78">
        <v>0</v>
      </c>
      <c r="W395" s="90"/>
    </row>
    <row r="396" spans="2:23">
      <c r="B396" t="s">
        <v>2830</v>
      </c>
      <c r="C396" t="s">
        <v>2031</v>
      </c>
      <c r="D396" s="95">
        <v>9313</v>
      </c>
      <c r="E396"/>
      <c r="F396" t="s">
        <v>2850</v>
      </c>
      <c r="G396" s="87">
        <v>44886</v>
      </c>
      <c r="H396" t="s">
        <v>209</v>
      </c>
      <c r="I396" s="77">
        <v>2.34</v>
      </c>
      <c r="J396" t="s">
        <v>972</v>
      </c>
      <c r="K396" t="s">
        <v>110</v>
      </c>
      <c r="L396" s="78">
        <v>6.1100000000000002E-2</v>
      </c>
      <c r="M396" s="78">
        <v>7.0199999999999999E-2</v>
      </c>
      <c r="N396" s="77">
        <v>0.91</v>
      </c>
      <c r="O396" s="77">
        <v>102.2</v>
      </c>
      <c r="P396" s="77">
        <v>3.7735561499999998E-3</v>
      </c>
      <c r="Q396" s="78">
        <v>0</v>
      </c>
      <c r="R396" s="78">
        <v>0</v>
      </c>
      <c r="W396" s="90"/>
    </row>
    <row r="397" spans="2:23">
      <c r="B397" t="s">
        <v>2830</v>
      </c>
      <c r="C397" t="s">
        <v>2031</v>
      </c>
      <c r="D397" s="95">
        <v>9496</v>
      </c>
      <c r="E397"/>
      <c r="F397" t="s">
        <v>2850</v>
      </c>
      <c r="G397" s="87">
        <v>44985</v>
      </c>
      <c r="H397" t="s">
        <v>209</v>
      </c>
      <c r="I397" s="77">
        <v>2.34</v>
      </c>
      <c r="J397" t="s">
        <v>972</v>
      </c>
      <c r="K397" t="s">
        <v>110</v>
      </c>
      <c r="L397" s="78">
        <v>6.1100000000000002E-2</v>
      </c>
      <c r="M397" s="78">
        <v>7.0199999999999999E-2</v>
      </c>
      <c r="N397" s="77">
        <v>1.42</v>
      </c>
      <c r="O397" s="77">
        <v>102.2</v>
      </c>
      <c r="P397" s="77">
        <v>5.8884063000000002E-3</v>
      </c>
      <c r="Q397" s="78">
        <v>0</v>
      </c>
      <c r="R397" s="78">
        <v>0</v>
      </c>
      <c r="W397" s="90"/>
    </row>
    <row r="398" spans="2:23">
      <c r="B398" t="s">
        <v>2830</v>
      </c>
      <c r="C398" t="s">
        <v>2031</v>
      </c>
      <c r="D398" s="95">
        <v>9547</v>
      </c>
      <c r="E398"/>
      <c r="F398" t="s">
        <v>2850</v>
      </c>
      <c r="G398" s="87">
        <v>45036</v>
      </c>
      <c r="H398" t="s">
        <v>209</v>
      </c>
      <c r="I398" s="77">
        <v>2.34</v>
      </c>
      <c r="J398" t="s">
        <v>972</v>
      </c>
      <c r="K398" t="s">
        <v>110</v>
      </c>
      <c r="L398" s="78">
        <v>6.1100000000000002E-2</v>
      </c>
      <c r="M398" s="78">
        <v>7.0099999999999996E-2</v>
      </c>
      <c r="N398" s="77">
        <v>0.33</v>
      </c>
      <c r="O398" s="77">
        <v>101.75</v>
      </c>
      <c r="P398" s="77">
        <v>1.3624070624999999E-3</v>
      </c>
      <c r="Q398" s="78">
        <v>0</v>
      </c>
      <c r="R398" s="78">
        <v>0</v>
      </c>
      <c r="W398" s="90"/>
    </row>
    <row r="399" spans="2:23">
      <c r="B399" t="s">
        <v>2830</v>
      </c>
      <c r="C399" t="s">
        <v>2031</v>
      </c>
      <c r="D399" s="95">
        <v>9718</v>
      </c>
      <c r="E399"/>
      <c r="F399" t="s">
        <v>2850</v>
      </c>
      <c r="G399" s="87">
        <v>45163</v>
      </c>
      <c r="H399" t="s">
        <v>209</v>
      </c>
      <c r="I399" s="77">
        <v>2.39</v>
      </c>
      <c r="J399" t="s">
        <v>972</v>
      </c>
      <c r="K399" t="s">
        <v>110</v>
      </c>
      <c r="L399" s="78">
        <v>6.4299999999999996E-2</v>
      </c>
      <c r="M399" s="78">
        <v>7.2499999999999995E-2</v>
      </c>
      <c r="N399" s="77">
        <v>3.08</v>
      </c>
      <c r="O399" s="77">
        <v>99.6</v>
      </c>
      <c r="P399" s="77">
        <v>1.24471116E-2</v>
      </c>
      <c r="Q399" s="78">
        <v>0</v>
      </c>
      <c r="R399" s="78">
        <v>0</v>
      </c>
      <c r="W399" s="90"/>
    </row>
    <row r="400" spans="2:23">
      <c r="B400" t="s">
        <v>2846</v>
      </c>
      <c r="C400" t="s">
        <v>2031</v>
      </c>
      <c r="D400" s="95">
        <v>7382</v>
      </c>
      <c r="E400"/>
      <c r="F400" t="s">
        <v>2850</v>
      </c>
      <c r="G400" s="87">
        <v>43860</v>
      </c>
      <c r="H400" t="s">
        <v>209</v>
      </c>
      <c r="I400" s="77">
        <v>2.58</v>
      </c>
      <c r="J400" t="s">
        <v>853</v>
      </c>
      <c r="K400" t="s">
        <v>106</v>
      </c>
      <c r="L400" s="78">
        <v>8.1699999999999995E-2</v>
      </c>
      <c r="M400" s="78">
        <v>8.3599999999999994E-2</v>
      </c>
      <c r="N400" s="77">
        <v>67.81</v>
      </c>
      <c r="O400" s="77">
        <v>102.76</v>
      </c>
      <c r="P400" s="77">
        <v>0.268204309044</v>
      </c>
      <c r="Q400" s="78">
        <v>8.9999999999999998E-4</v>
      </c>
      <c r="R400" s="78">
        <v>0</v>
      </c>
      <c r="W400" s="90"/>
    </row>
    <row r="401" spans="2:23">
      <c r="B401" t="s">
        <v>2844</v>
      </c>
      <c r="C401" t="s">
        <v>2031</v>
      </c>
      <c r="D401" s="95">
        <v>9158</v>
      </c>
      <c r="E401"/>
      <c r="F401" t="s">
        <v>2850</v>
      </c>
      <c r="G401" s="87">
        <v>44179</v>
      </c>
      <c r="H401" t="s">
        <v>209</v>
      </c>
      <c r="I401" s="77">
        <v>2.4700000000000002</v>
      </c>
      <c r="J401" t="s">
        <v>853</v>
      </c>
      <c r="K401" t="s">
        <v>106</v>
      </c>
      <c r="L401" s="78">
        <v>8.0399999999999999E-2</v>
      </c>
      <c r="M401" s="78">
        <v>9.6600000000000005E-2</v>
      </c>
      <c r="N401" s="77">
        <v>30.7</v>
      </c>
      <c r="O401" s="77">
        <v>100.8</v>
      </c>
      <c r="P401" s="77">
        <v>0.11910961439999999</v>
      </c>
      <c r="Q401" s="78">
        <v>4.0000000000000002E-4</v>
      </c>
      <c r="R401" s="78">
        <v>0</v>
      </c>
      <c r="W401" s="90"/>
    </row>
    <row r="402" spans="2:23">
      <c r="B402" t="s">
        <v>2845</v>
      </c>
      <c r="C402" t="s">
        <v>2031</v>
      </c>
      <c r="D402" s="95">
        <v>7823</v>
      </c>
      <c r="E402"/>
      <c r="F402" t="s">
        <v>2850</v>
      </c>
      <c r="G402" s="87">
        <v>44027</v>
      </c>
      <c r="H402" t="s">
        <v>209</v>
      </c>
      <c r="I402" s="77">
        <v>3.37</v>
      </c>
      <c r="J402" t="s">
        <v>972</v>
      </c>
      <c r="K402" t="s">
        <v>110</v>
      </c>
      <c r="L402" s="78">
        <v>2.35E-2</v>
      </c>
      <c r="M402" s="78">
        <v>2.1399999999999999E-2</v>
      </c>
      <c r="N402" s="77">
        <v>47.06</v>
      </c>
      <c r="O402" s="77">
        <v>101.43</v>
      </c>
      <c r="P402" s="77">
        <v>0.19367647708499999</v>
      </c>
      <c r="Q402" s="78">
        <v>5.9999999999999995E-4</v>
      </c>
      <c r="R402" s="78">
        <v>0</v>
      </c>
      <c r="W402" s="90"/>
    </row>
    <row r="403" spans="2:23">
      <c r="B403" t="s">
        <v>2845</v>
      </c>
      <c r="C403" t="s">
        <v>2031</v>
      </c>
      <c r="D403" s="95">
        <v>7993</v>
      </c>
      <c r="E403"/>
      <c r="F403" t="s">
        <v>2850</v>
      </c>
      <c r="G403" s="87">
        <v>44119</v>
      </c>
      <c r="H403" t="s">
        <v>209</v>
      </c>
      <c r="I403" s="77">
        <v>3.37</v>
      </c>
      <c r="J403" t="s">
        <v>972</v>
      </c>
      <c r="K403" t="s">
        <v>110</v>
      </c>
      <c r="L403" s="78">
        <v>2.35E-2</v>
      </c>
      <c r="M403" s="78">
        <v>2.1399999999999999E-2</v>
      </c>
      <c r="N403" s="77">
        <v>47.06</v>
      </c>
      <c r="O403" s="77">
        <v>101.43</v>
      </c>
      <c r="P403" s="77">
        <v>0.19367647708499999</v>
      </c>
      <c r="Q403" s="78">
        <v>5.9999999999999995E-4</v>
      </c>
      <c r="R403" s="78">
        <v>0</v>
      </c>
      <c r="W403" s="90"/>
    </row>
    <row r="404" spans="2:23">
      <c r="B404" t="s">
        <v>2845</v>
      </c>
      <c r="C404" t="s">
        <v>2031</v>
      </c>
      <c r="D404" s="95">
        <v>8187</v>
      </c>
      <c r="E404"/>
      <c r="F404" t="s">
        <v>2850</v>
      </c>
      <c r="G404" s="87">
        <v>44211</v>
      </c>
      <c r="H404" t="s">
        <v>209</v>
      </c>
      <c r="I404" s="77">
        <v>3.37</v>
      </c>
      <c r="J404" t="s">
        <v>972</v>
      </c>
      <c r="K404" t="s">
        <v>110</v>
      </c>
      <c r="L404" s="78">
        <v>2.35E-2</v>
      </c>
      <c r="M404" s="78">
        <v>2.1399999999999999E-2</v>
      </c>
      <c r="N404" s="77">
        <v>47.06</v>
      </c>
      <c r="O404" s="77">
        <v>101.43</v>
      </c>
      <c r="P404" s="77">
        <v>0.19367647708499999</v>
      </c>
      <c r="Q404" s="78">
        <v>5.9999999999999995E-4</v>
      </c>
      <c r="R404" s="78">
        <v>0</v>
      </c>
      <c r="W404" s="90"/>
    </row>
    <row r="405" spans="2:23">
      <c r="B405" s="79" t="s">
        <v>2039</v>
      </c>
      <c r="I405" s="81">
        <v>0</v>
      </c>
      <c r="M405" s="80">
        <v>0</v>
      </c>
      <c r="N405" s="81">
        <v>0</v>
      </c>
      <c r="P405" s="81">
        <v>0</v>
      </c>
      <c r="Q405" s="80">
        <v>0</v>
      </c>
      <c r="R405" s="80">
        <v>0</v>
      </c>
    </row>
    <row r="406" spans="2:23">
      <c r="B406" t="s">
        <v>208</v>
      </c>
      <c r="D406" s="95">
        <v>0</v>
      </c>
      <c r="F406" t="s">
        <v>208</v>
      </c>
      <c r="I406" s="77">
        <v>0</v>
      </c>
      <c r="J406" t="s">
        <v>208</v>
      </c>
      <c r="K406" t="s">
        <v>208</v>
      </c>
      <c r="L406" s="78">
        <v>0</v>
      </c>
      <c r="M406" s="78">
        <v>0</v>
      </c>
      <c r="N406" s="77">
        <v>0</v>
      </c>
      <c r="O406" s="77">
        <v>0</v>
      </c>
      <c r="P406" s="77">
        <v>0</v>
      </c>
      <c r="Q406" s="78">
        <v>0</v>
      </c>
      <c r="R406" s="78">
        <v>0</v>
      </c>
    </row>
    <row r="407" spans="2:23">
      <c r="B407" t="s">
        <v>218</v>
      </c>
    </row>
    <row r="408" spans="2:23">
      <c r="B408" t="s">
        <v>304</v>
      </c>
    </row>
    <row r="409" spans="2:23">
      <c r="B409" t="s">
        <v>305</v>
      </c>
    </row>
    <row r="410" spans="2:23">
      <c r="B410" t="s">
        <v>306</v>
      </c>
    </row>
  </sheetData>
  <mergeCells count="1">
    <mergeCell ref="B7:R7"/>
  </mergeCells>
  <dataValidations count="1">
    <dataValidation allowBlank="1" showInputMessage="1" showErrorMessage="1" sqref="H1:H278 H280:H328 I1:XFD328 A329:XFD1048576 A1:G328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>
        <v>45197</v>
      </c>
    </row>
    <row r="2" spans="2:64">
      <c r="B2" s="2" t="s">
        <v>1</v>
      </c>
      <c r="C2" s="12" t="s">
        <v>2075</v>
      </c>
    </row>
    <row r="3" spans="2:64">
      <c r="B3" s="2" t="s">
        <v>2</v>
      </c>
      <c r="C3" s="83" t="s">
        <v>2076</v>
      </c>
    </row>
    <row r="4" spans="2:64">
      <c r="B4" s="2" t="s">
        <v>3</v>
      </c>
      <c r="C4" s="84" t="s">
        <v>196</v>
      </c>
    </row>
    <row r="5" spans="2:64">
      <c r="B5" s="2"/>
    </row>
    <row r="7" spans="2:64" ht="26.25" customHeight="1">
      <c r="B7" s="110" t="s">
        <v>152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1945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1946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2041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2042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831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304</v>
      </c>
    </row>
    <row r="27" spans="2:15">
      <c r="B27" t="s">
        <v>305</v>
      </c>
    </row>
    <row r="28" spans="2:15">
      <c r="B28" t="s">
        <v>306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>
        <v>45197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2075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83" t="s">
        <v>2076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4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10" t="s">
        <v>155</v>
      </c>
      <c r="C7" s="111"/>
      <c r="D7" s="111"/>
      <c r="E7" s="111"/>
      <c r="F7" s="111"/>
      <c r="G7" s="111"/>
      <c r="H7" s="111"/>
      <c r="I7" s="111"/>
      <c r="J7" s="112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2043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2044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2043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2044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45197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2075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3" t="s">
        <v>2076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10" t="s">
        <v>161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45197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2075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3" t="s">
        <v>2076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10" t="s">
        <v>166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-6.9999999999999999E-4</v>
      </c>
      <c r="I11" s="75">
        <v>632.01541333780006</v>
      </c>
      <c r="J11" s="76">
        <v>1</v>
      </c>
      <c r="K11" s="76">
        <v>6.7000000000000002E-3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-6.9999999999999999E-4</v>
      </c>
      <c r="I12" s="81">
        <v>632.01541333780006</v>
      </c>
      <c r="J12" s="80">
        <v>1</v>
      </c>
      <c r="K12" s="80">
        <v>6.7000000000000002E-3</v>
      </c>
    </row>
    <row r="13" spans="2:60">
      <c r="B13" t="s">
        <v>2045</v>
      </c>
      <c r="C13" t="s">
        <v>2046</v>
      </c>
      <c r="D13" t="s">
        <v>208</v>
      </c>
      <c r="E13" t="s">
        <v>209</v>
      </c>
      <c r="F13" s="78">
        <v>0</v>
      </c>
      <c r="G13" t="s">
        <v>106</v>
      </c>
      <c r="H13" s="78">
        <v>0</v>
      </c>
      <c r="I13" s="77">
        <v>0.97067930999999996</v>
      </c>
      <c r="J13" s="78">
        <v>1.5E-3</v>
      </c>
      <c r="K13" s="78">
        <v>0</v>
      </c>
    </row>
    <row r="14" spans="2:60">
      <c r="B14" t="s">
        <v>2047</v>
      </c>
      <c r="C14" t="s">
        <v>2048</v>
      </c>
      <c r="D14" t="s">
        <v>208</v>
      </c>
      <c r="E14" t="s">
        <v>209</v>
      </c>
      <c r="F14" s="78">
        <v>0</v>
      </c>
      <c r="G14" t="s">
        <v>102</v>
      </c>
      <c r="H14" s="78">
        <v>0</v>
      </c>
      <c r="I14" s="77">
        <v>-17.368590000000001</v>
      </c>
      <c r="J14" s="78">
        <v>-2.75E-2</v>
      </c>
      <c r="K14" s="78">
        <v>-2.0000000000000001E-4</v>
      </c>
    </row>
    <row r="15" spans="2:60">
      <c r="B15" t="s">
        <v>2049</v>
      </c>
      <c r="C15" t="s">
        <v>2050</v>
      </c>
      <c r="D15" t="s">
        <v>208</v>
      </c>
      <c r="E15" t="s">
        <v>209</v>
      </c>
      <c r="F15" s="78">
        <v>0</v>
      </c>
      <c r="G15" t="s">
        <v>102</v>
      </c>
      <c r="H15" s="78">
        <v>0</v>
      </c>
      <c r="I15" s="77">
        <v>-0.20882999999999999</v>
      </c>
      <c r="J15" s="78">
        <v>-2.9999999999999997E-4</v>
      </c>
      <c r="K15" s="78">
        <v>0</v>
      </c>
    </row>
    <row r="16" spans="2:60">
      <c r="B16" t="s">
        <v>2051</v>
      </c>
      <c r="C16" t="s">
        <v>2052</v>
      </c>
      <c r="D16" t="s">
        <v>208</v>
      </c>
      <c r="E16" t="s">
        <v>209</v>
      </c>
      <c r="F16" s="78">
        <v>0</v>
      </c>
      <c r="G16" t="s">
        <v>102</v>
      </c>
      <c r="H16" s="78">
        <v>0</v>
      </c>
      <c r="I16" s="77">
        <v>0.52124000000000004</v>
      </c>
      <c r="J16" s="78">
        <v>8.0000000000000004E-4</v>
      </c>
      <c r="K16" s="78">
        <v>0</v>
      </c>
    </row>
    <row r="17" spans="2:11">
      <c r="B17" t="s">
        <v>2053</v>
      </c>
      <c r="C17" t="s">
        <v>2054</v>
      </c>
      <c r="D17" t="s">
        <v>208</v>
      </c>
      <c r="E17" t="s">
        <v>209</v>
      </c>
      <c r="F17" s="78">
        <v>0</v>
      </c>
      <c r="G17" t="s">
        <v>102</v>
      </c>
      <c r="H17" s="78">
        <v>0</v>
      </c>
      <c r="I17" s="77">
        <v>-7.3749999999999996E-2</v>
      </c>
      <c r="J17" s="78">
        <v>-1E-4</v>
      </c>
      <c r="K17" s="78">
        <v>0</v>
      </c>
    </row>
    <row r="18" spans="2:11">
      <c r="B18" t="s">
        <v>2055</v>
      </c>
      <c r="C18" t="s">
        <v>2056</v>
      </c>
      <c r="D18" t="s">
        <v>208</v>
      </c>
      <c r="E18" t="s">
        <v>209</v>
      </c>
      <c r="F18" s="78">
        <v>0</v>
      </c>
      <c r="G18" t="s">
        <v>102</v>
      </c>
      <c r="H18" s="78">
        <v>0</v>
      </c>
      <c r="I18" s="77">
        <v>-1.21201</v>
      </c>
      <c r="J18" s="78">
        <v>-1.9E-3</v>
      </c>
      <c r="K18" s="78">
        <v>0</v>
      </c>
    </row>
    <row r="19" spans="2:11">
      <c r="B19" t="s">
        <v>2057</v>
      </c>
      <c r="C19" t="s">
        <v>2058</v>
      </c>
      <c r="D19" t="s">
        <v>208</v>
      </c>
      <c r="E19" t="s">
        <v>209</v>
      </c>
      <c r="F19" s="78">
        <v>0</v>
      </c>
      <c r="G19" t="s">
        <v>106</v>
      </c>
      <c r="H19" s="78">
        <v>0</v>
      </c>
      <c r="I19" s="77">
        <v>1.3471500000000001E-3</v>
      </c>
      <c r="J19" s="78">
        <v>0</v>
      </c>
      <c r="K19" s="78">
        <v>0</v>
      </c>
    </row>
    <row r="20" spans="2:11">
      <c r="B20" t="s">
        <v>2059</v>
      </c>
      <c r="C20" t="s">
        <v>2060</v>
      </c>
      <c r="D20" t="s">
        <v>208</v>
      </c>
      <c r="E20" t="s">
        <v>209</v>
      </c>
      <c r="F20" s="78">
        <v>0</v>
      </c>
      <c r="G20" t="s">
        <v>120</v>
      </c>
      <c r="H20" s="78">
        <v>0</v>
      </c>
      <c r="I20" s="77">
        <v>-2.4618E-5</v>
      </c>
      <c r="J20" s="78">
        <v>0</v>
      </c>
      <c r="K20" s="78">
        <v>0</v>
      </c>
    </row>
    <row r="21" spans="2:11">
      <c r="B21" t="s">
        <v>2061</v>
      </c>
      <c r="C21" t="s">
        <v>2062</v>
      </c>
      <c r="D21" t="s">
        <v>208</v>
      </c>
      <c r="E21" t="s">
        <v>209</v>
      </c>
      <c r="F21" s="78">
        <v>0</v>
      </c>
      <c r="G21" t="s">
        <v>110</v>
      </c>
      <c r="H21" s="78">
        <v>0</v>
      </c>
      <c r="I21" s="77">
        <v>2.0287500000000001E-4</v>
      </c>
      <c r="J21" s="78">
        <v>0</v>
      </c>
      <c r="K21" s="78">
        <v>0</v>
      </c>
    </row>
    <row r="22" spans="2:11">
      <c r="B22" t="s">
        <v>2063</v>
      </c>
      <c r="C22" t="s">
        <v>2064</v>
      </c>
      <c r="D22" t="s">
        <v>208</v>
      </c>
      <c r="E22" t="s">
        <v>209</v>
      </c>
      <c r="F22" s="78">
        <v>0</v>
      </c>
      <c r="G22" t="s">
        <v>202</v>
      </c>
      <c r="H22" s="78">
        <v>0</v>
      </c>
      <c r="I22" s="77">
        <v>-7.6718999999999995E-4</v>
      </c>
      <c r="J22" s="78">
        <v>0</v>
      </c>
      <c r="K22" s="78">
        <v>0</v>
      </c>
    </row>
    <row r="23" spans="2:11">
      <c r="B23" t="s">
        <v>2065</v>
      </c>
      <c r="C23" t="s">
        <v>2066</v>
      </c>
      <c r="D23" t="s">
        <v>208</v>
      </c>
      <c r="E23" t="s">
        <v>209</v>
      </c>
      <c r="F23" s="78">
        <v>0</v>
      </c>
      <c r="G23" t="s">
        <v>113</v>
      </c>
      <c r="H23" s="78">
        <v>0</v>
      </c>
      <c r="I23" s="77">
        <v>-4.2302699999999997E-4</v>
      </c>
      <c r="J23" s="78">
        <v>0</v>
      </c>
      <c r="K23" s="78">
        <v>0</v>
      </c>
    </row>
    <row r="24" spans="2:11">
      <c r="B24" t="s">
        <v>2067</v>
      </c>
      <c r="C24" t="s">
        <v>2068</v>
      </c>
      <c r="D24" t="s">
        <v>208</v>
      </c>
      <c r="E24" t="s">
        <v>209</v>
      </c>
      <c r="F24" s="78">
        <v>0</v>
      </c>
      <c r="G24" t="s">
        <v>106</v>
      </c>
      <c r="H24" s="78">
        <v>0</v>
      </c>
      <c r="I24" s="77">
        <v>657.56369886000004</v>
      </c>
      <c r="J24" s="78">
        <v>1.0404</v>
      </c>
      <c r="K24" s="78">
        <v>7.0000000000000001E-3</v>
      </c>
    </row>
    <row r="25" spans="2:11">
      <c r="B25" t="s">
        <v>2069</v>
      </c>
      <c r="C25" t="s">
        <v>2070</v>
      </c>
      <c r="D25" t="s">
        <v>208</v>
      </c>
      <c r="E25" t="s">
        <v>209</v>
      </c>
      <c r="F25" s="78">
        <v>0</v>
      </c>
      <c r="G25" t="s">
        <v>199</v>
      </c>
      <c r="H25" s="78">
        <v>0</v>
      </c>
      <c r="I25" s="77">
        <v>0.32157997780000003</v>
      </c>
      <c r="J25" s="78">
        <v>5.0000000000000001E-4</v>
      </c>
      <c r="K25" s="78">
        <v>0</v>
      </c>
    </row>
    <row r="26" spans="2:11">
      <c r="B26" t="s">
        <v>2071</v>
      </c>
      <c r="C26" t="s">
        <v>2072</v>
      </c>
      <c r="D26" t="s">
        <v>208</v>
      </c>
      <c r="E26" t="s">
        <v>209</v>
      </c>
      <c r="F26" s="78">
        <v>5.1499999999999997E-2</v>
      </c>
      <c r="G26" t="s">
        <v>102</v>
      </c>
      <c r="H26" s="78">
        <v>3.6299999999999999E-2</v>
      </c>
      <c r="I26" s="77">
        <v>-11.448779999999999</v>
      </c>
      <c r="J26" s="78">
        <v>-1.8100000000000002E-2</v>
      </c>
      <c r="K26" s="78">
        <v>-1E-4</v>
      </c>
    </row>
    <row r="27" spans="2:11">
      <c r="B27" t="s">
        <v>2073</v>
      </c>
      <c r="C27" t="s">
        <v>2074</v>
      </c>
      <c r="D27" t="s">
        <v>205</v>
      </c>
      <c r="E27" t="s">
        <v>206</v>
      </c>
      <c r="F27" s="78">
        <v>0</v>
      </c>
      <c r="G27" t="s">
        <v>102</v>
      </c>
      <c r="H27" s="78">
        <v>0</v>
      </c>
      <c r="I27" s="77">
        <v>2.94984</v>
      </c>
      <c r="J27" s="78">
        <v>4.7000000000000002E-3</v>
      </c>
      <c r="K27" s="78">
        <v>0</v>
      </c>
    </row>
    <row r="28" spans="2:11">
      <c r="B28" s="79" t="s">
        <v>216</v>
      </c>
      <c r="D28" s="19"/>
      <c r="E28" s="19"/>
      <c r="F28" s="19"/>
      <c r="G28" s="19"/>
      <c r="H28" s="80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s="19"/>
      <c r="F29" s="78">
        <v>0</v>
      </c>
      <c r="G29" t="s">
        <v>208</v>
      </c>
      <c r="H29" s="78">
        <v>0</v>
      </c>
      <c r="I29" s="77">
        <v>0</v>
      </c>
      <c r="J29" s="78">
        <v>0</v>
      </c>
      <c r="K29" s="78">
        <v>0</v>
      </c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6"/>
  <sheetViews>
    <sheetView rightToLeft="1" topLeftCell="A16" workbookViewId="0">
      <selection activeCell="B29" sqref="B29:D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>
        <v>45197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2075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83" t="s">
        <v>2076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4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10" t="s">
        <v>168</v>
      </c>
      <c r="C7" s="111"/>
      <c r="D7" s="111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f>C12+C28</f>
        <v>54.667764773116005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f>SUM(C13:C27)</f>
        <v>54.436369830612605</v>
      </c>
    </row>
    <row r="13" spans="2:17">
      <c r="B13" t="s">
        <v>2778</v>
      </c>
      <c r="C13" s="86">
        <v>0.60492683347802001</v>
      </c>
      <c r="D13" s="87">
        <v>45340</v>
      </c>
    </row>
    <row r="14" spans="2:17">
      <c r="B14" t="s">
        <v>2783</v>
      </c>
      <c r="C14" s="86">
        <v>3.2374499999999999</v>
      </c>
      <c r="D14" s="87">
        <v>45363</v>
      </c>
    </row>
    <row r="15" spans="2:17">
      <c r="B15" t="s">
        <v>2772</v>
      </c>
      <c r="C15" s="86">
        <v>0.91854186106122004</v>
      </c>
      <c r="D15" s="87">
        <v>45383</v>
      </c>
    </row>
    <row r="16" spans="2:17">
      <c r="B16" t="s">
        <v>2775</v>
      </c>
      <c r="C16" s="86">
        <v>7.8625582450319804</v>
      </c>
      <c r="D16" s="87">
        <v>45473</v>
      </c>
    </row>
    <row r="17" spans="2:4">
      <c r="B17" t="s">
        <v>2779</v>
      </c>
      <c r="C17" s="86">
        <v>1.249625</v>
      </c>
      <c r="D17" s="87">
        <v>45838</v>
      </c>
    </row>
    <row r="18" spans="2:4">
      <c r="B18" t="s">
        <v>2780</v>
      </c>
      <c r="C18" s="86">
        <v>0.52908948641585007</v>
      </c>
      <c r="D18" s="87">
        <v>45935</v>
      </c>
    </row>
    <row r="19" spans="2:4">
      <c r="B19" t="s">
        <v>2771</v>
      </c>
      <c r="C19" s="86">
        <v>0.46272961898268</v>
      </c>
      <c r="D19" s="87">
        <v>46022</v>
      </c>
    </row>
    <row r="20" spans="2:4">
      <c r="B20" t="s">
        <v>2776</v>
      </c>
      <c r="C20" s="86">
        <v>0.37101823250497001</v>
      </c>
      <c r="D20" s="87">
        <v>46022</v>
      </c>
    </row>
    <row r="21" spans="2:4">
      <c r="B21" t="s">
        <v>2770</v>
      </c>
      <c r="C21" s="86">
        <v>10.43917694365676</v>
      </c>
      <c r="D21" s="87">
        <v>46698</v>
      </c>
    </row>
    <row r="22" spans="2:4">
      <c r="B22" t="s">
        <v>2773</v>
      </c>
      <c r="C22" s="86">
        <v>25.282196936823041</v>
      </c>
      <c r="D22" s="87">
        <v>46871</v>
      </c>
    </row>
    <row r="23" spans="2:4">
      <c r="B23" t="s">
        <v>2781</v>
      </c>
      <c r="C23" s="86">
        <v>1.0189206238723503</v>
      </c>
      <c r="D23" s="87">
        <v>47391</v>
      </c>
    </row>
    <row r="24" spans="2:4">
      <c r="B24" t="s">
        <v>2774</v>
      </c>
      <c r="C24" s="86">
        <v>0.85150519040091999</v>
      </c>
      <c r="D24" s="87">
        <v>48482</v>
      </c>
    </row>
    <row r="25" spans="2:4">
      <c r="B25" t="s">
        <v>2777</v>
      </c>
      <c r="C25" s="86">
        <v>0.31716922105799999</v>
      </c>
      <c r="D25" s="87">
        <v>48844</v>
      </c>
    </row>
    <row r="26" spans="2:4">
      <c r="B26" t="s">
        <v>2782</v>
      </c>
      <c r="C26" s="86">
        <v>1.29146163732682</v>
      </c>
      <c r="D26" s="87">
        <v>52047</v>
      </c>
    </row>
    <row r="27" spans="2:4">
      <c r="B27"/>
      <c r="C27" s="77"/>
    </row>
    <row r="28" spans="2:4">
      <c r="B28" s="79" t="s">
        <v>216</v>
      </c>
      <c r="C28" s="81">
        <f>SUM(C29:C34)</f>
        <v>0.23139494250340004</v>
      </c>
    </row>
    <row r="29" spans="2:4">
      <c r="B29" t="s">
        <v>2784</v>
      </c>
      <c r="C29" s="86">
        <v>2.0571741433479999E-2</v>
      </c>
      <c r="D29" s="87">
        <v>45515</v>
      </c>
    </row>
    <row r="30" spans="2:4">
      <c r="B30" t="s">
        <v>2786</v>
      </c>
      <c r="C30" s="86">
        <v>4.2920164711720006E-2</v>
      </c>
      <c r="D30" s="87">
        <v>45553</v>
      </c>
    </row>
    <row r="31" spans="2:4">
      <c r="B31" t="s">
        <v>2787</v>
      </c>
      <c r="C31" s="86">
        <v>5.8554305101940013E-2</v>
      </c>
      <c r="D31" s="87">
        <v>45602</v>
      </c>
    </row>
    <row r="32" spans="2:4">
      <c r="B32" t="s">
        <v>2788</v>
      </c>
      <c r="C32" s="86">
        <v>6.5275469452600009E-3</v>
      </c>
      <c r="D32" s="87">
        <v>45830</v>
      </c>
    </row>
    <row r="33" spans="2:4">
      <c r="B33" t="s">
        <v>2785</v>
      </c>
      <c r="C33" s="86">
        <v>0.102821184311</v>
      </c>
      <c r="D33" s="87">
        <v>46418</v>
      </c>
    </row>
    <row r="34" spans="2:4">
      <c r="B34"/>
      <c r="C34" s="77"/>
    </row>
    <row r="35" spans="2:4">
      <c r="B35"/>
      <c r="C35" s="86"/>
      <c r="D35" s="87"/>
    </row>
    <row r="36" spans="2:4">
      <c r="B36"/>
      <c r="C36" s="86"/>
      <c r="D36"/>
    </row>
  </sheetData>
  <sortState xmlns:xlrd2="http://schemas.microsoft.com/office/spreadsheetml/2017/richdata2" ref="B29:D33">
    <sortCondition ref="D29:D33"/>
  </sortState>
  <mergeCells count="1">
    <mergeCell ref="B7:D7"/>
  </mergeCells>
  <dataValidations count="1">
    <dataValidation allowBlank="1" showInputMessage="1" showErrorMessage="1" sqref="B37:D1048576 E30:XFD1048576 A1:XFD29 A30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45197</v>
      </c>
    </row>
    <row r="2" spans="2:18">
      <c r="B2" s="2" t="s">
        <v>1</v>
      </c>
      <c r="C2" s="12" t="s">
        <v>2075</v>
      </c>
    </row>
    <row r="3" spans="2:18">
      <c r="B3" s="2" t="s">
        <v>2</v>
      </c>
      <c r="C3" s="83" t="s">
        <v>2076</v>
      </c>
    </row>
    <row r="4" spans="2:18">
      <c r="B4" s="2" t="s">
        <v>3</v>
      </c>
      <c r="C4" s="84" t="s">
        <v>196</v>
      </c>
    </row>
    <row r="5" spans="2:18">
      <c r="B5" s="2"/>
    </row>
    <row r="7" spans="2:18" ht="26.25" customHeight="1">
      <c r="B7" s="110" t="s">
        <v>172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831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45197</v>
      </c>
    </row>
    <row r="2" spans="2:18">
      <c r="B2" s="2" t="s">
        <v>1</v>
      </c>
      <c r="C2" s="12" t="s">
        <v>2075</v>
      </c>
    </row>
    <row r="3" spans="2:18">
      <c r="B3" s="2" t="s">
        <v>2</v>
      </c>
      <c r="C3" s="83" t="s">
        <v>2076</v>
      </c>
    </row>
    <row r="4" spans="2:18">
      <c r="B4" s="2" t="s">
        <v>3</v>
      </c>
      <c r="C4" s="84" t="s">
        <v>196</v>
      </c>
    </row>
    <row r="5" spans="2:18">
      <c r="B5" s="2"/>
    </row>
    <row r="7" spans="2:18" ht="26.25" customHeight="1">
      <c r="B7" s="110" t="s">
        <v>176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1945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1946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831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6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>
        <v>45197</v>
      </c>
    </row>
    <row r="2" spans="2:53">
      <c r="B2" s="2" t="s">
        <v>1</v>
      </c>
      <c r="C2" s="12" t="s">
        <v>2075</v>
      </c>
    </row>
    <row r="3" spans="2:53">
      <c r="B3" s="2" t="s">
        <v>2</v>
      </c>
      <c r="C3" s="83" t="s">
        <v>2076</v>
      </c>
    </row>
    <row r="4" spans="2:53">
      <c r="B4" s="2" t="s">
        <v>3</v>
      </c>
      <c r="C4" s="84" t="s">
        <v>196</v>
      </c>
    </row>
    <row r="6" spans="2:53" ht="21.7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53" ht="27.7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6.04</v>
      </c>
      <c r="I11" s="7"/>
      <c r="J11" s="7"/>
      <c r="K11" s="76">
        <v>3.3799999999999997E-2</v>
      </c>
      <c r="L11" s="75">
        <v>35340081.93</v>
      </c>
      <c r="M11" s="7"/>
      <c r="N11" s="75">
        <v>43.556778999999999</v>
      </c>
      <c r="O11" s="75">
        <v>32634.153585381973</v>
      </c>
      <c r="P11" s="7"/>
      <c r="Q11" s="76">
        <v>1</v>
      </c>
      <c r="R11" s="76">
        <v>0.34749999999999998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6.03</v>
      </c>
      <c r="K12" s="80">
        <v>3.3799999999999997E-2</v>
      </c>
      <c r="L12" s="81">
        <v>35335543.920000002</v>
      </c>
      <c r="N12" s="81">
        <v>43.556778999999999</v>
      </c>
      <c r="O12" s="81">
        <v>32621.296186086998</v>
      </c>
      <c r="Q12" s="80">
        <v>0.99960000000000004</v>
      </c>
      <c r="R12" s="80">
        <v>0.34739999999999999</v>
      </c>
    </row>
    <row r="13" spans="2:53">
      <c r="B13" s="79" t="s">
        <v>219</v>
      </c>
      <c r="C13" s="16"/>
      <c r="D13" s="16"/>
      <c r="H13" s="81">
        <v>5.24</v>
      </c>
      <c r="K13" s="80">
        <v>1.6E-2</v>
      </c>
      <c r="L13" s="81">
        <v>11422891.689999999</v>
      </c>
      <c r="N13" s="81">
        <v>0</v>
      </c>
      <c r="O13" s="81">
        <v>12141.67853662</v>
      </c>
      <c r="Q13" s="80">
        <v>0.37209999999999999</v>
      </c>
      <c r="R13" s="80">
        <v>0.1293</v>
      </c>
    </row>
    <row r="14" spans="2:53">
      <c r="B14" s="79" t="s">
        <v>220</v>
      </c>
      <c r="C14" s="16"/>
      <c r="D14" s="16"/>
      <c r="H14" s="81">
        <v>5.24</v>
      </c>
      <c r="K14" s="80">
        <v>1.6E-2</v>
      </c>
      <c r="L14" s="81">
        <v>11422891.689999999</v>
      </c>
      <c r="N14" s="81">
        <v>0</v>
      </c>
      <c r="O14" s="81">
        <v>12141.67853662</v>
      </c>
      <c r="Q14" s="80">
        <v>0.37209999999999999</v>
      </c>
      <c r="R14" s="80">
        <v>0.1293</v>
      </c>
    </row>
    <row r="15" spans="2:53">
      <c r="B15" t="s">
        <v>221</v>
      </c>
      <c r="C15" t="s">
        <v>222</v>
      </c>
      <c r="D15" t="s">
        <v>100</v>
      </c>
      <c r="E15" t="s">
        <v>223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21525.27</v>
      </c>
      <c r="M15" s="77">
        <v>140.66999999999999</v>
      </c>
      <c r="N15" s="77">
        <v>0</v>
      </c>
      <c r="O15" s="77">
        <v>30.279597309</v>
      </c>
      <c r="P15" s="78">
        <v>0</v>
      </c>
      <c r="Q15" s="78">
        <v>8.9999999999999998E-4</v>
      </c>
      <c r="R15" s="78">
        <v>2.9999999999999997E-4</v>
      </c>
    </row>
    <row r="16" spans="2:53">
      <c r="B16" t="s">
        <v>224</v>
      </c>
      <c r="C16" t="s">
        <v>225</v>
      </c>
      <c r="D16" t="s">
        <v>100</v>
      </c>
      <c r="E16" t="s">
        <v>223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1127695.56</v>
      </c>
      <c r="M16" s="77">
        <v>109.59</v>
      </c>
      <c r="N16" s="77">
        <v>0</v>
      </c>
      <c r="O16" s="77">
        <v>1235.841564204</v>
      </c>
      <c r="P16" s="78">
        <v>1E-4</v>
      </c>
      <c r="Q16" s="78">
        <v>3.7900000000000003E-2</v>
      </c>
      <c r="R16" s="78">
        <v>1.32E-2</v>
      </c>
    </row>
    <row r="17" spans="2:18">
      <c r="B17" t="s">
        <v>226</v>
      </c>
      <c r="C17" t="s">
        <v>227</v>
      </c>
      <c r="D17" t="s">
        <v>100</v>
      </c>
      <c r="E17" t="s">
        <v>223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87516.91</v>
      </c>
      <c r="M17" s="77">
        <v>100.01</v>
      </c>
      <c r="N17" s="77">
        <v>0</v>
      </c>
      <c r="O17" s="77">
        <v>87.525661690999996</v>
      </c>
      <c r="P17" s="78">
        <v>0</v>
      </c>
      <c r="Q17" s="78">
        <v>2.7000000000000001E-3</v>
      </c>
      <c r="R17" s="78">
        <v>8.9999999999999998E-4</v>
      </c>
    </row>
    <row r="18" spans="2:18">
      <c r="B18" t="s">
        <v>228</v>
      </c>
      <c r="C18" t="s">
        <v>229</v>
      </c>
      <c r="D18" t="s">
        <v>100</v>
      </c>
      <c r="E18" t="s">
        <v>223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17493.73</v>
      </c>
      <c r="M18" s="77">
        <v>114.81</v>
      </c>
      <c r="N18" s="77">
        <v>0</v>
      </c>
      <c r="O18" s="77">
        <v>20.084551413</v>
      </c>
      <c r="P18" s="78">
        <v>0</v>
      </c>
      <c r="Q18" s="78">
        <v>5.9999999999999995E-4</v>
      </c>
      <c r="R18" s="78">
        <v>2.0000000000000001E-4</v>
      </c>
    </row>
    <row r="19" spans="2:18">
      <c r="B19" t="s">
        <v>230</v>
      </c>
      <c r="C19" t="s">
        <v>231</v>
      </c>
      <c r="D19" t="s">
        <v>100</v>
      </c>
      <c r="E19" t="s">
        <v>223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1793137.3</v>
      </c>
      <c r="M19" s="77">
        <v>110.36</v>
      </c>
      <c r="N19" s="77">
        <v>0</v>
      </c>
      <c r="O19" s="77">
        <v>1978.90632428</v>
      </c>
      <c r="P19" s="78">
        <v>1E-4</v>
      </c>
      <c r="Q19" s="78">
        <v>6.0600000000000001E-2</v>
      </c>
      <c r="R19" s="78">
        <v>2.1100000000000001E-2</v>
      </c>
    </row>
    <row r="20" spans="2:18">
      <c r="B20" t="s">
        <v>232</v>
      </c>
      <c r="C20" t="s">
        <v>233</v>
      </c>
      <c r="D20" t="s">
        <v>100</v>
      </c>
      <c r="E20" t="s">
        <v>223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2082329.71</v>
      </c>
      <c r="M20" s="77">
        <v>99.42</v>
      </c>
      <c r="N20" s="77">
        <v>0</v>
      </c>
      <c r="O20" s="77">
        <v>2070.2521976819999</v>
      </c>
      <c r="P20" s="78">
        <v>1E-4</v>
      </c>
      <c r="Q20" s="78">
        <v>6.3399999999999998E-2</v>
      </c>
      <c r="R20" s="78">
        <v>2.1999999999999999E-2</v>
      </c>
    </row>
    <row r="21" spans="2:18">
      <c r="B21" t="s">
        <v>234</v>
      </c>
      <c r="C21" t="s">
        <v>235</v>
      </c>
      <c r="D21" t="s">
        <v>100</v>
      </c>
      <c r="E21" t="s">
        <v>223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297338.31</v>
      </c>
      <c r="M21" s="77">
        <v>82.95</v>
      </c>
      <c r="N21" s="77">
        <v>0</v>
      </c>
      <c r="O21" s="77">
        <v>246.64212814499999</v>
      </c>
      <c r="P21" s="78">
        <v>0</v>
      </c>
      <c r="Q21" s="78">
        <v>7.6E-3</v>
      </c>
      <c r="R21" s="78">
        <v>2.5999999999999999E-3</v>
      </c>
    </row>
    <row r="22" spans="2:18">
      <c r="B22" t="s">
        <v>236</v>
      </c>
      <c r="C22" t="s">
        <v>237</v>
      </c>
      <c r="D22" t="s">
        <v>100</v>
      </c>
      <c r="E22" t="s">
        <v>223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156681.57</v>
      </c>
      <c r="M22" s="77">
        <v>141.94</v>
      </c>
      <c r="N22" s="77">
        <v>0</v>
      </c>
      <c r="O22" s="77">
        <v>222.39382045799999</v>
      </c>
      <c r="P22" s="78">
        <v>0</v>
      </c>
      <c r="Q22" s="78">
        <v>6.7999999999999996E-3</v>
      </c>
      <c r="R22" s="78">
        <v>2.3999999999999998E-3</v>
      </c>
    </row>
    <row r="23" spans="2:18">
      <c r="B23" t="s">
        <v>238</v>
      </c>
      <c r="C23" t="s">
        <v>239</v>
      </c>
      <c r="D23" t="s">
        <v>100</v>
      </c>
      <c r="E23" t="s">
        <v>223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105186.68</v>
      </c>
      <c r="M23" s="77">
        <v>172.93</v>
      </c>
      <c r="N23" s="77">
        <v>0</v>
      </c>
      <c r="O23" s="77">
        <v>181.89932572399999</v>
      </c>
      <c r="P23" s="78">
        <v>0</v>
      </c>
      <c r="Q23" s="78">
        <v>5.5999999999999999E-3</v>
      </c>
      <c r="R23" s="78">
        <v>1.9E-3</v>
      </c>
    </row>
    <row r="24" spans="2:18">
      <c r="B24" t="s">
        <v>240</v>
      </c>
      <c r="C24" t="s">
        <v>241</v>
      </c>
      <c r="D24" t="s">
        <v>100</v>
      </c>
      <c r="E24" t="s">
        <v>223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2401906.88</v>
      </c>
      <c r="M24" s="77">
        <v>105.57</v>
      </c>
      <c r="N24" s="77">
        <v>0</v>
      </c>
      <c r="O24" s="77">
        <v>2535.6930932159999</v>
      </c>
      <c r="P24" s="78">
        <v>1E-4</v>
      </c>
      <c r="Q24" s="78">
        <v>7.7700000000000005E-2</v>
      </c>
      <c r="R24" s="78">
        <v>2.7E-2</v>
      </c>
    </row>
    <row r="25" spans="2:18">
      <c r="B25" t="s">
        <v>242</v>
      </c>
      <c r="C25" t="s">
        <v>243</v>
      </c>
      <c r="D25" t="s">
        <v>100</v>
      </c>
      <c r="E25" t="s">
        <v>223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3022128.43</v>
      </c>
      <c r="M25" s="77">
        <v>106.72</v>
      </c>
      <c r="N25" s="77">
        <v>0</v>
      </c>
      <c r="O25" s="77">
        <v>3225.2154604960001</v>
      </c>
      <c r="P25" s="78">
        <v>2.0000000000000001E-4</v>
      </c>
      <c r="Q25" s="78">
        <v>9.8799999999999999E-2</v>
      </c>
      <c r="R25" s="78">
        <v>3.4299999999999997E-2</v>
      </c>
    </row>
    <row r="26" spans="2:18">
      <c r="B26" t="s">
        <v>244</v>
      </c>
      <c r="C26" t="s">
        <v>245</v>
      </c>
      <c r="D26" t="s">
        <v>100</v>
      </c>
      <c r="E26" t="s">
        <v>223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309951.34000000003</v>
      </c>
      <c r="M26" s="77">
        <v>99.03</v>
      </c>
      <c r="N26" s="77">
        <v>0</v>
      </c>
      <c r="O26" s="77">
        <v>306.94481200199999</v>
      </c>
      <c r="P26" s="78">
        <v>0</v>
      </c>
      <c r="Q26" s="78">
        <v>9.4000000000000004E-3</v>
      </c>
      <c r="R26" s="78">
        <v>3.3E-3</v>
      </c>
    </row>
    <row r="27" spans="2:18">
      <c r="B27" s="79" t="s">
        <v>246</v>
      </c>
      <c r="C27" s="16"/>
      <c r="D27" s="16"/>
      <c r="H27" s="81">
        <v>6.5</v>
      </c>
      <c r="K27" s="80">
        <v>4.4400000000000002E-2</v>
      </c>
      <c r="L27" s="81">
        <v>23912652.23</v>
      </c>
      <c r="N27" s="81">
        <v>43.556778999999999</v>
      </c>
      <c r="O27" s="81">
        <v>20479.617649467</v>
      </c>
      <c r="Q27" s="80">
        <v>0.62760000000000005</v>
      </c>
      <c r="R27" s="80">
        <v>0.21809999999999999</v>
      </c>
    </row>
    <row r="28" spans="2:18">
      <c r="B28" s="79" t="s">
        <v>247</v>
      </c>
      <c r="C28" s="16"/>
      <c r="D28" s="16"/>
      <c r="H28" s="81">
        <v>0.5</v>
      </c>
      <c r="K28" s="80">
        <v>4.7899999999999998E-2</v>
      </c>
      <c r="L28" s="81">
        <v>5225032.7699999996</v>
      </c>
      <c r="N28" s="81">
        <v>0</v>
      </c>
      <c r="O28" s="81">
        <v>5105.3403121339998</v>
      </c>
      <c r="Q28" s="80">
        <v>0.15640000000000001</v>
      </c>
      <c r="R28" s="80">
        <v>5.4399999999999997E-2</v>
      </c>
    </row>
    <row r="29" spans="2:18">
      <c r="B29" t="s">
        <v>248</v>
      </c>
      <c r="C29" t="s">
        <v>249</v>
      </c>
      <c r="D29" t="s">
        <v>100</v>
      </c>
      <c r="E29" t="s">
        <v>223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539998.69999999995</v>
      </c>
      <c r="M29" s="77">
        <v>97.64</v>
      </c>
      <c r="N29" s="77">
        <v>0</v>
      </c>
      <c r="O29" s="77">
        <v>527.25473067999997</v>
      </c>
      <c r="P29" s="78">
        <v>0</v>
      </c>
      <c r="Q29" s="78">
        <v>1.6199999999999999E-2</v>
      </c>
      <c r="R29" s="78">
        <v>5.5999999999999999E-3</v>
      </c>
    </row>
    <row r="30" spans="2:18">
      <c r="B30" t="s">
        <v>250</v>
      </c>
      <c r="C30" t="s">
        <v>251</v>
      </c>
      <c r="D30" t="s">
        <v>100</v>
      </c>
      <c r="E30" t="s">
        <v>223</v>
      </c>
      <c r="G30"/>
      <c r="H30" s="77">
        <v>0.27</v>
      </c>
      <c r="I30" t="s">
        <v>102</v>
      </c>
      <c r="J30" s="78">
        <v>0</v>
      </c>
      <c r="K30" s="78">
        <v>4.7699999999999999E-2</v>
      </c>
      <c r="L30" s="77">
        <v>862081.6</v>
      </c>
      <c r="M30" s="77">
        <v>98.78</v>
      </c>
      <c r="N30" s="77">
        <v>0</v>
      </c>
      <c r="O30" s="77">
        <v>851.56420447999994</v>
      </c>
      <c r="P30" s="78">
        <v>0</v>
      </c>
      <c r="Q30" s="78">
        <v>2.6100000000000002E-2</v>
      </c>
      <c r="R30" s="78">
        <v>9.1000000000000004E-3</v>
      </c>
    </row>
    <row r="31" spans="2:18">
      <c r="B31" t="s">
        <v>252</v>
      </c>
      <c r="C31" t="s">
        <v>253</v>
      </c>
      <c r="D31" t="s">
        <v>100</v>
      </c>
      <c r="E31" t="s">
        <v>223</v>
      </c>
      <c r="G31"/>
      <c r="H31" s="77">
        <v>0.36</v>
      </c>
      <c r="I31" t="s">
        <v>102</v>
      </c>
      <c r="J31" s="78">
        <v>0</v>
      </c>
      <c r="K31" s="78">
        <v>4.8000000000000001E-2</v>
      </c>
      <c r="L31" s="77">
        <v>941326.05</v>
      </c>
      <c r="M31" s="77">
        <v>98.33</v>
      </c>
      <c r="N31" s="77">
        <v>0</v>
      </c>
      <c r="O31" s="77">
        <v>925.60590496500004</v>
      </c>
      <c r="P31" s="78">
        <v>0</v>
      </c>
      <c r="Q31" s="78">
        <v>2.8400000000000002E-2</v>
      </c>
      <c r="R31" s="78">
        <v>9.9000000000000008E-3</v>
      </c>
    </row>
    <row r="32" spans="2:18">
      <c r="B32" t="s">
        <v>254</v>
      </c>
      <c r="C32" t="s">
        <v>255</v>
      </c>
      <c r="D32" t="s">
        <v>100</v>
      </c>
      <c r="E32" t="s">
        <v>223</v>
      </c>
      <c r="G32"/>
      <c r="H32" s="77">
        <v>0.44</v>
      </c>
      <c r="I32" t="s">
        <v>102</v>
      </c>
      <c r="J32" s="78">
        <v>0</v>
      </c>
      <c r="K32" s="78">
        <v>4.82E-2</v>
      </c>
      <c r="L32" s="77">
        <v>1196372.79</v>
      </c>
      <c r="M32" s="77">
        <v>97.97</v>
      </c>
      <c r="N32" s="77">
        <v>0</v>
      </c>
      <c r="O32" s="77">
        <v>1172.0864223630001</v>
      </c>
      <c r="P32" s="78">
        <v>0</v>
      </c>
      <c r="Q32" s="78">
        <v>3.5900000000000001E-2</v>
      </c>
      <c r="R32" s="78">
        <v>1.2500000000000001E-2</v>
      </c>
    </row>
    <row r="33" spans="2:18">
      <c r="B33" t="s">
        <v>256</v>
      </c>
      <c r="C33" t="s">
        <v>257</v>
      </c>
      <c r="D33" t="s">
        <v>100</v>
      </c>
      <c r="E33" t="s">
        <v>223</v>
      </c>
      <c r="G33"/>
      <c r="H33" s="77">
        <v>0.86</v>
      </c>
      <c r="I33" t="s">
        <v>102</v>
      </c>
      <c r="J33" s="78">
        <v>0</v>
      </c>
      <c r="K33" s="78">
        <v>4.8099999999999997E-2</v>
      </c>
      <c r="L33" s="77">
        <v>104662.91</v>
      </c>
      <c r="M33" s="77">
        <v>96.05</v>
      </c>
      <c r="N33" s="77">
        <v>0</v>
      </c>
      <c r="O33" s="77">
        <v>100.528725055</v>
      </c>
      <c r="P33" s="78">
        <v>0</v>
      </c>
      <c r="Q33" s="78">
        <v>3.0999999999999999E-3</v>
      </c>
      <c r="R33" s="78">
        <v>1.1000000000000001E-3</v>
      </c>
    </row>
    <row r="34" spans="2:18">
      <c r="B34" t="s">
        <v>258</v>
      </c>
      <c r="C34" t="s">
        <v>259</v>
      </c>
      <c r="D34" t="s">
        <v>100</v>
      </c>
      <c r="E34" t="s">
        <v>223</v>
      </c>
      <c r="G34"/>
      <c r="H34" s="77">
        <v>0.94</v>
      </c>
      <c r="I34" t="s">
        <v>102</v>
      </c>
      <c r="J34" s="78">
        <v>0</v>
      </c>
      <c r="K34" s="78">
        <v>4.7899999999999998E-2</v>
      </c>
      <c r="L34" s="77">
        <v>385747.16</v>
      </c>
      <c r="M34" s="77">
        <v>95.72</v>
      </c>
      <c r="N34" s="77">
        <v>0</v>
      </c>
      <c r="O34" s="77">
        <v>369.23718155199998</v>
      </c>
      <c r="P34" s="78">
        <v>0</v>
      </c>
      <c r="Q34" s="78">
        <v>1.1299999999999999E-2</v>
      </c>
      <c r="R34" s="78">
        <v>3.8999999999999998E-3</v>
      </c>
    </row>
    <row r="35" spans="2:18">
      <c r="B35" t="s">
        <v>260</v>
      </c>
      <c r="C35" t="s">
        <v>261</v>
      </c>
      <c r="D35" t="s">
        <v>100</v>
      </c>
      <c r="E35" t="s">
        <v>223</v>
      </c>
      <c r="G35"/>
      <c r="H35" s="77">
        <v>0.19</v>
      </c>
      <c r="I35" t="s">
        <v>102</v>
      </c>
      <c r="J35" s="78">
        <v>0</v>
      </c>
      <c r="K35" s="78">
        <v>4.6800000000000001E-2</v>
      </c>
      <c r="L35" s="77">
        <v>96.69</v>
      </c>
      <c r="M35" s="77">
        <v>99.15</v>
      </c>
      <c r="N35" s="77">
        <v>0</v>
      </c>
      <c r="O35" s="77">
        <v>9.5868134999999993E-2</v>
      </c>
      <c r="P35" s="78">
        <v>0</v>
      </c>
      <c r="Q35" s="78">
        <v>0</v>
      </c>
      <c r="R35" s="78">
        <v>0</v>
      </c>
    </row>
    <row r="36" spans="2:18">
      <c r="B36" t="s">
        <v>262</v>
      </c>
      <c r="C36" t="s">
        <v>263</v>
      </c>
      <c r="D36" t="s">
        <v>100</v>
      </c>
      <c r="E36" t="s">
        <v>223</v>
      </c>
      <c r="G36"/>
      <c r="H36" s="77">
        <v>0.61</v>
      </c>
      <c r="I36" t="s">
        <v>102</v>
      </c>
      <c r="J36" s="78">
        <v>0</v>
      </c>
      <c r="K36" s="78">
        <v>4.7699999999999999E-2</v>
      </c>
      <c r="L36" s="77">
        <v>548446.11</v>
      </c>
      <c r="M36" s="77">
        <v>97.2</v>
      </c>
      <c r="N36" s="77">
        <v>0</v>
      </c>
      <c r="O36" s="77">
        <v>533.08961892000002</v>
      </c>
      <c r="P36" s="78">
        <v>0</v>
      </c>
      <c r="Q36" s="78">
        <v>1.6299999999999999E-2</v>
      </c>
      <c r="R36" s="78">
        <v>5.7000000000000002E-3</v>
      </c>
    </row>
    <row r="37" spans="2:18">
      <c r="B37" t="s">
        <v>264</v>
      </c>
      <c r="C37" t="s">
        <v>265</v>
      </c>
      <c r="D37" t="s">
        <v>100</v>
      </c>
      <c r="E37" t="s">
        <v>223</v>
      </c>
      <c r="G37"/>
      <c r="H37" s="77">
        <v>0.69</v>
      </c>
      <c r="I37" t="s">
        <v>102</v>
      </c>
      <c r="J37" s="78">
        <v>0</v>
      </c>
      <c r="K37" s="78">
        <v>4.7899999999999998E-2</v>
      </c>
      <c r="L37" s="77">
        <v>646300.76</v>
      </c>
      <c r="M37" s="77">
        <v>96.84</v>
      </c>
      <c r="N37" s="77">
        <v>0</v>
      </c>
      <c r="O37" s="77">
        <v>625.87765598399994</v>
      </c>
      <c r="P37" s="78">
        <v>0</v>
      </c>
      <c r="Q37" s="78">
        <v>1.9199999999999998E-2</v>
      </c>
      <c r="R37" s="78">
        <v>6.7000000000000002E-3</v>
      </c>
    </row>
    <row r="38" spans="2:18">
      <c r="B38" s="79" t="s">
        <v>266</v>
      </c>
      <c r="C38" s="16"/>
      <c r="D38" s="16"/>
      <c r="H38" s="81">
        <v>8.5</v>
      </c>
      <c r="K38" s="80">
        <v>4.3200000000000002E-2</v>
      </c>
      <c r="L38" s="81">
        <v>18687619.460000001</v>
      </c>
      <c r="N38" s="81">
        <v>43.556778999999999</v>
      </c>
      <c r="O38" s="81">
        <v>15374.277337333</v>
      </c>
      <c r="Q38" s="80">
        <v>0.47110000000000002</v>
      </c>
      <c r="R38" s="80">
        <v>0.16370000000000001</v>
      </c>
    </row>
    <row r="39" spans="2:18">
      <c r="B39" t="s">
        <v>267</v>
      </c>
      <c r="C39" t="s">
        <v>268</v>
      </c>
      <c r="D39" t="s">
        <v>100</v>
      </c>
      <c r="E39" t="s">
        <v>223</v>
      </c>
      <c r="G39"/>
      <c r="H39" s="77">
        <v>4.78</v>
      </c>
      <c r="I39" t="s">
        <v>102</v>
      </c>
      <c r="J39" s="78">
        <v>2.2499999999999999E-2</v>
      </c>
      <c r="K39" s="78">
        <v>4.24E-2</v>
      </c>
      <c r="L39" s="77">
        <v>1941178.94</v>
      </c>
      <c r="M39" s="77">
        <v>91.16</v>
      </c>
      <c r="N39" s="77">
        <v>43.556778999999999</v>
      </c>
      <c r="O39" s="77">
        <v>1813.1355007039999</v>
      </c>
      <c r="P39" s="78">
        <v>1E-4</v>
      </c>
      <c r="Q39" s="78">
        <v>5.5599999999999997E-2</v>
      </c>
      <c r="R39" s="78">
        <v>1.9300000000000001E-2</v>
      </c>
    </row>
    <row r="40" spans="2:18">
      <c r="B40" t="s">
        <v>269</v>
      </c>
      <c r="C40" t="s">
        <v>270</v>
      </c>
      <c r="D40" t="s">
        <v>100</v>
      </c>
      <c r="E40" t="s">
        <v>223</v>
      </c>
      <c r="G40"/>
      <c r="H40" s="77">
        <v>2.4</v>
      </c>
      <c r="I40" t="s">
        <v>102</v>
      </c>
      <c r="J40" s="78">
        <v>5.0000000000000001E-3</v>
      </c>
      <c r="K40" s="78">
        <v>4.5600000000000002E-2</v>
      </c>
      <c r="L40" s="77">
        <v>115489.88</v>
      </c>
      <c r="M40" s="77">
        <v>91.2</v>
      </c>
      <c r="N40" s="77">
        <v>0</v>
      </c>
      <c r="O40" s="77">
        <v>105.32677056</v>
      </c>
      <c r="P40" s="78">
        <v>0</v>
      </c>
      <c r="Q40" s="78">
        <v>3.2000000000000002E-3</v>
      </c>
      <c r="R40" s="78">
        <v>1.1000000000000001E-3</v>
      </c>
    </row>
    <row r="41" spans="2:18">
      <c r="B41" t="s">
        <v>271</v>
      </c>
      <c r="C41" t="s">
        <v>272</v>
      </c>
      <c r="D41" t="s">
        <v>100</v>
      </c>
      <c r="E41" t="s">
        <v>223</v>
      </c>
      <c r="G41"/>
      <c r="H41" s="77">
        <v>4.92</v>
      </c>
      <c r="I41" t="s">
        <v>102</v>
      </c>
      <c r="J41" s="78">
        <v>3.7499999999999999E-2</v>
      </c>
      <c r="K41" s="78">
        <v>4.2299999999999997E-2</v>
      </c>
      <c r="L41" s="77">
        <v>1223749.1399999999</v>
      </c>
      <c r="M41" s="77">
        <v>99.4</v>
      </c>
      <c r="N41" s="77">
        <v>0</v>
      </c>
      <c r="O41" s="77">
        <v>1216.4066451599999</v>
      </c>
      <c r="P41" s="78">
        <v>2.9999999999999997E-4</v>
      </c>
      <c r="Q41" s="78">
        <v>3.73E-2</v>
      </c>
      <c r="R41" s="78">
        <v>1.2999999999999999E-2</v>
      </c>
    </row>
    <row r="42" spans="2:18">
      <c r="B42" t="s">
        <v>273</v>
      </c>
      <c r="C42" t="s">
        <v>274</v>
      </c>
      <c r="D42" t="s">
        <v>100</v>
      </c>
      <c r="E42" t="s">
        <v>223</v>
      </c>
      <c r="G42"/>
      <c r="H42" s="77">
        <v>3.39</v>
      </c>
      <c r="I42" t="s">
        <v>102</v>
      </c>
      <c r="J42" s="78">
        <v>0.02</v>
      </c>
      <c r="K42" s="78">
        <v>4.3099999999999999E-2</v>
      </c>
      <c r="L42" s="77">
        <v>754038.43</v>
      </c>
      <c r="M42" s="77">
        <v>93.59</v>
      </c>
      <c r="N42" s="77">
        <v>0</v>
      </c>
      <c r="O42" s="77">
        <v>705.70456663699997</v>
      </c>
      <c r="P42" s="78">
        <v>0</v>
      </c>
      <c r="Q42" s="78">
        <v>2.1600000000000001E-2</v>
      </c>
      <c r="R42" s="78">
        <v>7.4999999999999997E-3</v>
      </c>
    </row>
    <row r="43" spans="2:18">
      <c r="B43" t="s">
        <v>275</v>
      </c>
      <c r="C43" t="s">
        <v>276</v>
      </c>
      <c r="D43" t="s">
        <v>100</v>
      </c>
      <c r="E43" t="s">
        <v>223</v>
      </c>
      <c r="G43"/>
      <c r="H43" s="77">
        <v>15.3</v>
      </c>
      <c r="I43" t="s">
        <v>102</v>
      </c>
      <c r="J43" s="78">
        <v>3.7499999999999999E-2</v>
      </c>
      <c r="K43" s="78">
        <v>4.4900000000000002E-2</v>
      </c>
      <c r="L43" s="77">
        <v>863224.34</v>
      </c>
      <c r="M43" s="77">
        <v>91.42</v>
      </c>
      <c r="N43" s="77">
        <v>0</v>
      </c>
      <c r="O43" s="77">
        <v>789.15969162800002</v>
      </c>
      <c r="P43" s="78">
        <v>0</v>
      </c>
      <c r="Q43" s="78">
        <v>2.4199999999999999E-2</v>
      </c>
      <c r="R43" s="78">
        <v>8.3999999999999995E-3</v>
      </c>
    </row>
    <row r="44" spans="2:18">
      <c r="B44" t="s">
        <v>277</v>
      </c>
      <c r="C44" t="s">
        <v>278</v>
      </c>
      <c r="D44" t="s">
        <v>100</v>
      </c>
      <c r="E44" t="s">
        <v>223</v>
      </c>
      <c r="G44"/>
      <c r="H44" s="77">
        <v>1.91</v>
      </c>
      <c r="I44" t="s">
        <v>102</v>
      </c>
      <c r="J44" s="78">
        <v>1.7500000000000002E-2</v>
      </c>
      <c r="K44" s="78">
        <v>4.5999999999999999E-2</v>
      </c>
      <c r="L44" s="77">
        <v>807.12</v>
      </c>
      <c r="M44" s="77">
        <v>95.09</v>
      </c>
      <c r="N44" s="77">
        <v>0</v>
      </c>
      <c r="O44" s="77">
        <v>0.76749040800000001</v>
      </c>
      <c r="P44" s="78">
        <v>0</v>
      </c>
      <c r="Q44" s="78">
        <v>0</v>
      </c>
      <c r="R44" s="78">
        <v>0</v>
      </c>
    </row>
    <row r="45" spans="2:18">
      <c r="B45" t="s">
        <v>279</v>
      </c>
      <c r="C45" t="s">
        <v>280</v>
      </c>
      <c r="D45" t="s">
        <v>100</v>
      </c>
      <c r="E45" t="s">
        <v>223</v>
      </c>
      <c r="G45"/>
      <c r="H45" s="77">
        <v>18</v>
      </c>
      <c r="I45" t="s">
        <v>102</v>
      </c>
      <c r="J45" s="78">
        <v>2.8000000000000001E-2</v>
      </c>
      <c r="K45" s="78">
        <v>4.5600000000000002E-2</v>
      </c>
      <c r="L45" s="77">
        <v>1353179.27</v>
      </c>
      <c r="M45" s="77">
        <v>74.349999999999994</v>
      </c>
      <c r="N45" s="77">
        <v>0</v>
      </c>
      <c r="O45" s="77">
        <v>1006.088787245</v>
      </c>
      <c r="P45" s="78">
        <v>2.0000000000000001E-4</v>
      </c>
      <c r="Q45" s="78">
        <v>3.0800000000000001E-2</v>
      </c>
      <c r="R45" s="78">
        <v>1.0699999999999999E-2</v>
      </c>
    </row>
    <row r="46" spans="2:18">
      <c r="B46" t="s">
        <v>281</v>
      </c>
      <c r="C46" t="s">
        <v>282</v>
      </c>
      <c r="D46" t="s">
        <v>100</v>
      </c>
      <c r="E46" t="s">
        <v>223</v>
      </c>
      <c r="G46"/>
      <c r="H46" s="77">
        <v>0.51</v>
      </c>
      <c r="I46" t="s">
        <v>102</v>
      </c>
      <c r="J46" s="78">
        <v>3.7499999999999999E-2</v>
      </c>
      <c r="K46" s="78">
        <v>4.3999999999999997E-2</v>
      </c>
      <c r="L46" s="77">
        <v>179.72</v>
      </c>
      <c r="M46" s="77">
        <v>101.56</v>
      </c>
      <c r="N46" s="77">
        <v>0</v>
      </c>
      <c r="O46" s="77">
        <v>0.18252363199999999</v>
      </c>
      <c r="P46" s="78">
        <v>0</v>
      </c>
      <c r="Q46" s="78">
        <v>0</v>
      </c>
      <c r="R46" s="78">
        <v>0</v>
      </c>
    </row>
    <row r="47" spans="2:18">
      <c r="B47" t="s">
        <v>283</v>
      </c>
      <c r="C47" t="s">
        <v>284</v>
      </c>
      <c r="D47" t="s">
        <v>100</v>
      </c>
      <c r="E47" t="s">
        <v>223</v>
      </c>
      <c r="G47"/>
      <c r="H47" s="77">
        <v>12.08</v>
      </c>
      <c r="I47" t="s">
        <v>102</v>
      </c>
      <c r="J47" s="78">
        <v>5.5E-2</v>
      </c>
      <c r="K47" s="78">
        <v>4.4299999999999999E-2</v>
      </c>
      <c r="L47" s="77">
        <v>812.01</v>
      </c>
      <c r="M47" s="77">
        <v>117.33</v>
      </c>
      <c r="N47" s="77">
        <v>0</v>
      </c>
      <c r="O47" s="77">
        <v>0.95273133300000001</v>
      </c>
      <c r="P47" s="78">
        <v>0</v>
      </c>
      <c r="Q47" s="78">
        <v>0</v>
      </c>
      <c r="R47" s="78">
        <v>0</v>
      </c>
    </row>
    <row r="48" spans="2:18">
      <c r="B48" t="s">
        <v>285</v>
      </c>
      <c r="C48" t="s">
        <v>286</v>
      </c>
      <c r="D48" t="s">
        <v>100</v>
      </c>
      <c r="E48" t="s">
        <v>223</v>
      </c>
      <c r="G48"/>
      <c r="H48" s="77">
        <v>1.0900000000000001</v>
      </c>
      <c r="I48" t="s">
        <v>102</v>
      </c>
      <c r="J48" s="78">
        <v>4.0000000000000001E-3</v>
      </c>
      <c r="K48" s="78">
        <v>4.5100000000000001E-2</v>
      </c>
      <c r="L48" s="77">
        <v>6769.63</v>
      </c>
      <c r="M48" s="77">
        <v>96.08</v>
      </c>
      <c r="N48" s="77">
        <v>0</v>
      </c>
      <c r="O48" s="77">
        <v>6.5042605040000003</v>
      </c>
      <c r="P48" s="78">
        <v>0</v>
      </c>
      <c r="Q48" s="78">
        <v>2.0000000000000001E-4</v>
      </c>
      <c r="R48" s="78">
        <v>1E-4</v>
      </c>
    </row>
    <row r="49" spans="2:18">
      <c r="B49" t="s">
        <v>287</v>
      </c>
      <c r="C49" t="s">
        <v>288</v>
      </c>
      <c r="D49" t="s">
        <v>100</v>
      </c>
      <c r="E49" t="s">
        <v>223</v>
      </c>
      <c r="G49"/>
      <c r="H49" s="77">
        <v>1.58</v>
      </c>
      <c r="I49" t="s">
        <v>102</v>
      </c>
      <c r="J49" s="78">
        <v>5.0000000000000001E-3</v>
      </c>
      <c r="K49" s="78">
        <v>4.6199999999999998E-2</v>
      </c>
      <c r="L49" s="77">
        <v>2561.0500000000002</v>
      </c>
      <c r="M49" s="77">
        <v>94.08</v>
      </c>
      <c r="N49" s="77">
        <v>0</v>
      </c>
      <c r="O49" s="77">
        <v>2.40943584</v>
      </c>
      <c r="P49" s="78">
        <v>0</v>
      </c>
      <c r="Q49" s="78">
        <v>1E-4</v>
      </c>
      <c r="R49" s="78">
        <v>0</v>
      </c>
    </row>
    <row r="50" spans="2:18">
      <c r="B50" t="s">
        <v>289</v>
      </c>
      <c r="C50" t="s">
        <v>290</v>
      </c>
      <c r="D50" t="s">
        <v>100</v>
      </c>
      <c r="E50" t="s">
        <v>223</v>
      </c>
      <c r="G50"/>
      <c r="H50" s="77">
        <v>6.28</v>
      </c>
      <c r="I50" t="s">
        <v>102</v>
      </c>
      <c r="J50" s="78">
        <v>0.01</v>
      </c>
      <c r="K50" s="78">
        <v>4.2700000000000002E-2</v>
      </c>
      <c r="L50" s="77">
        <v>3380737.2</v>
      </c>
      <c r="M50" s="77">
        <v>82.4</v>
      </c>
      <c r="N50" s="77">
        <v>0</v>
      </c>
      <c r="O50" s="77">
        <v>2785.7274527999998</v>
      </c>
      <c r="P50" s="78">
        <v>1E-4</v>
      </c>
      <c r="Q50" s="78">
        <v>8.5400000000000004E-2</v>
      </c>
      <c r="R50" s="78">
        <v>2.9700000000000001E-2</v>
      </c>
    </row>
    <row r="51" spans="2:18">
      <c r="B51" t="s">
        <v>291</v>
      </c>
      <c r="C51" t="s">
        <v>292</v>
      </c>
      <c r="D51" t="s">
        <v>100</v>
      </c>
      <c r="E51" t="s">
        <v>223</v>
      </c>
      <c r="G51"/>
      <c r="H51" s="77">
        <v>8.08</v>
      </c>
      <c r="I51" t="s">
        <v>102</v>
      </c>
      <c r="J51" s="78">
        <v>1.2999999999999999E-2</v>
      </c>
      <c r="K51" s="78">
        <v>4.2700000000000002E-2</v>
      </c>
      <c r="L51" s="77">
        <v>5696164.1299999999</v>
      </c>
      <c r="M51" s="77">
        <v>79.739999999999995</v>
      </c>
      <c r="N51" s="77">
        <v>0</v>
      </c>
      <c r="O51" s="77">
        <v>4542.1212772620001</v>
      </c>
      <c r="P51" s="78">
        <v>4.0000000000000002E-4</v>
      </c>
      <c r="Q51" s="78">
        <v>0.13919999999999999</v>
      </c>
      <c r="R51" s="78">
        <v>4.8399999999999999E-2</v>
      </c>
    </row>
    <row r="52" spans="2:18">
      <c r="B52" t="s">
        <v>293</v>
      </c>
      <c r="C52" t="s">
        <v>294</v>
      </c>
      <c r="D52" t="s">
        <v>100</v>
      </c>
      <c r="E52" t="s">
        <v>223</v>
      </c>
      <c r="G52"/>
      <c r="H52" s="77">
        <v>0.17</v>
      </c>
      <c r="I52" t="s">
        <v>102</v>
      </c>
      <c r="J52" s="78">
        <v>1.4999999999999999E-2</v>
      </c>
      <c r="K52" s="78">
        <v>4.3999999999999997E-2</v>
      </c>
      <c r="L52" s="77">
        <v>7203.45</v>
      </c>
      <c r="M52" s="77">
        <v>100.76</v>
      </c>
      <c r="N52" s="77">
        <v>0</v>
      </c>
      <c r="O52" s="77">
        <v>7.2581962200000003</v>
      </c>
      <c r="P52" s="78">
        <v>0</v>
      </c>
      <c r="Q52" s="78">
        <v>2.0000000000000001E-4</v>
      </c>
      <c r="R52" s="78">
        <v>1E-4</v>
      </c>
    </row>
    <row r="53" spans="2:18">
      <c r="B53" t="s">
        <v>295</v>
      </c>
      <c r="C53" t="s">
        <v>296</v>
      </c>
      <c r="D53" t="s">
        <v>100</v>
      </c>
      <c r="E53" t="s">
        <v>223</v>
      </c>
      <c r="G53"/>
      <c r="H53" s="77">
        <v>12.11</v>
      </c>
      <c r="I53" t="s">
        <v>102</v>
      </c>
      <c r="J53" s="78">
        <v>1.4999999999999999E-2</v>
      </c>
      <c r="K53" s="78">
        <v>4.3900000000000002E-2</v>
      </c>
      <c r="L53" s="77">
        <v>3341525.15</v>
      </c>
      <c r="M53" s="77">
        <v>71.599999999999994</v>
      </c>
      <c r="N53" s="77">
        <v>0</v>
      </c>
      <c r="O53" s="77">
        <v>2392.5320074000001</v>
      </c>
      <c r="P53" s="78">
        <v>2.0000000000000001E-4</v>
      </c>
      <c r="Q53" s="78">
        <v>7.3300000000000004E-2</v>
      </c>
      <c r="R53" s="78">
        <v>2.5499999999999998E-2</v>
      </c>
    </row>
    <row r="54" spans="2:18">
      <c r="B54" s="79" t="s">
        <v>297</v>
      </c>
      <c r="C54" s="16"/>
      <c r="D54" s="16"/>
      <c r="H54" s="81">
        <v>0</v>
      </c>
      <c r="K54" s="80">
        <v>0</v>
      </c>
      <c r="L54" s="81">
        <v>0</v>
      </c>
      <c r="N54" s="81">
        <v>0</v>
      </c>
      <c r="O54" s="81">
        <v>0</v>
      </c>
      <c r="Q54" s="80">
        <v>0</v>
      </c>
      <c r="R54" s="80">
        <v>0</v>
      </c>
    </row>
    <row r="55" spans="2:18">
      <c r="B55" t="s">
        <v>208</v>
      </c>
      <c r="C55" t="s">
        <v>208</v>
      </c>
      <c r="D55" s="16"/>
      <c r="E55" t="s">
        <v>208</v>
      </c>
      <c r="H55" s="77">
        <v>0</v>
      </c>
      <c r="I55" t="s">
        <v>208</v>
      </c>
      <c r="J55" s="78">
        <v>0</v>
      </c>
      <c r="K55" s="78">
        <v>0</v>
      </c>
      <c r="L55" s="77">
        <v>0</v>
      </c>
      <c r="M55" s="77">
        <v>0</v>
      </c>
      <c r="O55" s="77">
        <v>0</v>
      </c>
      <c r="P55" s="78">
        <v>0</v>
      </c>
      <c r="Q55" s="78">
        <v>0</v>
      </c>
      <c r="R55" s="78">
        <v>0</v>
      </c>
    </row>
    <row r="56" spans="2:18">
      <c r="B56" s="79" t="s">
        <v>298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208</v>
      </c>
      <c r="C57" t="s">
        <v>208</v>
      </c>
      <c r="D57" s="16"/>
      <c r="E57" t="s">
        <v>208</v>
      </c>
      <c r="H57" s="77">
        <v>0</v>
      </c>
      <c r="I57" t="s">
        <v>208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216</v>
      </c>
      <c r="C58" s="16"/>
      <c r="D58" s="16"/>
      <c r="H58" s="81">
        <v>16.559999999999999</v>
      </c>
      <c r="K58" s="80">
        <v>6.2399999999999997E-2</v>
      </c>
      <c r="L58" s="81">
        <v>4538.01</v>
      </c>
      <c r="N58" s="81">
        <v>0</v>
      </c>
      <c r="O58" s="81">
        <v>12.8573992949727</v>
      </c>
      <c r="Q58" s="80">
        <v>4.0000000000000002E-4</v>
      </c>
      <c r="R58" s="80">
        <v>1E-4</v>
      </c>
    </row>
    <row r="59" spans="2:18">
      <c r="B59" s="79" t="s">
        <v>299</v>
      </c>
      <c r="C59" s="16"/>
      <c r="D59" s="16"/>
      <c r="H59" s="81">
        <v>16.559999999999999</v>
      </c>
      <c r="K59" s="80">
        <v>6.2399999999999997E-2</v>
      </c>
      <c r="L59" s="81">
        <v>4538.01</v>
      </c>
      <c r="N59" s="81">
        <v>0</v>
      </c>
      <c r="O59" s="81">
        <v>12.8573992949727</v>
      </c>
      <c r="Q59" s="80">
        <v>4.0000000000000002E-4</v>
      </c>
      <c r="R59" s="80">
        <v>1E-4</v>
      </c>
    </row>
    <row r="60" spans="2:18">
      <c r="B60" t="s">
        <v>300</v>
      </c>
      <c r="C60" t="s">
        <v>301</v>
      </c>
      <c r="D60" t="s">
        <v>123</v>
      </c>
      <c r="E60" t="s">
        <v>866</v>
      </c>
      <c r="F60" t="s">
        <v>2117</v>
      </c>
      <c r="G60"/>
      <c r="H60" s="77">
        <v>16.559999999999999</v>
      </c>
      <c r="I60" t="s">
        <v>106</v>
      </c>
      <c r="J60" s="78">
        <v>4.4999999999999998E-2</v>
      </c>
      <c r="K60" s="78">
        <v>6.2399999999999997E-2</v>
      </c>
      <c r="L60" s="77">
        <v>4538.01</v>
      </c>
      <c r="M60" s="77">
        <v>73.610500688627837</v>
      </c>
      <c r="N60" s="77">
        <v>0</v>
      </c>
      <c r="O60" s="77">
        <v>12.8573992949727</v>
      </c>
      <c r="P60" s="78">
        <v>0</v>
      </c>
      <c r="Q60" s="78">
        <v>4.0000000000000002E-4</v>
      </c>
      <c r="R60" s="78">
        <v>1E-4</v>
      </c>
    </row>
    <row r="61" spans="2:18">
      <c r="B61" s="79" t="s">
        <v>303</v>
      </c>
      <c r="C61" s="16"/>
      <c r="D61" s="16"/>
      <c r="H61" s="81">
        <v>0</v>
      </c>
      <c r="K61" s="80">
        <v>0</v>
      </c>
      <c r="L61" s="81">
        <v>0</v>
      </c>
      <c r="N61" s="81">
        <v>0</v>
      </c>
      <c r="O61" s="81">
        <v>0</v>
      </c>
      <c r="Q61" s="80">
        <v>0</v>
      </c>
      <c r="R61" s="80">
        <v>0</v>
      </c>
    </row>
    <row r="62" spans="2:18">
      <c r="B62" t="s">
        <v>208</v>
      </c>
      <c r="C62" t="s">
        <v>208</v>
      </c>
      <c r="D62" s="16"/>
      <c r="E62" t="s">
        <v>208</v>
      </c>
      <c r="H62" s="77">
        <v>0</v>
      </c>
      <c r="I62" t="s">
        <v>208</v>
      </c>
      <c r="J62" s="78">
        <v>0</v>
      </c>
      <c r="K62" s="78">
        <v>0</v>
      </c>
      <c r="L62" s="77">
        <v>0</v>
      </c>
      <c r="M62" s="77">
        <v>0</v>
      </c>
      <c r="O62" s="77">
        <v>0</v>
      </c>
      <c r="P62" s="78">
        <v>0</v>
      </c>
      <c r="Q62" s="78">
        <v>0</v>
      </c>
      <c r="R62" s="78">
        <v>0</v>
      </c>
    </row>
    <row r="63" spans="2:18">
      <c r="B63" t="s">
        <v>304</v>
      </c>
      <c r="C63" s="16"/>
      <c r="D63" s="16"/>
    </row>
    <row r="64" spans="2:18">
      <c r="B64" t="s">
        <v>305</v>
      </c>
      <c r="C64" s="16"/>
      <c r="D64" s="16"/>
    </row>
    <row r="65" spans="2:4">
      <c r="B65" t="s">
        <v>306</v>
      </c>
      <c r="C65" s="16"/>
      <c r="D65" s="16"/>
    </row>
    <row r="66" spans="2:4">
      <c r="B66" t="s">
        <v>307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>
        <v>45197</v>
      </c>
    </row>
    <row r="2" spans="2:23">
      <c r="B2" s="2" t="s">
        <v>1</v>
      </c>
      <c r="C2" s="12" t="s">
        <v>2075</v>
      </c>
    </row>
    <row r="3" spans="2:23">
      <c r="B3" s="2" t="s">
        <v>2</v>
      </c>
      <c r="C3" s="83" t="s">
        <v>2076</v>
      </c>
    </row>
    <row r="4" spans="2:23">
      <c r="B4" s="2" t="s">
        <v>3</v>
      </c>
      <c r="C4" s="84" t="s">
        <v>196</v>
      </c>
    </row>
    <row r="5" spans="2:23">
      <c r="B5" s="2"/>
    </row>
    <row r="7" spans="2:23" ht="26.25" customHeight="1">
      <c r="B7" s="110" t="s">
        <v>178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1945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1946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831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>
        <v>45197</v>
      </c>
      <c r="E1" s="16"/>
      <c r="F1" s="16"/>
      <c r="G1" s="16"/>
    </row>
    <row r="2" spans="2:68">
      <c r="B2" s="2" t="s">
        <v>1</v>
      </c>
      <c r="C2" s="12" t="s">
        <v>2075</v>
      </c>
      <c r="E2" s="16"/>
      <c r="F2" s="16"/>
      <c r="G2" s="16"/>
    </row>
    <row r="3" spans="2:68">
      <c r="B3" s="2" t="s">
        <v>2</v>
      </c>
      <c r="C3" s="83" t="s">
        <v>2076</v>
      </c>
      <c r="E3" s="16"/>
      <c r="F3" s="16"/>
      <c r="G3" s="16"/>
    </row>
    <row r="4" spans="2:68">
      <c r="B4" s="2" t="s">
        <v>3</v>
      </c>
      <c r="C4" s="84" t="s">
        <v>196</v>
      </c>
      <c r="E4" s="16"/>
      <c r="F4" s="16"/>
      <c r="G4" s="16"/>
    </row>
    <row r="6" spans="2:68" ht="26.25" customHeight="1">
      <c r="B6" s="105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BP6" s="19"/>
    </row>
    <row r="7" spans="2:68" ht="26.25" customHeight="1">
      <c r="B7" s="105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6"/>
  <sheetViews>
    <sheetView rightToLeft="1" topLeftCell="A143" workbookViewId="0">
      <selection activeCell="A158" sqref="A158:XFD15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>
        <v>45197</v>
      </c>
      <c r="E1" s="16"/>
      <c r="F1" s="16"/>
    </row>
    <row r="2" spans="2:66">
      <c r="B2" s="2" t="s">
        <v>1</v>
      </c>
      <c r="C2" s="12" t="s">
        <v>2075</v>
      </c>
      <c r="E2" s="16"/>
      <c r="F2" s="16"/>
    </row>
    <row r="3" spans="2:66">
      <c r="B3" s="2" t="s">
        <v>2</v>
      </c>
      <c r="C3" s="83" t="s">
        <v>2076</v>
      </c>
      <c r="E3" s="16"/>
      <c r="F3" s="16"/>
    </row>
    <row r="4" spans="2:66">
      <c r="B4" s="2" t="s">
        <v>3</v>
      </c>
      <c r="C4" s="84" t="s">
        <v>196</v>
      </c>
      <c r="E4" s="16"/>
      <c r="F4" s="16"/>
    </row>
    <row r="6" spans="2:66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2:66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4.55</v>
      </c>
      <c r="L11" s="7"/>
      <c r="M11" s="7"/>
      <c r="N11" s="76">
        <v>4.58E-2</v>
      </c>
      <c r="O11" s="75">
        <f>O12+O227</f>
        <v>17507242.070000008</v>
      </c>
      <c r="P11" s="33"/>
      <c r="Q11" s="75">
        <f>Q12+Q227</f>
        <v>84.89706000000001</v>
      </c>
      <c r="R11" s="75">
        <f>R12+R227</f>
        <v>22471.237475359605</v>
      </c>
      <c r="S11" s="7"/>
      <c r="T11" s="76">
        <f>R11/$R$11</f>
        <v>1</v>
      </c>
      <c r="U11" s="76">
        <f>R11/'סכום נכסי הקרן'!$C$42</f>
        <v>0.23927394753672893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4.47</v>
      </c>
      <c r="N12" s="80">
        <v>3.9399999999999998E-2</v>
      </c>
      <c r="O12" s="81">
        <f>O13+O160+O222+O225</f>
        <v>16461785.920000007</v>
      </c>
      <c r="Q12" s="81">
        <f>Q13+Q160+Q222+Q225</f>
        <v>84.89706000000001</v>
      </c>
      <c r="R12" s="81">
        <f>R13+R160+R222+R225</f>
        <v>18656.311037569998</v>
      </c>
      <c r="T12" s="80">
        <f t="shared" ref="T12:T75" si="0">R12/$R$11</f>
        <v>0.83023069192460852</v>
      </c>
      <c r="U12" s="80">
        <f>R12/'סכום נכסי הקרן'!$C$42</f>
        <v>0.19865257502295092</v>
      </c>
    </row>
    <row r="13" spans="2:66">
      <c r="B13" s="79" t="s">
        <v>308</v>
      </c>
      <c r="C13" s="16"/>
      <c r="D13" s="16"/>
      <c r="E13" s="16"/>
      <c r="F13" s="16"/>
      <c r="K13" s="81">
        <v>4.57</v>
      </c>
      <c r="N13" s="80">
        <v>3.5299999999999998E-2</v>
      </c>
      <c r="O13" s="81">
        <f>SUM(O14:O159)</f>
        <v>12995965.460000006</v>
      </c>
      <c r="Q13" s="81">
        <f>SUM(Q14:Q159)</f>
        <v>70.761840000000007</v>
      </c>
      <c r="R13" s="81">
        <f>SUM(R14:R159)</f>
        <v>15470.352651416999</v>
      </c>
      <c r="T13" s="80">
        <f t="shared" si="0"/>
        <v>0.68845129995091325</v>
      </c>
      <c r="U13" s="80">
        <f>R13/'סכום נכסי הקרן'!$C$42</f>
        <v>0.16472846022604765</v>
      </c>
    </row>
    <row r="14" spans="2:66">
      <c r="B14" t="s">
        <v>312</v>
      </c>
      <c r="C14" t="s">
        <v>313</v>
      </c>
      <c r="D14" t="s">
        <v>100</v>
      </c>
      <c r="E14" t="s">
        <v>123</v>
      </c>
      <c r="F14" t="s">
        <v>314</v>
      </c>
      <c r="G14" t="s">
        <v>315</v>
      </c>
      <c r="H14" t="s">
        <v>316</v>
      </c>
      <c r="I14" t="s">
        <v>149</v>
      </c>
      <c r="J14"/>
      <c r="K14" s="77">
        <v>6.72</v>
      </c>
      <c r="L14" t="s">
        <v>102</v>
      </c>
      <c r="M14" s="78">
        <v>2E-3</v>
      </c>
      <c r="N14" s="78">
        <v>2.4199999999999999E-2</v>
      </c>
      <c r="O14" s="77">
        <v>16982.55</v>
      </c>
      <c r="P14" s="77">
        <v>96.35</v>
      </c>
      <c r="Q14" s="77">
        <v>0</v>
      </c>
      <c r="R14" s="77">
        <v>16.362686924999998</v>
      </c>
      <c r="S14" s="78">
        <v>0</v>
      </c>
      <c r="T14" s="78">
        <f t="shared" si="0"/>
        <v>7.281613637407456E-4</v>
      </c>
      <c r="U14" s="78">
        <f>R14/'סכום נכסי הקרן'!$C$42</f>
        <v>1.7423004394597613E-4</v>
      </c>
    </row>
    <row r="15" spans="2:66">
      <c r="B15" t="s">
        <v>317</v>
      </c>
      <c r="C15" t="s">
        <v>318</v>
      </c>
      <c r="D15" t="s">
        <v>100</v>
      </c>
      <c r="E15" t="s">
        <v>123</v>
      </c>
      <c r="F15" t="s">
        <v>314</v>
      </c>
      <c r="G15" t="s">
        <v>315</v>
      </c>
      <c r="H15" t="s">
        <v>316</v>
      </c>
      <c r="I15" t="s">
        <v>149</v>
      </c>
      <c r="J15"/>
      <c r="K15" s="77">
        <v>2.73</v>
      </c>
      <c r="L15" t="s">
        <v>102</v>
      </c>
      <c r="M15" s="78">
        <v>3.8E-3</v>
      </c>
      <c r="N15" s="78">
        <v>2.3800000000000002E-2</v>
      </c>
      <c r="O15" s="77">
        <v>109210.63</v>
      </c>
      <c r="P15" s="77">
        <v>104.01</v>
      </c>
      <c r="Q15" s="77">
        <v>0</v>
      </c>
      <c r="R15" s="77">
        <v>113.589976263</v>
      </c>
      <c r="S15" s="78">
        <v>0</v>
      </c>
      <c r="T15" s="78">
        <f t="shared" si="0"/>
        <v>5.054905248878922E-3</v>
      </c>
      <c r="U15" s="78">
        <f>R15/'סכום נכסי הקרן'!$C$42</f>
        <v>1.2095071333233908E-3</v>
      </c>
    </row>
    <row r="16" spans="2:66">
      <c r="B16" t="s">
        <v>319</v>
      </c>
      <c r="C16" t="s">
        <v>320</v>
      </c>
      <c r="D16" t="s">
        <v>100</v>
      </c>
      <c r="E16" t="s">
        <v>123</v>
      </c>
      <c r="F16" t="s">
        <v>321</v>
      </c>
      <c r="G16" t="s">
        <v>127</v>
      </c>
      <c r="H16" t="s">
        <v>205</v>
      </c>
      <c r="I16" t="s">
        <v>206</v>
      </c>
      <c r="J16"/>
      <c r="K16" s="77">
        <v>12.17</v>
      </c>
      <c r="L16" t="s">
        <v>102</v>
      </c>
      <c r="M16" s="78">
        <v>2.07E-2</v>
      </c>
      <c r="N16" s="78">
        <v>2.7099999999999999E-2</v>
      </c>
      <c r="O16" s="77">
        <v>305701.46000000002</v>
      </c>
      <c r="P16" s="77">
        <v>102.43</v>
      </c>
      <c r="Q16" s="77">
        <v>0</v>
      </c>
      <c r="R16" s="77">
        <v>313.13000547799999</v>
      </c>
      <c r="S16" s="78">
        <v>1E-4</v>
      </c>
      <c r="T16" s="78">
        <f t="shared" si="0"/>
        <v>1.3934702342109844E-2</v>
      </c>
      <c r="U16" s="78">
        <f>R16/'סכום נכסי הקרן'!$C$42</f>
        <v>3.3342112371459245E-3</v>
      </c>
    </row>
    <row r="17" spans="2:21">
      <c r="B17" t="s">
        <v>322</v>
      </c>
      <c r="C17" t="s">
        <v>323</v>
      </c>
      <c r="D17" t="s">
        <v>100</v>
      </c>
      <c r="E17" t="s">
        <v>123</v>
      </c>
      <c r="F17" t="s">
        <v>324</v>
      </c>
      <c r="G17" t="s">
        <v>325</v>
      </c>
      <c r="H17" t="s">
        <v>326</v>
      </c>
      <c r="I17" t="s">
        <v>149</v>
      </c>
      <c r="J17"/>
      <c r="K17" s="77">
        <v>1.86</v>
      </c>
      <c r="L17" t="s">
        <v>102</v>
      </c>
      <c r="M17" s="78">
        <v>4.4999999999999998E-2</v>
      </c>
      <c r="N17" s="78">
        <v>2.63E-2</v>
      </c>
      <c r="O17" s="77">
        <v>100187.17</v>
      </c>
      <c r="P17" s="77">
        <v>117.23</v>
      </c>
      <c r="Q17" s="77">
        <v>0</v>
      </c>
      <c r="R17" s="77">
        <v>117.44941939100001</v>
      </c>
      <c r="S17" s="78">
        <v>0</v>
      </c>
      <c r="T17" s="78">
        <f t="shared" si="0"/>
        <v>5.226655608966211E-3</v>
      </c>
      <c r="U17" s="78">
        <f>R17/'סכום נכסי הקרן'!$C$42</f>
        <v>1.2506025199723312E-3</v>
      </c>
    </row>
    <row r="18" spans="2:21">
      <c r="B18" t="s">
        <v>327</v>
      </c>
      <c r="C18" t="s">
        <v>328</v>
      </c>
      <c r="D18" t="s">
        <v>100</v>
      </c>
      <c r="E18" t="s">
        <v>123</v>
      </c>
      <c r="F18" t="s">
        <v>324</v>
      </c>
      <c r="G18" t="s">
        <v>325</v>
      </c>
      <c r="H18" t="s">
        <v>326</v>
      </c>
      <c r="I18" t="s">
        <v>149</v>
      </c>
      <c r="J18"/>
      <c r="K18" s="77">
        <v>4.2</v>
      </c>
      <c r="L18" t="s">
        <v>102</v>
      </c>
      <c r="M18" s="78">
        <v>3.85E-2</v>
      </c>
      <c r="N18" s="78">
        <v>2.5499999999999998E-2</v>
      </c>
      <c r="O18" s="77">
        <v>238065.39</v>
      </c>
      <c r="P18" s="77">
        <v>120.55</v>
      </c>
      <c r="Q18" s="77">
        <v>0</v>
      </c>
      <c r="R18" s="77">
        <v>286.98782764499998</v>
      </c>
      <c r="S18" s="78">
        <v>1E-4</v>
      </c>
      <c r="T18" s="78">
        <f t="shared" si="0"/>
        <v>1.2771340606394769E-2</v>
      </c>
      <c r="U18" s="78">
        <f>R18/'סכום נכסי הקרן'!$C$42</f>
        <v>3.0558490822281976E-3</v>
      </c>
    </row>
    <row r="19" spans="2:21">
      <c r="B19" t="s">
        <v>329</v>
      </c>
      <c r="C19" t="s">
        <v>330</v>
      </c>
      <c r="D19" t="s">
        <v>100</v>
      </c>
      <c r="E19" t="s">
        <v>123</v>
      </c>
      <c r="F19" t="s">
        <v>324</v>
      </c>
      <c r="G19" t="s">
        <v>325</v>
      </c>
      <c r="H19" t="s">
        <v>326</v>
      </c>
      <c r="I19" t="s">
        <v>149</v>
      </c>
      <c r="J19"/>
      <c r="K19" s="77">
        <v>6.66</v>
      </c>
      <c r="L19" t="s">
        <v>102</v>
      </c>
      <c r="M19" s="78">
        <v>2.3900000000000001E-2</v>
      </c>
      <c r="N19" s="78">
        <v>2.8500000000000001E-2</v>
      </c>
      <c r="O19" s="77">
        <v>352497.35</v>
      </c>
      <c r="P19" s="77">
        <v>108.05</v>
      </c>
      <c r="Q19" s="77">
        <v>0</v>
      </c>
      <c r="R19" s="77">
        <v>380.87338667500001</v>
      </c>
      <c r="S19" s="78">
        <v>1E-4</v>
      </c>
      <c r="T19" s="78">
        <f t="shared" si="0"/>
        <v>1.6949373041544296E-2</v>
      </c>
      <c r="U19" s="78">
        <f>R19/'סכום נכסי הקרן'!$C$42</f>
        <v>4.0555433959229177E-3</v>
      </c>
    </row>
    <row r="20" spans="2:21">
      <c r="B20" t="s">
        <v>331</v>
      </c>
      <c r="C20" t="s">
        <v>332</v>
      </c>
      <c r="D20" t="s">
        <v>100</v>
      </c>
      <c r="E20" t="s">
        <v>123</v>
      </c>
      <c r="F20" t="s">
        <v>324</v>
      </c>
      <c r="G20" t="s">
        <v>325</v>
      </c>
      <c r="H20" t="s">
        <v>326</v>
      </c>
      <c r="I20" t="s">
        <v>149</v>
      </c>
      <c r="J20"/>
      <c r="K20" s="77">
        <v>3.76</v>
      </c>
      <c r="L20" t="s">
        <v>102</v>
      </c>
      <c r="M20" s="78">
        <v>0.01</v>
      </c>
      <c r="N20" s="78">
        <v>2.3900000000000001E-2</v>
      </c>
      <c r="O20" s="77">
        <v>34622.76</v>
      </c>
      <c r="P20" s="77">
        <v>104.44</v>
      </c>
      <c r="Q20" s="77">
        <v>0</v>
      </c>
      <c r="R20" s="77">
        <v>36.160010544000002</v>
      </c>
      <c r="S20" s="78">
        <v>0</v>
      </c>
      <c r="T20" s="78">
        <f t="shared" si="0"/>
        <v>1.6091686354011679E-3</v>
      </c>
      <c r="U20" s="78">
        <f>R20/'סכום נכסי הקרן'!$C$42</f>
        <v>3.8503213164472875E-4</v>
      </c>
    </row>
    <row r="21" spans="2:21">
      <c r="B21" t="s">
        <v>333</v>
      </c>
      <c r="C21" t="s">
        <v>334</v>
      </c>
      <c r="D21" t="s">
        <v>100</v>
      </c>
      <c r="E21" t="s">
        <v>123</v>
      </c>
      <c r="F21" t="s">
        <v>324</v>
      </c>
      <c r="G21" t="s">
        <v>325</v>
      </c>
      <c r="H21" t="s">
        <v>326</v>
      </c>
      <c r="I21" t="s">
        <v>149</v>
      </c>
      <c r="J21"/>
      <c r="K21" s="77">
        <v>11.64</v>
      </c>
      <c r="L21" t="s">
        <v>102</v>
      </c>
      <c r="M21" s="78">
        <v>1.2500000000000001E-2</v>
      </c>
      <c r="N21" s="78">
        <v>2.9399999999999999E-2</v>
      </c>
      <c r="O21" s="77">
        <v>150602.54</v>
      </c>
      <c r="P21" s="77">
        <v>91.1</v>
      </c>
      <c r="Q21" s="77">
        <v>0</v>
      </c>
      <c r="R21" s="77">
        <v>137.19891394000001</v>
      </c>
      <c r="S21" s="78">
        <v>0</v>
      </c>
      <c r="T21" s="78">
        <f t="shared" si="0"/>
        <v>6.1055344233019119E-3</v>
      </c>
      <c r="U21" s="78">
        <f>R21/'סכום נכסי הקרן'!$C$42</f>
        <v>1.460895323284834E-3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324</v>
      </c>
      <c r="G22" t="s">
        <v>325</v>
      </c>
      <c r="H22" t="s">
        <v>326</v>
      </c>
      <c r="I22" t="s">
        <v>149</v>
      </c>
      <c r="J22"/>
      <c r="K22" s="77">
        <v>8.44</v>
      </c>
      <c r="L22" t="s">
        <v>102</v>
      </c>
      <c r="M22" s="78">
        <v>0.03</v>
      </c>
      <c r="N22" s="78">
        <v>2.9100000000000001E-2</v>
      </c>
      <c r="O22" s="77">
        <v>18286.18</v>
      </c>
      <c r="P22" s="77">
        <v>102.99</v>
      </c>
      <c r="Q22" s="77">
        <v>0</v>
      </c>
      <c r="R22" s="77">
        <v>18.832936782000001</v>
      </c>
      <c r="S22" s="78">
        <v>0</v>
      </c>
      <c r="T22" s="78">
        <f t="shared" si="0"/>
        <v>8.380907728224086E-4</v>
      </c>
      <c r="U22" s="78">
        <f>R22/'סכום נכסי הקרן'!$C$42</f>
        <v>2.005332876073256E-4</v>
      </c>
    </row>
    <row r="23" spans="2:21">
      <c r="B23" t="s">
        <v>337</v>
      </c>
      <c r="C23" t="s">
        <v>338</v>
      </c>
      <c r="D23" t="s">
        <v>100</v>
      </c>
      <c r="E23" t="s">
        <v>123</v>
      </c>
      <c r="F23" t="s">
        <v>324</v>
      </c>
      <c r="G23" t="s">
        <v>325</v>
      </c>
      <c r="H23" t="s">
        <v>326</v>
      </c>
      <c r="I23" t="s">
        <v>149</v>
      </c>
      <c r="J23"/>
      <c r="K23" s="77">
        <v>11.16</v>
      </c>
      <c r="L23" t="s">
        <v>102</v>
      </c>
      <c r="M23" s="78">
        <v>3.2000000000000001E-2</v>
      </c>
      <c r="N23" s="78">
        <v>2.9399999999999999E-2</v>
      </c>
      <c r="O23" s="77">
        <v>120578.73</v>
      </c>
      <c r="P23" s="77">
        <v>105.31</v>
      </c>
      <c r="Q23" s="77">
        <v>0</v>
      </c>
      <c r="R23" s="77">
        <v>126.981460563</v>
      </c>
      <c r="S23" s="78">
        <v>1E-4</v>
      </c>
      <c r="T23" s="78">
        <f t="shared" si="0"/>
        <v>5.6508441380782445E-3</v>
      </c>
      <c r="U23" s="78">
        <f>R23/'סכום נכסי הקרן'!$C$42</f>
        <v>1.3520997838327661E-3</v>
      </c>
    </row>
    <row r="24" spans="2:21">
      <c r="B24" t="s">
        <v>339</v>
      </c>
      <c r="C24" t="s">
        <v>340</v>
      </c>
      <c r="D24" t="s">
        <v>100</v>
      </c>
      <c r="E24" t="s">
        <v>123</v>
      </c>
      <c r="F24" t="s">
        <v>341</v>
      </c>
      <c r="G24" t="s">
        <v>127</v>
      </c>
      <c r="H24" t="s">
        <v>326</v>
      </c>
      <c r="I24" t="s">
        <v>149</v>
      </c>
      <c r="J24"/>
      <c r="K24" s="77">
        <v>6.24</v>
      </c>
      <c r="L24" t="s">
        <v>102</v>
      </c>
      <c r="M24" s="78">
        <v>2.6499999999999999E-2</v>
      </c>
      <c r="N24" s="78">
        <v>2.6599999999999999E-2</v>
      </c>
      <c r="O24" s="77">
        <v>36065.03</v>
      </c>
      <c r="P24" s="77">
        <v>112.76</v>
      </c>
      <c r="Q24" s="77">
        <v>0</v>
      </c>
      <c r="R24" s="77">
        <v>40.666927827999999</v>
      </c>
      <c r="S24" s="78">
        <v>0</v>
      </c>
      <c r="T24" s="78">
        <f t="shared" si="0"/>
        <v>1.8097324578849972E-3</v>
      </c>
      <c r="U24" s="78">
        <f>R24/'סכום נכסי הקרן'!$C$42</f>
        <v>4.3302182918349033E-4</v>
      </c>
    </row>
    <row r="25" spans="2:21">
      <c r="B25" t="s">
        <v>342</v>
      </c>
      <c r="C25" t="s">
        <v>343</v>
      </c>
      <c r="D25" t="s">
        <v>100</v>
      </c>
      <c r="E25" t="s">
        <v>123</v>
      </c>
      <c r="F25" t="s">
        <v>344</v>
      </c>
      <c r="G25" t="s">
        <v>345</v>
      </c>
      <c r="H25" t="s">
        <v>326</v>
      </c>
      <c r="I25" t="s">
        <v>149</v>
      </c>
      <c r="J25"/>
      <c r="K25" s="77">
        <v>3.35</v>
      </c>
      <c r="L25" t="s">
        <v>102</v>
      </c>
      <c r="M25" s="78">
        <v>1.34E-2</v>
      </c>
      <c r="N25" s="78">
        <v>3.0499999999999999E-2</v>
      </c>
      <c r="O25" s="77">
        <v>429276.29</v>
      </c>
      <c r="P25" s="77">
        <v>107.07</v>
      </c>
      <c r="Q25" s="77">
        <v>0</v>
      </c>
      <c r="R25" s="77">
        <v>459.62612370300002</v>
      </c>
      <c r="S25" s="78">
        <v>1E-4</v>
      </c>
      <c r="T25" s="78">
        <f t="shared" si="0"/>
        <v>2.0453974740242679E-2</v>
      </c>
      <c r="U25" s="78">
        <f>R25/'סכום נכסי הקרן'!$C$42</f>
        <v>4.8941032789144049E-3</v>
      </c>
    </row>
    <row r="26" spans="2:21">
      <c r="B26" t="s">
        <v>346</v>
      </c>
      <c r="C26" t="s">
        <v>347</v>
      </c>
      <c r="D26" t="s">
        <v>100</v>
      </c>
      <c r="E26" t="s">
        <v>123</v>
      </c>
      <c r="F26" t="s">
        <v>344</v>
      </c>
      <c r="G26" t="s">
        <v>345</v>
      </c>
      <c r="H26" t="s">
        <v>326</v>
      </c>
      <c r="I26" t="s">
        <v>149</v>
      </c>
      <c r="J26"/>
      <c r="K26" s="77">
        <v>3.33</v>
      </c>
      <c r="L26" t="s">
        <v>102</v>
      </c>
      <c r="M26" s="78">
        <v>1.77E-2</v>
      </c>
      <c r="N26" s="78">
        <v>0.03</v>
      </c>
      <c r="O26" s="77">
        <v>252692.51</v>
      </c>
      <c r="P26" s="77">
        <v>107.4</v>
      </c>
      <c r="Q26" s="77">
        <v>0</v>
      </c>
      <c r="R26" s="77">
        <v>271.39175574000001</v>
      </c>
      <c r="S26" s="78">
        <v>1E-4</v>
      </c>
      <c r="T26" s="78">
        <f t="shared" si="0"/>
        <v>1.2077294632197685E-2</v>
      </c>
      <c r="U26" s="78">
        <f>R26/'סכום נכסי הקרן'!$C$42</f>
        <v>2.8897819622100865E-3</v>
      </c>
    </row>
    <row r="27" spans="2:21">
      <c r="B27" t="s">
        <v>348</v>
      </c>
      <c r="C27" t="s">
        <v>349</v>
      </c>
      <c r="D27" t="s">
        <v>100</v>
      </c>
      <c r="E27" t="s">
        <v>123</v>
      </c>
      <c r="F27" t="s">
        <v>344</v>
      </c>
      <c r="G27" t="s">
        <v>345</v>
      </c>
      <c r="H27" t="s">
        <v>326</v>
      </c>
      <c r="I27" t="s">
        <v>149</v>
      </c>
      <c r="J27"/>
      <c r="K27" s="77">
        <v>6.33</v>
      </c>
      <c r="L27" t="s">
        <v>102</v>
      </c>
      <c r="M27" s="78">
        <v>2.4799999999999999E-2</v>
      </c>
      <c r="N27" s="78">
        <v>3.1600000000000003E-2</v>
      </c>
      <c r="O27" s="77">
        <v>475138.82</v>
      </c>
      <c r="P27" s="77">
        <v>107.59</v>
      </c>
      <c r="Q27" s="77">
        <v>0</v>
      </c>
      <c r="R27" s="77">
        <v>511.20185643799999</v>
      </c>
      <c r="S27" s="78">
        <v>1E-4</v>
      </c>
      <c r="T27" s="78">
        <f t="shared" si="0"/>
        <v>2.2749163547336828E-2</v>
      </c>
      <c r="U27" s="78">
        <f>R27/'סכום נכסי הקרן'!$C$42</f>
        <v>5.4432821651299382E-3</v>
      </c>
    </row>
    <row r="28" spans="2:21">
      <c r="B28" t="s">
        <v>350</v>
      </c>
      <c r="C28" t="s">
        <v>351</v>
      </c>
      <c r="D28" t="s">
        <v>100</v>
      </c>
      <c r="E28" t="s">
        <v>123</v>
      </c>
      <c r="F28" t="s">
        <v>344</v>
      </c>
      <c r="G28" t="s">
        <v>345</v>
      </c>
      <c r="H28" t="s">
        <v>352</v>
      </c>
      <c r="I28" t="s">
        <v>206</v>
      </c>
      <c r="J28"/>
      <c r="K28" s="77">
        <v>7.7</v>
      </c>
      <c r="L28" t="s">
        <v>102</v>
      </c>
      <c r="M28" s="78">
        <v>8.9999999999999993E-3</v>
      </c>
      <c r="N28" s="78">
        <v>3.2000000000000001E-2</v>
      </c>
      <c r="O28" s="77">
        <v>253966.5</v>
      </c>
      <c r="P28" s="77">
        <v>92.19</v>
      </c>
      <c r="Q28" s="77">
        <v>0</v>
      </c>
      <c r="R28" s="77">
        <v>234.13171635</v>
      </c>
      <c r="S28" s="78">
        <v>1E-4</v>
      </c>
      <c r="T28" s="78">
        <f t="shared" si="0"/>
        <v>1.0419173247878874E-2</v>
      </c>
      <c r="U28" s="78">
        <f>R28/'סכום נכסי הקרן'!$C$42</f>
        <v>2.4930367130890593E-3</v>
      </c>
    </row>
    <row r="29" spans="2:21">
      <c r="B29" t="s">
        <v>353</v>
      </c>
      <c r="C29" t="s">
        <v>354</v>
      </c>
      <c r="D29" t="s">
        <v>100</v>
      </c>
      <c r="E29" t="s">
        <v>123</v>
      </c>
      <c r="F29" t="s">
        <v>344</v>
      </c>
      <c r="G29" t="s">
        <v>345</v>
      </c>
      <c r="H29" t="s">
        <v>352</v>
      </c>
      <c r="I29" t="s">
        <v>206</v>
      </c>
      <c r="J29"/>
      <c r="K29" s="77">
        <v>11.19</v>
      </c>
      <c r="L29" t="s">
        <v>102</v>
      </c>
      <c r="M29" s="78">
        <v>1.6899999999999998E-2</v>
      </c>
      <c r="N29" s="78">
        <v>3.3500000000000002E-2</v>
      </c>
      <c r="O29" s="77">
        <v>317621.5</v>
      </c>
      <c r="P29" s="77">
        <v>92.05</v>
      </c>
      <c r="Q29" s="77">
        <v>0</v>
      </c>
      <c r="R29" s="77">
        <v>292.37059075000002</v>
      </c>
      <c r="S29" s="78">
        <v>1E-4</v>
      </c>
      <c r="T29" s="78">
        <f t="shared" si="0"/>
        <v>1.3010880734565387E-2</v>
      </c>
      <c r="U29" s="78">
        <f>R29/'סכום נכסי הקרן'!$C$42</f>
        <v>3.1131647942890354E-3</v>
      </c>
    </row>
    <row r="30" spans="2:21">
      <c r="B30" t="s">
        <v>355</v>
      </c>
      <c r="C30" t="s">
        <v>356</v>
      </c>
      <c r="D30" t="s">
        <v>100</v>
      </c>
      <c r="E30" t="s">
        <v>123</v>
      </c>
      <c r="F30" t="s">
        <v>344</v>
      </c>
      <c r="G30" t="s">
        <v>345</v>
      </c>
      <c r="H30" t="s">
        <v>352</v>
      </c>
      <c r="I30" t="s">
        <v>206</v>
      </c>
      <c r="J30"/>
      <c r="K30" s="77">
        <v>1</v>
      </c>
      <c r="L30" t="s">
        <v>102</v>
      </c>
      <c r="M30" s="78">
        <v>6.4999999999999997E-3</v>
      </c>
      <c r="N30" s="78">
        <v>2.5499999999999998E-2</v>
      </c>
      <c r="O30" s="77">
        <v>13648</v>
      </c>
      <c r="P30" s="77">
        <v>109.23</v>
      </c>
      <c r="Q30" s="77">
        <v>5.4699999999999999E-2</v>
      </c>
      <c r="R30" s="77">
        <v>14.9624104</v>
      </c>
      <c r="S30" s="78">
        <v>0</v>
      </c>
      <c r="T30" s="78">
        <f t="shared" si="0"/>
        <v>6.6584719316890037E-4</v>
      </c>
      <c r="U30" s="78">
        <f>R30/'סכום נכסי הקרן'!$C$42</f>
        <v>1.5931988636577366E-4</v>
      </c>
    </row>
    <row r="31" spans="2:21">
      <c r="B31" t="s">
        <v>357</v>
      </c>
      <c r="C31" t="s">
        <v>358</v>
      </c>
      <c r="D31" t="s">
        <v>100</v>
      </c>
      <c r="E31" t="s">
        <v>123</v>
      </c>
      <c r="F31" t="s">
        <v>359</v>
      </c>
      <c r="G31" t="s">
        <v>345</v>
      </c>
      <c r="H31" t="s">
        <v>360</v>
      </c>
      <c r="I31" t="s">
        <v>206</v>
      </c>
      <c r="J31"/>
      <c r="K31" s="77">
        <v>4.29</v>
      </c>
      <c r="L31" t="s">
        <v>102</v>
      </c>
      <c r="M31" s="78">
        <v>5.0000000000000001E-3</v>
      </c>
      <c r="N31" s="78">
        <v>3.2099999999999997E-2</v>
      </c>
      <c r="O31" s="77">
        <v>83232</v>
      </c>
      <c r="P31" s="77">
        <v>99.19</v>
      </c>
      <c r="Q31" s="77">
        <v>0</v>
      </c>
      <c r="R31" s="77">
        <v>82.557820800000002</v>
      </c>
      <c r="S31" s="78">
        <v>0</v>
      </c>
      <c r="T31" s="78">
        <f t="shared" si="0"/>
        <v>3.6739329950354165E-3</v>
      </c>
      <c r="U31" s="78">
        <f>R31/'סכום נכסי הקרן'!$C$42</f>
        <v>8.7907645070756156E-4</v>
      </c>
    </row>
    <row r="32" spans="2:21">
      <c r="B32" t="s">
        <v>361</v>
      </c>
      <c r="C32" t="s">
        <v>362</v>
      </c>
      <c r="D32" t="s">
        <v>100</v>
      </c>
      <c r="E32" t="s">
        <v>123</v>
      </c>
      <c r="F32" t="s">
        <v>359</v>
      </c>
      <c r="G32" t="s">
        <v>345</v>
      </c>
      <c r="H32" t="s">
        <v>360</v>
      </c>
      <c r="I32" t="s">
        <v>206</v>
      </c>
      <c r="J32"/>
      <c r="K32" s="77">
        <v>6.11</v>
      </c>
      <c r="L32" t="s">
        <v>102</v>
      </c>
      <c r="M32" s="78">
        <v>5.8999999999999999E-3</v>
      </c>
      <c r="N32" s="78">
        <v>3.39E-2</v>
      </c>
      <c r="O32" s="77">
        <v>252103.96</v>
      </c>
      <c r="P32" s="77">
        <v>91.47</v>
      </c>
      <c r="Q32" s="77">
        <v>0</v>
      </c>
      <c r="R32" s="77">
        <v>230.599492212</v>
      </c>
      <c r="S32" s="78">
        <v>2.0000000000000001E-4</v>
      </c>
      <c r="T32" s="78">
        <f t="shared" si="0"/>
        <v>1.0261984568711864E-2</v>
      </c>
      <c r="U32" s="78">
        <f>R32/'סכום נכסי הקרן'!$C$42</f>
        <v>2.4554255573166844E-3</v>
      </c>
    </row>
    <row r="33" spans="2:21">
      <c r="B33" t="s">
        <v>363</v>
      </c>
      <c r="C33" t="s">
        <v>364</v>
      </c>
      <c r="D33" t="s">
        <v>100</v>
      </c>
      <c r="E33" t="s">
        <v>123</v>
      </c>
      <c r="F33" t="s">
        <v>359</v>
      </c>
      <c r="G33" t="s">
        <v>345</v>
      </c>
      <c r="H33" t="s">
        <v>360</v>
      </c>
      <c r="I33" t="s">
        <v>206</v>
      </c>
      <c r="J33"/>
      <c r="K33" s="77">
        <v>1.47</v>
      </c>
      <c r="L33" t="s">
        <v>102</v>
      </c>
      <c r="M33" s="78">
        <v>4.7500000000000001E-2</v>
      </c>
      <c r="N33" s="78">
        <v>3.3599999999999998E-2</v>
      </c>
      <c r="O33" s="77">
        <v>37935.300000000003</v>
      </c>
      <c r="P33" s="77">
        <v>137.97999999999999</v>
      </c>
      <c r="Q33" s="77">
        <v>1.21682</v>
      </c>
      <c r="R33" s="77">
        <v>53.559946940000003</v>
      </c>
      <c r="S33" s="78">
        <v>0</v>
      </c>
      <c r="T33" s="78">
        <f t="shared" si="0"/>
        <v>2.3834889822480897E-3</v>
      </c>
      <c r="U33" s="78">
        <f>R33/'סכום נכסי הקרן'!$C$42</f>
        <v>5.7030681769280086E-4</v>
      </c>
    </row>
    <row r="34" spans="2:21">
      <c r="B34" t="s">
        <v>365</v>
      </c>
      <c r="C34" t="s">
        <v>366</v>
      </c>
      <c r="D34" t="s">
        <v>100</v>
      </c>
      <c r="E34" t="s">
        <v>123</v>
      </c>
      <c r="F34" t="s">
        <v>367</v>
      </c>
      <c r="G34" t="s">
        <v>345</v>
      </c>
      <c r="H34" t="s">
        <v>368</v>
      </c>
      <c r="I34" t="s">
        <v>149</v>
      </c>
      <c r="J34"/>
      <c r="K34" s="77">
        <v>6.82</v>
      </c>
      <c r="L34" t="s">
        <v>102</v>
      </c>
      <c r="M34" s="78">
        <v>3.5000000000000001E-3</v>
      </c>
      <c r="N34" s="78">
        <v>3.3300000000000003E-2</v>
      </c>
      <c r="O34" s="77">
        <v>453819.09</v>
      </c>
      <c r="P34" s="77">
        <v>88.99</v>
      </c>
      <c r="Q34" s="77">
        <v>26.870699999999999</v>
      </c>
      <c r="R34" s="77">
        <v>430.72430819099998</v>
      </c>
      <c r="S34" s="78">
        <v>1E-4</v>
      </c>
      <c r="T34" s="78">
        <f t="shared" si="0"/>
        <v>1.9167805451893883E-2</v>
      </c>
      <c r="U34" s="78">
        <f>R34/'סכום נכסי הקרן'!$C$42</f>
        <v>4.586356476090684E-3</v>
      </c>
    </row>
    <row r="35" spans="2:21">
      <c r="B35" t="s">
        <v>369</v>
      </c>
      <c r="C35" t="s">
        <v>370</v>
      </c>
      <c r="D35" t="s">
        <v>100</v>
      </c>
      <c r="E35" t="s">
        <v>123</v>
      </c>
      <c r="F35" t="s">
        <v>367</v>
      </c>
      <c r="G35" t="s">
        <v>345</v>
      </c>
      <c r="H35" t="s">
        <v>360</v>
      </c>
      <c r="I35" t="s">
        <v>206</v>
      </c>
      <c r="J35"/>
      <c r="K35" s="77">
        <v>2.72</v>
      </c>
      <c r="L35" t="s">
        <v>102</v>
      </c>
      <c r="M35" s="78">
        <v>2.4E-2</v>
      </c>
      <c r="N35" s="78">
        <v>2.9399999999999999E-2</v>
      </c>
      <c r="O35" s="77">
        <v>5678.23</v>
      </c>
      <c r="P35" s="77">
        <v>110.4</v>
      </c>
      <c r="Q35" s="77">
        <v>0.51697000000000004</v>
      </c>
      <c r="R35" s="77">
        <v>6.7857359199999996</v>
      </c>
      <c r="S35" s="78">
        <v>0</v>
      </c>
      <c r="T35" s="78">
        <f t="shared" si="0"/>
        <v>3.0197428723899896E-4</v>
      </c>
      <c r="U35" s="78">
        <f>R35/'סכום נכסי הקרן'!$C$42</f>
        <v>7.2254579762265353E-5</v>
      </c>
    </row>
    <row r="36" spans="2:21">
      <c r="B36" t="s">
        <v>371</v>
      </c>
      <c r="C36" t="s">
        <v>372</v>
      </c>
      <c r="D36" t="s">
        <v>100</v>
      </c>
      <c r="E36" t="s">
        <v>123</v>
      </c>
      <c r="F36" t="s">
        <v>367</v>
      </c>
      <c r="G36" t="s">
        <v>345</v>
      </c>
      <c r="H36" t="s">
        <v>368</v>
      </c>
      <c r="I36" t="s">
        <v>149</v>
      </c>
      <c r="J36"/>
      <c r="K36" s="77">
        <v>3.88</v>
      </c>
      <c r="L36" t="s">
        <v>102</v>
      </c>
      <c r="M36" s="78">
        <v>2.5999999999999999E-2</v>
      </c>
      <c r="N36" s="78">
        <v>2.9600000000000001E-2</v>
      </c>
      <c r="O36" s="77">
        <v>88413.38</v>
      </c>
      <c r="P36" s="77">
        <v>111.25</v>
      </c>
      <c r="Q36" s="77">
        <v>0</v>
      </c>
      <c r="R36" s="77">
        <v>98.359885250000005</v>
      </c>
      <c r="S36" s="78">
        <v>2.0000000000000001E-4</v>
      </c>
      <c r="T36" s="78">
        <f t="shared" si="0"/>
        <v>4.3771459118731046E-3</v>
      </c>
      <c r="U36" s="78">
        <f>R36/'סכום נכסי הקרן'!$C$42</f>
        <v>1.0473369812781328E-3</v>
      </c>
    </row>
    <row r="37" spans="2:21">
      <c r="B37" t="s">
        <v>373</v>
      </c>
      <c r="C37" t="s">
        <v>374</v>
      </c>
      <c r="D37" t="s">
        <v>100</v>
      </c>
      <c r="E37" t="s">
        <v>123</v>
      </c>
      <c r="F37" t="s">
        <v>367</v>
      </c>
      <c r="G37" t="s">
        <v>345</v>
      </c>
      <c r="H37" t="s">
        <v>368</v>
      </c>
      <c r="I37" t="s">
        <v>149</v>
      </c>
      <c r="J37"/>
      <c r="K37" s="77">
        <v>4.08</v>
      </c>
      <c r="L37" t="s">
        <v>102</v>
      </c>
      <c r="M37" s="78">
        <v>2.81E-2</v>
      </c>
      <c r="N37" s="78">
        <v>3.1300000000000001E-2</v>
      </c>
      <c r="O37" s="77">
        <v>25980.79</v>
      </c>
      <c r="P37" s="77">
        <v>112.12</v>
      </c>
      <c r="Q37" s="77">
        <v>0</v>
      </c>
      <c r="R37" s="77">
        <v>29.129661748</v>
      </c>
      <c r="S37" s="78">
        <v>0</v>
      </c>
      <c r="T37" s="78">
        <f t="shared" si="0"/>
        <v>1.2963087493486534E-3</v>
      </c>
      <c r="U37" s="78">
        <f>R37/'סכום נכסי הקרן'!$C$42</f>
        <v>3.1017291168305235E-4</v>
      </c>
    </row>
    <row r="38" spans="2:21">
      <c r="B38" t="s">
        <v>375</v>
      </c>
      <c r="C38" t="s">
        <v>376</v>
      </c>
      <c r="D38" t="s">
        <v>100</v>
      </c>
      <c r="E38" t="s">
        <v>123</v>
      </c>
      <c r="F38" t="s">
        <v>367</v>
      </c>
      <c r="G38" t="s">
        <v>345</v>
      </c>
      <c r="H38" t="s">
        <v>368</v>
      </c>
      <c r="I38" t="s">
        <v>149</v>
      </c>
      <c r="J38"/>
      <c r="K38" s="77">
        <v>2.61</v>
      </c>
      <c r="L38" t="s">
        <v>102</v>
      </c>
      <c r="M38" s="78">
        <v>3.6999999999999998E-2</v>
      </c>
      <c r="N38" s="78">
        <v>3.09E-2</v>
      </c>
      <c r="O38" s="77">
        <v>6735.78</v>
      </c>
      <c r="P38" s="77">
        <v>114.36</v>
      </c>
      <c r="Q38" s="77">
        <v>0</v>
      </c>
      <c r="R38" s="77">
        <v>7.703038008</v>
      </c>
      <c r="S38" s="78">
        <v>0</v>
      </c>
      <c r="T38" s="78">
        <f t="shared" si="0"/>
        <v>3.4279545202824791E-4</v>
      </c>
      <c r="U38" s="78">
        <f>R38/'סכום נכסי הקרן'!$C$42</f>
        <v>8.2022021004436263E-5</v>
      </c>
    </row>
    <row r="39" spans="2:21">
      <c r="B39" t="s">
        <v>377</v>
      </c>
      <c r="C39" t="s">
        <v>378</v>
      </c>
      <c r="D39" t="s">
        <v>100</v>
      </c>
      <c r="E39" t="s">
        <v>123</v>
      </c>
      <c r="F39" t="s">
        <v>379</v>
      </c>
      <c r="G39" t="s">
        <v>345</v>
      </c>
      <c r="H39" t="s">
        <v>360</v>
      </c>
      <c r="I39" t="s">
        <v>206</v>
      </c>
      <c r="J39"/>
      <c r="K39" s="77">
        <v>4.4400000000000004</v>
      </c>
      <c r="L39" t="s">
        <v>102</v>
      </c>
      <c r="M39" s="78">
        <v>6.4999999999999997E-3</v>
      </c>
      <c r="N39" s="78">
        <v>2.7400000000000001E-2</v>
      </c>
      <c r="O39" s="77">
        <v>81844.78</v>
      </c>
      <c r="P39" s="77">
        <v>101.81</v>
      </c>
      <c r="Q39" s="77">
        <v>0</v>
      </c>
      <c r="R39" s="77">
        <v>83.326170517999998</v>
      </c>
      <c r="S39" s="78">
        <v>2.0000000000000001E-4</v>
      </c>
      <c r="T39" s="78">
        <f t="shared" si="0"/>
        <v>3.7081255809507455E-3</v>
      </c>
      <c r="U39" s="78">
        <f>R39/'סכום נכסי הקרן'!$C$42</f>
        <v>8.8725784571601113E-4</v>
      </c>
    </row>
    <row r="40" spans="2:21">
      <c r="B40" t="s">
        <v>380</v>
      </c>
      <c r="C40" t="s">
        <v>381</v>
      </c>
      <c r="D40" t="s">
        <v>100</v>
      </c>
      <c r="E40" t="s">
        <v>123</v>
      </c>
      <c r="F40" t="s">
        <v>379</v>
      </c>
      <c r="G40" t="s">
        <v>345</v>
      </c>
      <c r="H40" t="s">
        <v>360</v>
      </c>
      <c r="I40" t="s">
        <v>206</v>
      </c>
      <c r="J40"/>
      <c r="K40" s="77">
        <v>5.17</v>
      </c>
      <c r="L40" t="s">
        <v>102</v>
      </c>
      <c r="M40" s="78">
        <v>1.43E-2</v>
      </c>
      <c r="N40" s="78">
        <v>3.0499999999999999E-2</v>
      </c>
      <c r="O40" s="77">
        <v>1315.58</v>
      </c>
      <c r="P40" s="77">
        <v>102.75</v>
      </c>
      <c r="Q40" s="77">
        <v>0</v>
      </c>
      <c r="R40" s="77">
        <v>1.3517584499999999</v>
      </c>
      <c r="S40" s="78">
        <v>0</v>
      </c>
      <c r="T40" s="78">
        <f t="shared" si="0"/>
        <v>6.0155051606848273E-5</v>
      </c>
      <c r="U40" s="78">
        <f>R40/'סכום נכסי הקרן'!$C$42</f>
        <v>1.4393536662246234E-5</v>
      </c>
    </row>
    <row r="41" spans="2:21">
      <c r="B41" t="s">
        <v>382</v>
      </c>
      <c r="C41" t="s">
        <v>383</v>
      </c>
      <c r="D41" t="s">
        <v>100</v>
      </c>
      <c r="E41" t="s">
        <v>123</v>
      </c>
      <c r="F41" t="s">
        <v>379</v>
      </c>
      <c r="G41" t="s">
        <v>345</v>
      </c>
      <c r="H41" t="s">
        <v>360</v>
      </c>
      <c r="I41" t="s">
        <v>206</v>
      </c>
      <c r="J41"/>
      <c r="K41" s="77">
        <v>6.74</v>
      </c>
      <c r="L41" t="s">
        <v>102</v>
      </c>
      <c r="M41" s="78">
        <v>3.61E-2</v>
      </c>
      <c r="N41" s="78">
        <v>3.3599999999999998E-2</v>
      </c>
      <c r="O41" s="77">
        <v>124935.34</v>
      </c>
      <c r="P41" s="77">
        <v>104.99</v>
      </c>
      <c r="Q41" s="77">
        <v>0</v>
      </c>
      <c r="R41" s="77">
        <v>131.16961346599999</v>
      </c>
      <c r="S41" s="78">
        <v>2.9999999999999997E-4</v>
      </c>
      <c r="T41" s="78">
        <f t="shared" si="0"/>
        <v>5.8372225210040814E-3</v>
      </c>
      <c r="U41" s="78">
        <f>R41/'סכום נכסי הקרן'!$C$42</f>
        <v>1.3966952752509432E-3</v>
      </c>
    </row>
    <row r="42" spans="2:21">
      <c r="B42" t="s">
        <v>384</v>
      </c>
      <c r="C42" t="s">
        <v>385</v>
      </c>
      <c r="D42" t="s">
        <v>100</v>
      </c>
      <c r="E42" t="s">
        <v>123</v>
      </c>
      <c r="F42" t="s">
        <v>379</v>
      </c>
      <c r="G42" t="s">
        <v>345</v>
      </c>
      <c r="H42" t="s">
        <v>360</v>
      </c>
      <c r="I42" t="s">
        <v>206</v>
      </c>
      <c r="J42"/>
      <c r="K42" s="77">
        <v>1.72</v>
      </c>
      <c r="L42" t="s">
        <v>102</v>
      </c>
      <c r="M42" s="78">
        <v>1.7600000000000001E-2</v>
      </c>
      <c r="N42" s="78">
        <v>3.0499999999999999E-2</v>
      </c>
      <c r="O42" s="77">
        <v>69957.94</v>
      </c>
      <c r="P42" s="77">
        <v>111.29</v>
      </c>
      <c r="Q42" s="77">
        <v>0</v>
      </c>
      <c r="R42" s="77">
        <v>77.856191425999995</v>
      </c>
      <c r="S42" s="78">
        <v>1E-4</v>
      </c>
      <c r="T42" s="78">
        <f t="shared" si="0"/>
        <v>3.4647042251843797E-3</v>
      </c>
      <c r="U42" s="78">
        <f>R42/'סכום נכסי הקרן'!$C$42</f>
        <v>8.2901345700705023E-4</v>
      </c>
    </row>
    <row r="43" spans="2:21">
      <c r="B43" t="s">
        <v>386</v>
      </c>
      <c r="C43" t="s">
        <v>387</v>
      </c>
      <c r="D43" t="s">
        <v>100</v>
      </c>
      <c r="E43" t="s">
        <v>123</v>
      </c>
      <c r="F43" t="s">
        <v>379</v>
      </c>
      <c r="G43" t="s">
        <v>345</v>
      </c>
      <c r="H43" t="s">
        <v>360</v>
      </c>
      <c r="I43" t="s">
        <v>206</v>
      </c>
      <c r="J43"/>
      <c r="K43" s="77">
        <v>2.42</v>
      </c>
      <c r="L43" t="s">
        <v>102</v>
      </c>
      <c r="M43" s="78">
        <v>2.1499999999999998E-2</v>
      </c>
      <c r="N43" s="78">
        <v>2.9600000000000001E-2</v>
      </c>
      <c r="O43" s="77">
        <v>110012.5</v>
      </c>
      <c r="P43" s="77">
        <v>112.3</v>
      </c>
      <c r="Q43" s="77">
        <v>0</v>
      </c>
      <c r="R43" s="77">
        <v>123.5440375</v>
      </c>
      <c r="S43" s="78">
        <v>1E-4</v>
      </c>
      <c r="T43" s="78">
        <f t="shared" si="0"/>
        <v>5.4978742330265432E-3</v>
      </c>
      <c r="U43" s="78">
        <f>R43/'סכום נכסי הקרן'!$C$42</f>
        <v>1.3154980707967268E-3</v>
      </c>
    </row>
    <row r="44" spans="2:21">
      <c r="B44" t="s">
        <v>388</v>
      </c>
      <c r="C44" t="s">
        <v>389</v>
      </c>
      <c r="D44" t="s">
        <v>100</v>
      </c>
      <c r="E44" t="s">
        <v>123</v>
      </c>
      <c r="F44" t="s">
        <v>379</v>
      </c>
      <c r="G44" t="s">
        <v>345</v>
      </c>
      <c r="H44" t="s">
        <v>360</v>
      </c>
      <c r="I44" t="s">
        <v>206</v>
      </c>
      <c r="J44"/>
      <c r="K44" s="77">
        <v>4.22</v>
      </c>
      <c r="L44" t="s">
        <v>102</v>
      </c>
      <c r="M44" s="78">
        <v>2.2499999999999999E-2</v>
      </c>
      <c r="N44" s="78">
        <v>3.1E-2</v>
      </c>
      <c r="O44" s="77">
        <v>230618.66</v>
      </c>
      <c r="P44" s="77">
        <v>109.55</v>
      </c>
      <c r="Q44" s="77">
        <v>0</v>
      </c>
      <c r="R44" s="77">
        <v>252.64274202999999</v>
      </c>
      <c r="S44" s="78">
        <v>2.0000000000000001E-4</v>
      </c>
      <c r="T44" s="78">
        <f t="shared" si="0"/>
        <v>1.1242938547867265E-2</v>
      </c>
      <c r="U44" s="78">
        <f>R44/'סכום נכסי הקרן'!$C$42</f>
        <v>2.6901422882610595E-3</v>
      </c>
    </row>
    <row r="45" spans="2:21">
      <c r="B45" t="s">
        <v>390</v>
      </c>
      <c r="C45" t="s">
        <v>391</v>
      </c>
      <c r="D45" t="s">
        <v>100</v>
      </c>
      <c r="E45" t="s">
        <v>123</v>
      </c>
      <c r="F45" t="s">
        <v>379</v>
      </c>
      <c r="G45" t="s">
        <v>345</v>
      </c>
      <c r="H45" t="s">
        <v>360</v>
      </c>
      <c r="I45" t="s">
        <v>206</v>
      </c>
      <c r="J45"/>
      <c r="K45" s="77">
        <v>6</v>
      </c>
      <c r="L45" t="s">
        <v>102</v>
      </c>
      <c r="M45" s="78">
        <v>2.5000000000000001E-3</v>
      </c>
      <c r="N45" s="78">
        <v>3.0700000000000002E-2</v>
      </c>
      <c r="O45" s="77">
        <v>192124.65</v>
      </c>
      <c r="P45" s="77">
        <v>92.21</v>
      </c>
      <c r="Q45" s="77">
        <v>0</v>
      </c>
      <c r="R45" s="77">
        <v>177.15813976499999</v>
      </c>
      <c r="S45" s="78">
        <v>1E-4</v>
      </c>
      <c r="T45" s="78">
        <f t="shared" si="0"/>
        <v>7.8837731993736115E-3</v>
      </c>
      <c r="U45" s="78">
        <f>R45/'סכום נכסי הקרן'!$C$42</f>
        <v>1.8863815348983909E-3</v>
      </c>
    </row>
    <row r="46" spans="2:21">
      <c r="B46" t="s">
        <v>392</v>
      </c>
      <c r="C46" t="s">
        <v>393</v>
      </c>
      <c r="D46" t="s">
        <v>100</v>
      </c>
      <c r="E46" t="s">
        <v>123</v>
      </c>
      <c r="F46" t="s">
        <v>379</v>
      </c>
      <c r="G46" t="s">
        <v>345</v>
      </c>
      <c r="H46" t="s">
        <v>360</v>
      </c>
      <c r="I46" t="s">
        <v>206</v>
      </c>
      <c r="J46"/>
      <c r="K46" s="77">
        <v>3.27</v>
      </c>
      <c r="L46" t="s">
        <v>102</v>
      </c>
      <c r="M46" s="78">
        <v>2.35E-2</v>
      </c>
      <c r="N46" s="78">
        <v>2.86E-2</v>
      </c>
      <c r="O46" s="77">
        <v>161527.65</v>
      </c>
      <c r="P46" s="77">
        <v>110.9</v>
      </c>
      <c r="Q46" s="77">
        <v>4.2784899999999997</v>
      </c>
      <c r="R46" s="77">
        <v>183.41265385</v>
      </c>
      <c r="S46" s="78">
        <v>2.0000000000000001E-4</v>
      </c>
      <c r="T46" s="78">
        <f t="shared" si="0"/>
        <v>8.1621074073520671E-3</v>
      </c>
      <c r="U46" s="78">
        <f>R46/'סכום נכסי הקרן'!$C$42</f>
        <v>1.952979659575905E-3</v>
      </c>
    </row>
    <row r="47" spans="2:21">
      <c r="B47" t="s">
        <v>394</v>
      </c>
      <c r="C47" t="s">
        <v>395</v>
      </c>
      <c r="D47" t="s">
        <v>100</v>
      </c>
      <c r="E47" t="s">
        <v>123</v>
      </c>
      <c r="F47" t="s">
        <v>396</v>
      </c>
      <c r="G47" t="s">
        <v>345</v>
      </c>
      <c r="H47" t="s">
        <v>360</v>
      </c>
      <c r="I47" t="s">
        <v>206</v>
      </c>
      <c r="J47"/>
      <c r="K47" s="77">
        <v>2.98</v>
      </c>
      <c r="L47" t="s">
        <v>102</v>
      </c>
      <c r="M47" s="78">
        <v>1.4200000000000001E-2</v>
      </c>
      <c r="N47" s="78">
        <v>0.03</v>
      </c>
      <c r="O47" s="77">
        <v>70585.820000000007</v>
      </c>
      <c r="P47" s="77">
        <v>107.02</v>
      </c>
      <c r="Q47" s="77">
        <v>0</v>
      </c>
      <c r="R47" s="77">
        <v>75.540944564</v>
      </c>
      <c r="S47" s="78">
        <v>1E-4</v>
      </c>
      <c r="T47" s="78">
        <f t="shared" si="0"/>
        <v>3.3616726558487464E-3</v>
      </c>
      <c r="U47" s="78">
        <f>R47/'סכום נכסי הקרן'!$C$42</f>
        <v>8.0436068669120905E-4</v>
      </c>
    </row>
    <row r="48" spans="2:21">
      <c r="B48" t="s">
        <v>397</v>
      </c>
      <c r="C48" t="s">
        <v>398</v>
      </c>
      <c r="D48" t="s">
        <v>100</v>
      </c>
      <c r="E48" t="s">
        <v>123</v>
      </c>
      <c r="F48" t="s">
        <v>399</v>
      </c>
      <c r="G48" t="s">
        <v>345</v>
      </c>
      <c r="H48" t="s">
        <v>360</v>
      </c>
      <c r="I48" t="s">
        <v>206</v>
      </c>
      <c r="J48"/>
      <c r="K48" s="77">
        <v>0.97</v>
      </c>
      <c r="L48" t="s">
        <v>102</v>
      </c>
      <c r="M48" s="78">
        <v>0.04</v>
      </c>
      <c r="N48" s="78">
        <v>3.0099999999999998E-2</v>
      </c>
      <c r="O48" s="77">
        <v>983.38</v>
      </c>
      <c r="P48" s="77">
        <v>112.25</v>
      </c>
      <c r="Q48" s="77">
        <v>0</v>
      </c>
      <c r="R48" s="77">
        <v>1.10384405</v>
      </c>
      <c r="S48" s="78">
        <v>0</v>
      </c>
      <c r="T48" s="78">
        <f t="shared" si="0"/>
        <v>4.9122530577606083E-5</v>
      </c>
      <c r="U48" s="78">
        <f>R48/'סכום נכסי הקרן'!$C$42</f>
        <v>1.175374180429748E-5</v>
      </c>
    </row>
    <row r="49" spans="2:21">
      <c r="B49" t="s">
        <v>400</v>
      </c>
      <c r="C49" t="s">
        <v>401</v>
      </c>
      <c r="D49" t="s">
        <v>100</v>
      </c>
      <c r="E49" t="s">
        <v>123</v>
      </c>
      <c r="F49" t="s">
        <v>399</v>
      </c>
      <c r="G49" t="s">
        <v>345</v>
      </c>
      <c r="H49" t="s">
        <v>360</v>
      </c>
      <c r="I49" t="s">
        <v>206</v>
      </c>
      <c r="J49"/>
      <c r="K49" s="77">
        <v>4.28</v>
      </c>
      <c r="L49" t="s">
        <v>102</v>
      </c>
      <c r="M49" s="78">
        <v>3.5000000000000003E-2</v>
      </c>
      <c r="N49" s="78">
        <v>3.1199999999999999E-2</v>
      </c>
      <c r="O49" s="77">
        <v>53572.77</v>
      </c>
      <c r="P49" s="77">
        <v>115.14</v>
      </c>
      <c r="Q49" s="77">
        <v>0</v>
      </c>
      <c r="R49" s="77">
        <v>61.683687378000002</v>
      </c>
      <c r="S49" s="78">
        <v>1E-4</v>
      </c>
      <c r="T49" s="78">
        <f t="shared" si="0"/>
        <v>2.745006252799297E-3</v>
      </c>
      <c r="U49" s="78">
        <f>R49/'סכום נכסי הקרן'!$C$42</f>
        <v>6.5680848212029176E-4</v>
      </c>
    </row>
    <row r="50" spans="2:21">
      <c r="B50" t="s">
        <v>402</v>
      </c>
      <c r="C50" t="s">
        <v>403</v>
      </c>
      <c r="D50" t="s">
        <v>100</v>
      </c>
      <c r="E50" t="s">
        <v>123</v>
      </c>
      <c r="F50" t="s">
        <v>399</v>
      </c>
      <c r="G50" t="s">
        <v>345</v>
      </c>
      <c r="H50" t="s">
        <v>360</v>
      </c>
      <c r="I50" t="s">
        <v>206</v>
      </c>
      <c r="J50"/>
      <c r="K50" s="77">
        <v>6.83</v>
      </c>
      <c r="L50" t="s">
        <v>102</v>
      </c>
      <c r="M50" s="78">
        <v>2.5000000000000001E-2</v>
      </c>
      <c r="N50" s="78">
        <v>3.1800000000000002E-2</v>
      </c>
      <c r="O50" s="77">
        <v>93619.44</v>
      </c>
      <c r="P50" s="77">
        <v>106.56</v>
      </c>
      <c r="Q50" s="77">
        <v>0</v>
      </c>
      <c r="R50" s="77">
        <v>99.760875264000006</v>
      </c>
      <c r="S50" s="78">
        <v>2.0000000000000001E-4</v>
      </c>
      <c r="T50" s="78">
        <f t="shared" si="0"/>
        <v>4.4394918336558382E-3</v>
      </c>
      <c r="U50" s="78">
        <f>R50/'סכום נכסי הקרן'!$C$42</f>
        <v>1.0622547360959035E-3</v>
      </c>
    </row>
    <row r="51" spans="2:21">
      <c r="B51" t="s">
        <v>404</v>
      </c>
      <c r="C51" t="s">
        <v>405</v>
      </c>
      <c r="D51" t="s">
        <v>100</v>
      </c>
      <c r="E51" t="s">
        <v>123</v>
      </c>
      <c r="F51" t="s">
        <v>399</v>
      </c>
      <c r="G51" t="s">
        <v>345</v>
      </c>
      <c r="H51" t="s">
        <v>360</v>
      </c>
      <c r="I51" t="s">
        <v>206</v>
      </c>
      <c r="J51"/>
      <c r="K51" s="77">
        <v>2.93</v>
      </c>
      <c r="L51" t="s">
        <v>102</v>
      </c>
      <c r="M51" s="78">
        <v>0.04</v>
      </c>
      <c r="N51" s="78">
        <v>2.93E-2</v>
      </c>
      <c r="O51" s="77">
        <v>171909.55</v>
      </c>
      <c r="P51" s="77">
        <v>115.78</v>
      </c>
      <c r="Q51" s="77">
        <v>0</v>
      </c>
      <c r="R51" s="77">
        <v>199.03687699</v>
      </c>
      <c r="S51" s="78">
        <v>2.0000000000000001E-4</v>
      </c>
      <c r="T51" s="78">
        <f t="shared" si="0"/>
        <v>8.8574061490049212E-3</v>
      </c>
      <c r="U51" s="78">
        <f>R51/'סכום נכסי הקרן'!$C$42</f>
        <v>2.1193465342085036E-3</v>
      </c>
    </row>
    <row r="52" spans="2:21">
      <c r="B52" t="s">
        <v>406</v>
      </c>
      <c r="C52" t="s">
        <v>407</v>
      </c>
      <c r="D52" t="s">
        <v>100</v>
      </c>
      <c r="E52" t="s">
        <v>123</v>
      </c>
      <c r="F52" t="s">
        <v>408</v>
      </c>
      <c r="G52" t="s">
        <v>345</v>
      </c>
      <c r="H52" t="s">
        <v>360</v>
      </c>
      <c r="I52" t="s">
        <v>206</v>
      </c>
      <c r="J52"/>
      <c r="K52" s="77">
        <v>2.62</v>
      </c>
      <c r="L52" t="s">
        <v>102</v>
      </c>
      <c r="M52" s="78">
        <v>2.3400000000000001E-2</v>
      </c>
      <c r="N52" s="78">
        <v>3.1600000000000003E-2</v>
      </c>
      <c r="O52" s="77">
        <v>116583.51</v>
      </c>
      <c r="P52" s="77">
        <v>110.3</v>
      </c>
      <c r="Q52" s="77">
        <v>0</v>
      </c>
      <c r="R52" s="77">
        <v>128.59161152999999</v>
      </c>
      <c r="S52" s="78">
        <v>0</v>
      </c>
      <c r="T52" s="78">
        <f t="shared" si="0"/>
        <v>5.7224980008779933E-3</v>
      </c>
      <c r="U52" s="78">
        <f>R52/'סכום נכסי הקרן'!$C$42</f>
        <v>1.3692446864411172E-3</v>
      </c>
    </row>
    <row r="53" spans="2:21">
      <c r="B53" t="s">
        <v>409</v>
      </c>
      <c r="C53" t="s">
        <v>410</v>
      </c>
      <c r="D53" t="s">
        <v>100</v>
      </c>
      <c r="E53" t="s">
        <v>123</v>
      </c>
      <c r="F53" t="s">
        <v>411</v>
      </c>
      <c r="G53" t="s">
        <v>345</v>
      </c>
      <c r="H53" t="s">
        <v>368</v>
      </c>
      <c r="I53" t="s">
        <v>149</v>
      </c>
      <c r="J53"/>
      <c r="K53" s="77">
        <v>2.5299999999999998</v>
      </c>
      <c r="L53" t="s">
        <v>102</v>
      </c>
      <c r="M53" s="78">
        <v>3.2000000000000001E-2</v>
      </c>
      <c r="N53" s="78">
        <v>3.0200000000000001E-2</v>
      </c>
      <c r="O53" s="77">
        <v>153208.19</v>
      </c>
      <c r="P53" s="77">
        <v>112.5</v>
      </c>
      <c r="Q53" s="77">
        <v>0</v>
      </c>
      <c r="R53" s="77">
        <v>172.35921375000001</v>
      </c>
      <c r="S53" s="78">
        <v>1E-4</v>
      </c>
      <c r="T53" s="78">
        <f t="shared" si="0"/>
        <v>7.6702145993961003E-3</v>
      </c>
      <c r="U53" s="78">
        <f>R53/'סכום נכסי הקרן'!$C$42</f>
        <v>1.8352825256513548E-3</v>
      </c>
    </row>
    <row r="54" spans="2:21">
      <c r="B54" t="s">
        <v>412</v>
      </c>
      <c r="C54" t="s">
        <v>413</v>
      </c>
      <c r="D54" t="s">
        <v>100</v>
      </c>
      <c r="E54" t="s">
        <v>123</v>
      </c>
      <c r="F54" t="s">
        <v>411</v>
      </c>
      <c r="G54" t="s">
        <v>345</v>
      </c>
      <c r="H54" t="s">
        <v>368</v>
      </c>
      <c r="I54" t="s">
        <v>149</v>
      </c>
      <c r="J54"/>
      <c r="K54" s="77">
        <v>4.3</v>
      </c>
      <c r="L54" t="s">
        <v>102</v>
      </c>
      <c r="M54" s="78">
        <v>1.14E-2</v>
      </c>
      <c r="N54" s="78">
        <v>3.15E-2</v>
      </c>
      <c r="O54" s="77">
        <v>166916.91</v>
      </c>
      <c r="P54" s="77">
        <v>100.96</v>
      </c>
      <c r="Q54" s="77">
        <v>2.0867499999999999</v>
      </c>
      <c r="R54" s="77">
        <v>170.60606233600001</v>
      </c>
      <c r="S54" s="78">
        <v>1E-4</v>
      </c>
      <c r="T54" s="78">
        <f t="shared" si="0"/>
        <v>7.5921970262240674E-3</v>
      </c>
      <c r="U54" s="78">
        <f>R54/'סכום נכסי הקרן'!$C$42</f>
        <v>1.8166149529412468E-3</v>
      </c>
    </row>
    <row r="55" spans="2:21">
      <c r="B55" t="s">
        <v>414</v>
      </c>
      <c r="C55" t="s">
        <v>415</v>
      </c>
      <c r="D55" t="s">
        <v>100</v>
      </c>
      <c r="E55" t="s">
        <v>123</v>
      </c>
      <c r="F55" t="s">
        <v>411</v>
      </c>
      <c r="G55" t="s">
        <v>345</v>
      </c>
      <c r="H55" t="s">
        <v>368</v>
      </c>
      <c r="I55" t="s">
        <v>149</v>
      </c>
      <c r="J55"/>
      <c r="K55" s="77">
        <v>6.5</v>
      </c>
      <c r="L55" t="s">
        <v>102</v>
      </c>
      <c r="M55" s="78">
        <v>9.1999999999999998E-3</v>
      </c>
      <c r="N55" s="78">
        <v>3.32E-2</v>
      </c>
      <c r="O55" s="77">
        <v>237870.95</v>
      </c>
      <c r="P55" s="77">
        <v>96.51</v>
      </c>
      <c r="Q55" s="77">
        <v>0</v>
      </c>
      <c r="R55" s="77">
        <v>229.56925384499999</v>
      </c>
      <c r="S55" s="78">
        <v>1E-4</v>
      </c>
      <c r="T55" s="78">
        <f t="shared" si="0"/>
        <v>1.0216137589072683E-2</v>
      </c>
      <c r="U55" s="78">
        <f>R55/'סכום נכסי הקרן'!$C$42</f>
        <v>2.4444555695157812E-3</v>
      </c>
    </row>
    <row r="56" spans="2:21">
      <c r="B56" t="s">
        <v>416</v>
      </c>
      <c r="C56" t="s">
        <v>417</v>
      </c>
      <c r="D56" t="s">
        <v>100</v>
      </c>
      <c r="E56" t="s">
        <v>123</v>
      </c>
      <c r="F56" t="s">
        <v>408</v>
      </c>
      <c r="G56" t="s">
        <v>345</v>
      </c>
      <c r="H56" t="s">
        <v>360</v>
      </c>
      <c r="I56" t="s">
        <v>206</v>
      </c>
      <c r="J56"/>
      <c r="K56" s="77">
        <v>5.9</v>
      </c>
      <c r="L56" t="s">
        <v>102</v>
      </c>
      <c r="M56" s="78">
        <v>6.4999999999999997E-3</v>
      </c>
      <c r="N56" s="78">
        <v>3.15E-2</v>
      </c>
      <c r="O56" s="77">
        <v>337199.49</v>
      </c>
      <c r="P56" s="77">
        <v>95.32</v>
      </c>
      <c r="Q56" s="77">
        <v>0</v>
      </c>
      <c r="R56" s="77">
        <v>321.418553868</v>
      </c>
      <c r="S56" s="78">
        <v>1E-4</v>
      </c>
      <c r="T56" s="78">
        <f t="shared" si="0"/>
        <v>1.4303553786054071E-2</v>
      </c>
      <c r="U56" s="78">
        <f>R56/'סכום נכסי הקרן'!$C$42</f>
        <v>3.4224677781930822E-3</v>
      </c>
    </row>
    <row r="57" spans="2:21">
      <c r="B57" t="s">
        <v>418</v>
      </c>
      <c r="C57" t="s">
        <v>419</v>
      </c>
      <c r="D57" t="s">
        <v>100</v>
      </c>
      <c r="E57" t="s">
        <v>123</v>
      </c>
      <c r="F57" t="s">
        <v>408</v>
      </c>
      <c r="G57" t="s">
        <v>345</v>
      </c>
      <c r="H57" t="s">
        <v>360</v>
      </c>
      <c r="I57" t="s">
        <v>206</v>
      </c>
      <c r="J57"/>
      <c r="K57" s="77">
        <v>8.82</v>
      </c>
      <c r="L57" t="s">
        <v>102</v>
      </c>
      <c r="M57" s="78">
        <v>2.64E-2</v>
      </c>
      <c r="N57" s="78">
        <v>2.9499999999999998E-2</v>
      </c>
      <c r="O57" s="77">
        <v>14766.65</v>
      </c>
      <c r="P57" s="77">
        <v>99.52</v>
      </c>
      <c r="Q57" s="77">
        <v>0</v>
      </c>
      <c r="R57" s="77">
        <v>14.695770080000001</v>
      </c>
      <c r="S57" s="78">
        <v>0</v>
      </c>
      <c r="T57" s="78">
        <f t="shared" si="0"/>
        <v>6.5398134375618431E-4</v>
      </c>
      <c r="U57" s="78">
        <f>R57/'סכום נכסי הקרן'!$C$42</f>
        <v>1.5648069773591673E-4</v>
      </c>
    </row>
    <row r="58" spans="2:21">
      <c r="B58" t="s">
        <v>420</v>
      </c>
      <c r="C58" t="s">
        <v>421</v>
      </c>
      <c r="D58" t="s">
        <v>100</v>
      </c>
      <c r="E58" t="s">
        <v>123</v>
      </c>
      <c r="F58" t="s">
        <v>422</v>
      </c>
      <c r="G58" t="s">
        <v>345</v>
      </c>
      <c r="H58" t="s">
        <v>368</v>
      </c>
      <c r="I58" t="s">
        <v>149</v>
      </c>
      <c r="J58"/>
      <c r="K58" s="77">
        <v>2.2599999999999998</v>
      </c>
      <c r="L58" t="s">
        <v>102</v>
      </c>
      <c r="M58" s="78">
        <v>1.34E-2</v>
      </c>
      <c r="N58" s="78">
        <v>2.9600000000000001E-2</v>
      </c>
      <c r="O58" s="77">
        <v>36213.78</v>
      </c>
      <c r="P58" s="77">
        <v>109.14</v>
      </c>
      <c r="Q58" s="77">
        <v>0</v>
      </c>
      <c r="R58" s="77">
        <v>39.523719491999998</v>
      </c>
      <c r="S58" s="78">
        <v>1E-4</v>
      </c>
      <c r="T58" s="78">
        <f t="shared" si="0"/>
        <v>1.7588581641460091E-3</v>
      </c>
      <c r="U58" s="78">
        <f>R58/'סכום נכסי הקרן'!$C$42</f>
        <v>4.2084893609241954E-4</v>
      </c>
    </row>
    <row r="59" spans="2:21">
      <c r="B59" t="s">
        <v>423</v>
      </c>
      <c r="C59" t="s">
        <v>424</v>
      </c>
      <c r="D59" t="s">
        <v>100</v>
      </c>
      <c r="E59" t="s">
        <v>123</v>
      </c>
      <c r="F59" t="s">
        <v>422</v>
      </c>
      <c r="G59" t="s">
        <v>345</v>
      </c>
      <c r="H59" t="s">
        <v>360</v>
      </c>
      <c r="I59" t="s">
        <v>206</v>
      </c>
      <c r="J59"/>
      <c r="K59" s="77">
        <v>3.59</v>
      </c>
      <c r="L59" t="s">
        <v>102</v>
      </c>
      <c r="M59" s="78">
        <v>1.8200000000000001E-2</v>
      </c>
      <c r="N59" s="78">
        <v>2.9600000000000001E-2</v>
      </c>
      <c r="O59" s="77">
        <v>97390.42</v>
      </c>
      <c r="P59" s="77">
        <v>107.72</v>
      </c>
      <c r="Q59" s="77">
        <v>0</v>
      </c>
      <c r="R59" s="77">
        <v>104.908960424</v>
      </c>
      <c r="S59" s="78">
        <v>2.9999999999999997E-4</v>
      </c>
      <c r="T59" s="78">
        <f t="shared" si="0"/>
        <v>4.6685884806760584E-3</v>
      </c>
      <c r="U59" s="78">
        <f>R59/'סכום נכסי הקרן'!$C$42</f>
        <v>1.1170715951958601E-3</v>
      </c>
    </row>
    <row r="60" spans="2:21">
      <c r="B60" t="s">
        <v>425</v>
      </c>
      <c r="C60" t="s">
        <v>426</v>
      </c>
      <c r="D60" t="s">
        <v>100</v>
      </c>
      <c r="E60" t="s">
        <v>123</v>
      </c>
      <c r="F60" t="s">
        <v>422</v>
      </c>
      <c r="G60" t="s">
        <v>345</v>
      </c>
      <c r="H60" t="s">
        <v>360</v>
      </c>
      <c r="I60" t="s">
        <v>206</v>
      </c>
      <c r="J60"/>
      <c r="K60" s="77">
        <v>2.0299999999999998</v>
      </c>
      <c r="L60" t="s">
        <v>102</v>
      </c>
      <c r="M60" s="78">
        <v>2E-3</v>
      </c>
      <c r="N60" s="78">
        <v>2.9399999999999999E-2</v>
      </c>
      <c r="O60" s="77">
        <v>77757.25</v>
      </c>
      <c r="P60" s="77">
        <v>104.5</v>
      </c>
      <c r="Q60" s="77">
        <v>0</v>
      </c>
      <c r="R60" s="77">
        <v>81.256326250000001</v>
      </c>
      <c r="S60" s="78">
        <v>2.0000000000000001E-4</v>
      </c>
      <c r="T60" s="78">
        <f t="shared" si="0"/>
        <v>3.6160147539315551E-3</v>
      </c>
      <c r="U60" s="78">
        <f>R60/'סכום נכסי הקרן'!$C$42</f>
        <v>8.6521812452425664E-4</v>
      </c>
    </row>
    <row r="61" spans="2:21">
      <c r="B61" t="s">
        <v>427</v>
      </c>
      <c r="C61" t="s">
        <v>428</v>
      </c>
      <c r="D61" t="s">
        <v>100</v>
      </c>
      <c r="E61" t="s">
        <v>123</v>
      </c>
      <c r="F61" t="s">
        <v>429</v>
      </c>
      <c r="G61" t="s">
        <v>430</v>
      </c>
      <c r="H61" t="s">
        <v>368</v>
      </c>
      <c r="I61" t="s">
        <v>149</v>
      </c>
      <c r="J61"/>
      <c r="K61" s="77">
        <v>5.29</v>
      </c>
      <c r="L61" t="s">
        <v>102</v>
      </c>
      <c r="M61" s="78">
        <v>4.4000000000000003E-3</v>
      </c>
      <c r="N61" s="78">
        <v>2.75E-2</v>
      </c>
      <c r="O61" s="77">
        <v>53688.27</v>
      </c>
      <c r="P61" s="77">
        <v>98.69</v>
      </c>
      <c r="Q61" s="77">
        <v>0</v>
      </c>
      <c r="R61" s="77">
        <v>52.984953662999999</v>
      </c>
      <c r="S61" s="78">
        <v>1E-4</v>
      </c>
      <c r="T61" s="78">
        <f t="shared" si="0"/>
        <v>2.3579010155137031E-3</v>
      </c>
      <c r="U61" s="78">
        <f>R61/'סכום נכסי הקרן'!$C$42</f>
        <v>5.6418428388282568E-4</v>
      </c>
    </row>
    <row r="62" spans="2:21">
      <c r="B62" t="s">
        <v>431</v>
      </c>
      <c r="C62" t="s">
        <v>432</v>
      </c>
      <c r="D62" t="s">
        <v>100</v>
      </c>
      <c r="E62" t="s">
        <v>123</v>
      </c>
      <c r="F62" t="s">
        <v>433</v>
      </c>
      <c r="G62" t="s">
        <v>345</v>
      </c>
      <c r="H62" t="s">
        <v>368</v>
      </c>
      <c r="I62" t="s">
        <v>149</v>
      </c>
      <c r="J62"/>
      <c r="K62" s="77">
        <v>3.07</v>
      </c>
      <c r="L62" t="s">
        <v>102</v>
      </c>
      <c r="M62" s="78">
        <v>1.5800000000000002E-2</v>
      </c>
      <c r="N62" s="78">
        <v>2.92E-2</v>
      </c>
      <c r="O62" s="77">
        <v>97247.3</v>
      </c>
      <c r="P62" s="77">
        <v>108.57</v>
      </c>
      <c r="Q62" s="77">
        <v>0</v>
      </c>
      <c r="R62" s="77">
        <v>105.58139361000001</v>
      </c>
      <c r="S62" s="78">
        <v>2.0000000000000001E-4</v>
      </c>
      <c r="T62" s="78">
        <f t="shared" si="0"/>
        <v>4.6985126531537578E-3</v>
      </c>
      <c r="U62" s="78">
        <f>R62/'סכום נכסי הקרן'!$C$42</f>
        <v>1.1242316700713693E-3</v>
      </c>
    </row>
    <row r="63" spans="2:21">
      <c r="B63" t="s">
        <v>434</v>
      </c>
      <c r="C63" t="s">
        <v>435</v>
      </c>
      <c r="D63" t="s">
        <v>100</v>
      </c>
      <c r="E63" t="s">
        <v>123</v>
      </c>
      <c r="F63" t="s">
        <v>433</v>
      </c>
      <c r="G63" t="s">
        <v>345</v>
      </c>
      <c r="H63" t="s">
        <v>368</v>
      </c>
      <c r="I63" t="s">
        <v>149</v>
      </c>
      <c r="J63"/>
      <c r="K63" s="77">
        <v>5.5</v>
      </c>
      <c r="L63" t="s">
        <v>102</v>
      </c>
      <c r="M63" s="78">
        <v>8.3999999999999995E-3</v>
      </c>
      <c r="N63" s="78">
        <v>3.0300000000000001E-2</v>
      </c>
      <c r="O63" s="77">
        <v>78264.83</v>
      </c>
      <c r="P63" s="77">
        <v>98.55</v>
      </c>
      <c r="Q63" s="77">
        <v>0</v>
      </c>
      <c r="R63" s="77">
        <v>77.129989964999993</v>
      </c>
      <c r="S63" s="78">
        <v>2.0000000000000001E-4</v>
      </c>
      <c r="T63" s="78">
        <f t="shared" si="0"/>
        <v>3.4323872928482633E-3</v>
      </c>
      <c r="U63" s="78">
        <f>R63/'סכום נכסי הקרן'!$C$42</f>
        <v>8.2128085703471031E-4</v>
      </c>
    </row>
    <row r="64" spans="2:21">
      <c r="B64" t="s">
        <v>436</v>
      </c>
      <c r="C64" t="s">
        <v>437</v>
      </c>
      <c r="D64" t="s">
        <v>100</v>
      </c>
      <c r="E64" t="s">
        <v>123</v>
      </c>
      <c r="F64" t="s">
        <v>438</v>
      </c>
      <c r="G64" t="s">
        <v>315</v>
      </c>
      <c r="H64" t="s">
        <v>360</v>
      </c>
      <c r="I64" t="s">
        <v>206</v>
      </c>
      <c r="J64"/>
      <c r="K64" s="77">
        <v>1.4</v>
      </c>
      <c r="L64" t="s">
        <v>102</v>
      </c>
      <c r="M64" s="78">
        <v>2.4199999999999999E-2</v>
      </c>
      <c r="N64" s="78">
        <v>3.56E-2</v>
      </c>
      <c r="O64" s="77">
        <v>2.5</v>
      </c>
      <c r="P64" s="77">
        <v>5556939</v>
      </c>
      <c r="Q64" s="77">
        <v>0</v>
      </c>
      <c r="R64" s="77">
        <v>138.923475</v>
      </c>
      <c r="S64" s="78">
        <v>1E-4</v>
      </c>
      <c r="T64" s="78">
        <f t="shared" si="0"/>
        <v>6.1822796876377555E-3</v>
      </c>
      <c r="U64" s="78">
        <f>R64/'סכום נכסי הקרן'!$C$42</f>
        <v>1.4792584656372211E-3</v>
      </c>
    </row>
    <row r="65" spans="2:21">
      <c r="B65" t="s">
        <v>439</v>
      </c>
      <c r="C65" t="s">
        <v>440</v>
      </c>
      <c r="D65" t="s">
        <v>100</v>
      </c>
      <c r="E65" t="s">
        <v>123</v>
      </c>
      <c r="F65" t="s">
        <v>438</v>
      </c>
      <c r="G65" t="s">
        <v>315</v>
      </c>
      <c r="H65" t="s">
        <v>360</v>
      </c>
      <c r="I65" t="s">
        <v>206</v>
      </c>
      <c r="J65"/>
      <c r="K65" s="77">
        <v>1.01</v>
      </c>
      <c r="L65" t="s">
        <v>102</v>
      </c>
      <c r="M65" s="78">
        <v>1.95E-2</v>
      </c>
      <c r="N65" s="78">
        <v>3.56E-2</v>
      </c>
      <c r="O65" s="77">
        <v>0.61</v>
      </c>
      <c r="P65" s="77">
        <v>5397000</v>
      </c>
      <c r="Q65" s="77">
        <v>1.21706</v>
      </c>
      <c r="R65" s="77">
        <v>34.138759999999998</v>
      </c>
      <c r="S65" s="78">
        <v>0</v>
      </c>
      <c r="T65" s="78">
        <f t="shared" si="0"/>
        <v>1.519220293828241E-3</v>
      </c>
      <c r="U65" s="78">
        <f>R65/'סכום נכסי הקרן'!$C$42</f>
        <v>3.6350983688219243E-4</v>
      </c>
    </row>
    <row r="66" spans="2:21">
      <c r="B66" t="s">
        <v>441</v>
      </c>
      <c r="C66" t="s">
        <v>442</v>
      </c>
      <c r="D66" t="s">
        <v>100</v>
      </c>
      <c r="E66" t="s">
        <v>123</v>
      </c>
      <c r="F66" t="s">
        <v>438</v>
      </c>
      <c r="G66" t="s">
        <v>315</v>
      </c>
      <c r="H66" t="s">
        <v>368</v>
      </c>
      <c r="I66" t="s">
        <v>149</v>
      </c>
      <c r="J66"/>
      <c r="K66" s="77">
        <v>4.34</v>
      </c>
      <c r="L66" t="s">
        <v>102</v>
      </c>
      <c r="M66" s="78">
        <v>1.4999999999999999E-2</v>
      </c>
      <c r="N66" s="78">
        <v>3.7600000000000001E-2</v>
      </c>
      <c r="O66" s="77">
        <v>2.11</v>
      </c>
      <c r="P66" s="77">
        <v>4910638</v>
      </c>
      <c r="Q66" s="77">
        <v>0</v>
      </c>
      <c r="R66" s="77">
        <v>103.6144618</v>
      </c>
      <c r="S66" s="78">
        <v>1E-4</v>
      </c>
      <c r="T66" s="78">
        <f t="shared" si="0"/>
        <v>4.6109815675979757E-3</v>
      </c>
      <c r="U66" s="78">
        <f>R66/'סכום נכסי הקרן'!$C$42</f>
        <v>1.1032877616982621E-3</v>
      </c>
    </row>
    <row r="67" spans="2:21">
      <c r="B67" t="s">
        <v>443</v>
      </c>
      <c r="C67" t="s">
        <v>444</v>
      </c>
      <c r="D67" t="s">
        <v>100</v>
      </c>
      <c r="E67" t="s">
        <v>123</v>
      </c>
      <c r="F67" t="s">
        <v>438</v>
      </c>
      <c r="G67" t="s">
        <v>315</v>
      </c>
      <c r="H67" t="s">
        <v>360</v>
      </c>
      <c r="I67" t="s">
        <v>206</v>
      </c>
      <c r="J67"/>
      <c r="K67" s="77">
        <v>4.5199999999999996</v>
      </c>
      <c r="L67" t="s">
        <v>102</v>
      </c>
      <c r="M67" s="78">
        <v>2.7799999999999998E-2</v>
      </c>
      <c r="N67" s="78">
        <v>3.3399999999999999E-2</v>
      </c>
      <c r="O67" s="77">
        <v>0.65</v>
      </c>
      <c r="P67" s="77">
        <v>5460000</v>
      </c>
      <c r="Q67" s="77">
        <v>0</v>
      </c>
      <c r="R67" s="77">
        <v>35.49</v>
      </c>
      <c r="S67" s="78">
        <v>0</v>
      </c>
      <c r="T67" s="78">
        <f t="shared" si="0"/>
        <v>1.5793522737194989E-3</v>
      </c>
      <c r="U67" s="78">
        <f>R67/'סכום נכסי הקרן'!$C$42</f>
        <v>3.7789785308397291E-4</v>
      </c>
    </row>
    <row r="68" spans="2:21">
      <c r="B68" t="s">
        <v>445</v>
      </c>
      <c r="C68" t="s">
        <v>446</v>
      </c>
      <c r="D68" t="s">
        <v>100</v>
      </c>
      <c r="E68" t="s">
        <v>123</v>
      </c>
      <c r="F68" t="s">
        <v>447</v>
      </c>
      <c r="G68" t="s">
        <v>315</v>
      </c>
      <c r="H68" t="s">
        <v>368</v>
      </c>
      <c r="I68" t="s">
        <v>149</v>
      </c>
      <c r="J68"/>
      <c r="K68" s="77">
        <v>2.56</v>
      </c>
      <c r="L68" t="s">
        <v>102</v>
      </c>
      <c r="M68" s="78">
        <v>2.5899999999999999E-2</v>
      </c>
      <c r="N68" s="78">
        <v>3.6600000000000001E-2</v>
      </c>
      <c r="O68" s="77">
        <v>3.23</v>
      </c>
      <c r="P68" s="77">
        <v>5459551</v>
      </c>
      <c r="Q68" s="77">
        <v>0</v>
      </c>
      <c r="R68" s="77">
        <v>176.3434973</v>
      </c>
      <c r="S68" s="78">
        <v>2.0000000000000001E-4</v>
      </c>
      <c r="T68" s="78">
        <f t="shared" si="0"/>
        <v>7.8475205245534876E-3</v>
      </c>
      <c r="U68" s="78">
        <f>R68/'סכום נכסי הקרן'!$C$42</f>
        <v>1.8777072142854147E-3</v>
      </c>
    </row>
    <row r="69" spans="2:21">
      <c r="B69" t="s">
        <v>448</v>
      </c>
      <c r="C69" t="s">
        <v>449</v>
      </c>
      <c r="D69" t="s">
        <v>100</v>
      </c>
      <c r="E69" t="s">
        <v>123</v>
      </c>
      <c r="F69" t="s">
        <v>447</v>
      </c>
      <c r="G69" t="s">
        <v>315</v>
      </c>
      <c r="H69" t="s">
        <v>368</v>
      </c>
      <c r="I69" t="s">
        <v>149</v>
      </c>
      <c r="J69"/>
      <c r="K69" s="77">
        <v>2.8</v>
      </c>
      <c r="L69" t="s">
        <v>102</v>
      </c>
      <c r="M69" s="78">
        <v>2.9700000000000001E-2</v>
      </c>
      <c r="N69" s="78">
        <v>2.9100000000000001E-2</v>
      </c>
      <c r="O69" s="77">
        <v>1.28</v>
      </c>
      <c r="P69" s="77">
        <v>5593655</v>
      </c>
      <c r="Q69" s="77">
        <v>0</v>
      </c>
      <c r="R69" s="77">
        <v>71.598783999999995</v>
      </c>
      <c r="S69" s="78">
        <v>1E-4</v>
      </c>
      <c r="T69" s="78">
        <f t="shared" si="0"/>
        <v>3.1862412596774092E-3</v>
      </c>
      <c r="U69" s="78">
        <f>R69/'סכום נכסי הקרן'!$C$42</f>
        <v>7.6238452400741348E-4</v>
      </c>
    </row>
    <row r="70" spans="2:21">
      <c r="B70" t="s">
        <v>450</v>
      </c>
      <c r="C70" t="s">
        <v>451</v>
      </c>
      <c r="D70" t="s">
        <v>100</v>
      </c>
      <c r="E70" t="s">
        <v>123</v>
      </c>
      <c r="F70" t="s">
        <v>447</v>
      </c>
      <c r="G70" t="s">
        <v>315</v>
      </c>
      <c r="H70" t="s">
        <v>368</v>
      </c>
      <c r="I70" t="s">
        <v>149</v>
      </c>
      <c r="J70"/>
      <c r="K70" s="77">
        <v>4.37</v>
      </c>
      <c r="L70" t="s">
        <v>102</v>
      </c>
      <c r="M70" s="78">
        <v>8.3999999999999995E-3</v>
      </c>
      <c r="N70" s="78">
        <v>3.4500000000000003E-2</v>
      </c>
      <c r="O70" s="77">
        <v>0.83</v>
      </c>
      <c r="P70" s="77">
        <v>4859428</v>
      </c>
      <c r="Q70" s="77">
        <v>0</v>
      </c>
      <c r="R70" s="77">
        <v>40.333252399999999</v>
      </c>
      <c r="S70" s="78">
        <v>1E-4</v>
      </c>
      <c r="T70" s="78">
        <f t="shared" si="0"/>
        <v>1.7948834568735539E-3</v>
      </c>
      <c r="U70" s="78">
        <f>R70/'סכום נכסי הקרן'!$C$42</f>
        <v>4.2946885009450538E-4</v>
      </c>
    </row>
    <row r="71" spans="2:21">
      <c r="B71" t="s">
        <v>452</v>
      </c>
      <c r="C71" t="s">
        <v>453</v>
      </c>
      <c r="D71" t="s">
        <v>100</v>
      </c>
      <c r="E71" t="s">
        <v>123</v>
      </c>
      <c r="F71" t="s">
        <v>447</v>
      </c>
      <c r="G71" t="s">
        <v>315</v>
      </c>
      <c r="H71" t="s">
        <v>368</v>
      </c>
      <c r="I71" t="s">
        <v>149</v>
      </c>
      <c r="J71"/>
      <c r="K71" s="77">
        <v>4.74</v>
      </c>
      <c r="L71" t="s">
        <v>102</v>
      </c>
      <c r="M71" s="78">
        <v>3.09E-2</v>
      </c>
      <c r="N71" s="78">
        <v>3.5200000000000002E-2</v>
      </c>
      <c r="O71" s="77">
        <v>1.97</v>
      </c>
      <c r="P71" s="77">
        <v>5195474</v>
      </c>
      <c r="Q71" s="77">
        <v>0</v>
      </c>
      <c r="R71" s="77">
        <v>102.35083779999999</v>
      </c>
      <c r="S71" s="78">
        <v>1E-4</v>
      </c>
      <c r="T71" s="78">
        <f t="shared" si="0"/>
        <v>4.5547486164137958E-3</v>
      </c>
      <c r="U71" s="78">
        <f>R71/'סכום נכסי הקרן'!$C$42</f>
        <v>1.0898326814867832E-3</v>
      </c>
    </row>
    <row r="72" spans="2:21">
      <c r="B72" t="s">
        <v>454</v>
      </c>
      <c r="C72" t="s">
        <v>455</v>
      </c>
      <c r="D72" t="s">
        <v>100</v>
      </c>
      <c r="E72" t="s">
        <v>123</v>
      </c>
      <c r="F72" t="s">
        <v>447</v>
      </c>
      <c r="G72" t="s">
        <v>315</v>
      </c>
      <c r="H72" t="s">
        <v>368</v>
      </c>
      <c r="I72" t="s">
        <v>149</v>
      </c>
      <c r="J72"/>
      <c r="K72" s="77">
        <v>0.25</v>
      </c>
      <c r="L72" t="s">
        <v>102</v>
      </c>
      <c r="M72" s="78">
        <v>1.5900000000000001E-2</v>
      </c>
      <c r="N72" s="78">
        <v>6.3100000000000003E-2</v>
      </c>
      <c r="O72" s="77">
        <v>2</v>
      </c>
      <c r="P72" s="77">
        <v>5566402</v>
      </c>
      <c r="Q72" s="77">
        <v>0</v>
      </c>
      <c r="R72" s="77">
        <v>111.32804</v>
      </c>
      <c r="S72" s="78">
        <v>0</v>
      </c>
      <c r="T72" s="78">
        <f t="shared" si="0"/>
        <v>4.9542460722100676E-3</v>
      </c>
      <c r="U72" s="78">
        <f>R72/'סכום נכסי הקרן'!$C$42</f>
        <v>1.1854220147660371E-3</v>
      </c>
    </row>
    <row r="73" spans="2:21">
      <c r="B73" t="s">
        <v>456</v>
      </c>
      <c r="C73" t="s">
        <v>457</v>
      </c>
      <c r="D73" t="s">
        <v>100</v>
      </c>
      <c r="E73" t="s">
        <v>123</v>
      </c>
      <c r="F73" t="s">
        <v>447</v>
      </c>
      <c r="G73" t="s">
        <v>315</v>
      </c>
      <c r="H73" t="s">
        <v>368</v>
      </c>
      <c r="I73" t="s">
        <v>149</v>
      </c>
      <c r="J73"/>
      <c r="K73" s="77">
        <v>1.49</v>
      </c>
      <c r="L73" t="s">
        <v>102</v>
      </c>
      <c r="M73" s="78">
        <v>2.0199999999999999E-2</v>
      </c>
      <c r="N73" s="78">
        <v>3.3799999999999997E-2</v>
      </c>
      <c r="O73" s="77">
        <v>1.46</v>
      </c>
      <c r="P73" s="77">
        <v>5510000</v>
      </c>
      <c r="Q73" s="77">
        <v>0</v>
      </c>
      <c r="R73" s="77">
        <v>80.445999999999998</v>
      </c>
      <c r="S73" s="78">
        <v>1E-4</v>
      </c>
      <c r="T73" s="78">
        <f t="shared" si="0"/>
        <v>3.5799541564282555E-3</v>
      </c>
      <c r="U73" s="78">
        <f>R73/'סכום נכסי הקרן'!$C$42</f>
        <v>8.5658976300910907E-4</v>
      </c>
    </row>
    <row r="74" spans="2:21">
      <c r="B74" t="s">
        <v>458</v>
      </c>
      <c r="C74" t="s">
        <v>459</v>
      </c>
      <c r="D74" t="s">
        <v>100</v>
      </c>
      <c r="E74" t="s">
        <v>123</v>
      </c>
      <c r="F74" t="s">
        <v>460</v>
      </c>
      <c r="G74" t="s">
        <v>127</v>
      </c>
      <c r="H74" t="s">
        <v>360</v>
      </c>
      <c r="I74" t="s">
        <v>206</v>
      </c>
      <c r="J74"/>
      <c r="K74" s="77">
        <v>1.45</v>
      </c>
      <c r="L74" t="s">
        <v>102</v>
      </c>
      <c r="M74" s="78">
        <v>1.7999999999999999E-2</v>
      </c>
      <c r="N74" s="78">
        <v>3.2300000000000002E-2</v>
      </c>
      <c r="O74" s="77">
        <v>55094.97</v>
      </c>
      <c r="P74" s="77">
        <v>109.59</v>
      </c>
      <c r="Q74" s="77">
        <v>0</v>
      </c>
      <c r="R74" s="77">
        <v>60.378577622999998</v>
      </c>
      <c r="S74" s="78">
        <v>1E-4</v>
      </c>
      <c r="T74" s="78">
        <f t="shared" si="0"/>
        <v>2.6869271302573765E-3</v>
      </c>
      <c r="U74" s="78">
        <f>R74/'סכום נכסי הקרן'!$C$42</f>
        <v>6.4291166120021711E-4</v>
      </c>
    </row>
    <row r="75" spans="2:21">
      <c r="B75" t="s">
        <v>461</v>
      </c>
      <c r="C75" t="s">
        <v>462</v>
      </c>
      <c r="D75" t="s">
        <v>100</v>
      </c>
      <c r="E75" t="s">
        <v>123</v>
      </c>
      <c r="F75" t="s">
        <v>460</v>
      </c>
      <c r="G75" t="s">
        <v>127</v>
      </c>
      <c r="H75" t="s">
        <v>360</v>
      </c>
      <c r="I75" t="s">
        <v>206</v>
      </c>
      <c r="J75"/>
      <c r="K75" s="77">
        <v>3.95</v>
      </c>
      <c r="L75" t="s">
        <v>102</v>
      </c>
      <c r="M75" s="78">
        <v>2.1999999999999999E-2</v>
      </c>
      <c r="N75" s="78">
        <v>3.0599999999999999E-2</v>
      </c>
      <c r="O75" s="77">
        <v>42801.89</v>
      </c>
      <c r="P75" s="77">
        <v>99.64</v>
      </c>
      <c r="Q75" s="77">
        <v>0</v>
      </c>
      <c r="R75" s="77">
        <v>42.647803195999998</v>
      </c>
      <c r="S75" s="78">
        <v>2.0000000000000001E-4</v>
      </c>
      <c r="T75" s="78">
        <f t="shared" si="0"/>
        <v>1.8978840503450071E-3</v>
      </c>
      <c r="U75" s="78">
        <f>R75/'סכום נכסי הקרן'!$C$42</f>
        <v>4.5411420869304579E-4</v>
      </c>
    </row>
    <row r="76" spans="2:21">
      <c r="B76" t="s">
        <v>463</v>
      </c>
      <c r="C76" t="s">
        <v>464</v>
      </c>
      <c r="D76" t="s">
        <v>100</v>
      </c>
      <c r="E76" t="s">
        <v>123</v>
      </c>
      <c r="F76" t="s">
        <v>465</v>
      </c>
      <c r="G76" t="s">
        <v>345</v>
      </c>
      <c r="H76" t="s">
        <v>466</v>
      </c>
      <c r="I76" t="s">
        <v>206</v>
      </c>
      <c r="J76"/>
      <c r="K76" s="77">
        <v>2.25</v>
      </c>
      <c r="L76" t="s">
        <v>102</v>
      </c>
      <c r="M76" s="78">
        <v>1.4E-2</v>
      </c>
      <c r="N76" s="78">
        <v>3.2300000000000002E-2</v>
      </c>
      <c r="O76" s="77">
        <v>63854.77</v>
      </c>
      <c r="P76" s="77">
        <v>107.61</v>
      </c>
      <c r="Q76" s="77">
        <v>0.50687000000000004</v>
      </c>
      <c r="R76" s="77">
        <v>69.220987996999995</v>
      </c>
      <c r="S76" s="78">
        <v>1E-4</v>
      </c>
      <c r="T76" s="78">
        <f t="shared" ref="T76:T139" si="1">R76/$R$11</f>
        <v>3.080426170249988E-3</v>
      </c>
      <c r="U76" s="78">
        <f>R76/'סכום נכסי הקרן'!$C$42</f>
        <v>7.3706572985116244E-4</v>
      </c>
    </row>
    <row r="77" spans="2:21">
      <c r="B77" t="s">
        <v>467</v>
      </c>
      <c r="C77" t="s">
        <v>468</v>
      </c>
      <c r="D77" t="s">
        <v>100</v>
      </c>
      <c r="E77" t="s">
        <v>123</v>
      </c>
      <c r="F77" t="s">
        <v>396</v>
      </c>
      <c r="G77" t="s">
        <v>345</v>
      </c>
      <c r="H77" t="s">
        <v>466</v>
      </c>
      <c r="I77" t="s">
        <v>206</v>
      </c>
      <c r="J77"/>
      <c r="K77" s="77">
        <v>2.1800000000000002</v>
      </c>
      <c r="L77" t="s">
        <v>102</v>
      </c>
      <c r="M77" s="78">
        <v>2.1499999999999998E-2</v>
      </c>
      <c r="N77" s="78">
        <v>3.5099999999999999E-2</v>
      </c>
      <c r="O77" s="77">
        <v>189255.63</v>
      </c>
      <c r="P77" s="77">
        <v>110.54</v>
      </c>
      <c r="Q77" s="77">
        <v>0</v>
      </c>
      <c r="R77" s="77">
        <v>209.203173402</v>
      </c>
      <c r="S77" s="78">
        <v>1E-4</v>
      </c>
      <c r="T77" s="78">
        <f t="shared" si="1"/>
        <v>9.3098198811435127E-3</v>
      </c>
      <c r="U77" s="78">
        <f>R77/'סכום נכסי הקרן'!$C$42</f>
        <v>2.2275973538171288E-3</v>
      </c>
    </row>
    <row r="78" spans="2:21">
      <c r="B78" t="s">
        <v>469</v>
      </c>
      <c r="C78" t="s">
        <v>470</v>
      </c>
      <c r="D78" t="s">
        <v>100</v>
      </c>
      <c r="E78" t="s">
        <v>123</v>
      </c>
      <c r="F78" t="s">
        <v>396</v>
      </c>
      <c r="G78" t="s">
        <v>345</v>
      </c>
      <c r="H78" t="s">
        <v>466</v>
      </c>
      <c r="I78" t="s">
        <v>206</v>
      </c>
      <c r="J78"/>
      <c r="K78" s="77">
        <v>7.2</v>
      </c>
      <c r="L78" t="s">
        <v>102</v>
      </c>
      <c r="M78" s="78">
        <v>1.15E-2</v>
      </c>
      <c r="N78" s="78">
        <v>3.7600000000000001E-2</v>
      </c>
      <c r="O78" s="77">
        <v>121340.2</v>
      </c>
      <c r="P78" s="77">
        <v>92.59</v>
      </c>
      <c r="Q78" s="77">
        <v>0</v>
      </c>
      <c r="R78" s="77">
        <v>112.34889118</v>
      </c>
      <c r="S78" s="78">
        <v>2.9999999999999997E-4</v>
      </c>
      <c r="T78" s="78">
        <f t="shared" si="1"/>
        <v>4.9996753095237403E-3</v>
      </c>
      <c r="U78" s="78">
        <f>R78/'סכום נכסי הקרן'!$C$42</f>
        <v>1.1962920477116622E-3</v>
      </c>
    </row>
    <row r="79" spans="2:21">
      <c r="B79" t="s">
        <v>471</v>
      </c>
      <c r="C79" t="s">
        <v>472</v>
      </c>
      <c r="D79" t="s">
        <v>100</v>
      </c>
      <c r="E79" t="s">
        <v>123</v>
      </c>
      <c r="F79" t="s">
        <v>473</v>
      </c>
      <c r="G79" t="s">
        <v>474</v>
      </c>
      <c r="H79" t="s">
        <v>466</v>
      </c>
      <c r="I79" t="s">
        <v>206</v>
      </c>
      <c r="J79"/>
      <c r="K79" s="77">
        <v>5.63</v>
      </c>
      <c r="L79" t="s">
        <v>102</v>
      </c>
      <c r="M79" s="78">
        <v>5.1499999999999997E-2</v>
      </c>
      <c r="N79" s="78">
        <v>3.3000000000000002E-2</v>
      </c>
      <c r="O79" s="77">
        <v>279512.11</v>
      </c>
      <c r="P79" s="77">
        <v>151.19999999999999</v>
      </c>
      <c r="Q79" s="77">
        <v>0</v>
      </c>
      <c r="R79" s="77">
        <v>422.62231032</v>
      </c>
      <c r="S79" s="78">
        <v>1E-4</v>
      </c>
      <c r="T79" s="78">
        <f t="shared" si="1"/>
        <v>1.8807255754535915E-2</v>
      </c>
      <c r="U79" s="78">
        <f>R79/'סכום נכסי הקרן'!$C$42</f>
        <v>4.5000863267206691E-3</v>
      </c>
    </row>
    <row r="80" spans="2:21">
      <c r="B80" t="s">
        <v>475</v>
      </c>
      <c r="C80" t="s">
        <v>476</v>
      </c>
      <c r="D80" t="s">
        <v>100</v>
      </c>
      <c r="E80" t="s">
        <v>123</v>
      </c>
      <c r="F80" t="s">
        <v>477</v>
      </c>
      <c r="G80" t="s">
        <v>132</v>
      </c>
      <c r="H80" t="s">
        <v>478</v>
      </c>
      <c r="I80" t="s">
        <v>149</v>
      </c>
      <c r="J80"/>
      <c r="K80" s="77">
        <v>1.1499999999999999</v>
      </c>
      <c r="L80" t="s">
        <v>102</v>
      </c>
      <c r="M80" s="78">
        <v>2.1999999999999999E-2</v>
      </c>
      <c r="N80" s="78">
        <v>2.8000000000000001E-2</v>
      </c>
      <c r="O80" s="77">
        <v>5259.6</v>
      </c>
      <c r="P80" s="77">
        <v>111.64</v>
      </c>
      <c r="Q80" s="77">
        <v>0</v>
      </c>
      <c r="R80" s="77">
        <v>5.8718174400000001</v>
      </c>
      <c r="S80" s="78">
        <v>0</v>
      </c>
      <c r="T80" s="78">
        <f t="shared" si="1"/>
        <v>2.6130369751281503E-4</v>
      </c>
      <c r="U80" s="78">
        <f>R80/'סכום נכסי הקרן'!$C$42</f>
        <v>6.2523167209834599E-5</v>
      </c>
    </row>
    <row r="81" spans="2:21">
      <c r="B81" t="s">
        <v>479</v>
      </c>
      <c r="C81" t="s">
        <v>480</v>
      </c>
      <c r="D81" t="s">
        <v>100</v>
      </c>
      <c r="E81" t="s">
        <v>123</v>
      </c>
      <c r="F81" t="s">
        <v>477</v>
      </c>
      <c r="G81" t="s">
        <v>132</v>
      </c>
      <c r="H81" t="s">
        <v>478</v>
      </c>
      <c r="I81" t="s">
        <v>149</v>
      </c>
      <c r="J81"/>
      <c r="K81" s="77">
        <v>4.46</v>
      </c>
      <c r="L81" t="s">
        <v>102</v>
      </c>
      <c r="M81" s="78">
        <v>1.7000000000000001E-2</v>
      </c>
      <c r="N81" s="78">
        <v>2.5999999999999999E-2</v>
      </c>
      <c r="O81" s="77">
        <v>42118.31</v>
      </c>
      <c r="P81" s="77">
        <v>106.1</v>
      </c>
      <c r="Q81" s="77">
        <v>0</v>
      </c>
      <c r="R81" s="77">
        <v>44.687526910000003</v>
      </c>
      <c r="S81" s="78">
        <v>0</v>
      </c>
      <c r="T81" s="78">
        <f t="shared" si="1"/>
        <v>1.9886544725897376E-3</v>
      </c>
      <c r="U81" s="78">
        <f>R81/'סכום נכסי הקרן'!$C$42</f>
        <v>4.7583320594311819E-4</v>
      </c>
    </row>
    <row r="82" spans="2:21">
      <c r="B82" t="s">
        <v>481</v>
      </c>
      <c r="C82" t="s">
        <v>482</v>
      </c>
      <c r="D82" t="s">
        <v>100</v>
      </c>
      <c r="E82" t="s">
        <v>123</v>
      </c>
      <c r="F82" t="s">
        <v>477</v>
      </c>
      <c r="G82" t="s">
        <v>132</v>
      </c>
      <c r="H82" t="s">
        <v>478</v>
      </c>
      <c r="I82" t="s">
        <v>149</v>
      </c>
      <c r="J82"/>
      <c r="K82" s="77">
        <v>9.32</v>
      </c>
      <c r="L82" t="s">
        <v>102</v>
      </c>
      <c r="M82" s="78">
        <v>5.7999999999999996E-3</v>
      </c>
      <c r="N82" s="78">
        <v>2.93E-2</v>
      </c>
      <c r="O82" s="77">
        <v>21978.38</v>
      </c>
      <c r="P82" s="77">
        <v>87.7</v>
      </c>
      <c r="Q82" s="77">
        <v>0</v>
      </c>
      <c r="R82" s="77">
        <v>19.27503926</v>
      </c>
      <c r="S82" s="78">
        <v>0</v>
      </c>
      <c r="T82" s="78">
        <f t="shared" si="1"/>
        <v>8.577649219868584E-4</v>
      </c>
      <c r="U82" s="78">
        <f>R82/'סכום נכסי הקרן'!$C$42</f>
        <v>2.0524079894232992E-4</v>
      </c>
    </row>
    <row r="83" spans="2:21">
      <c r="B83" t="s">
        <v>483</v>
      </c>
      <c r="C83" t="s">
        <v>484</v>
      </c>
      <c r="D83" t="s">
        <v>100</v>
      </c>
      <c r="E83" t="s">
        <v>123</v>
      </c>
      <c r="F83" t="s">
        <v>422</v>
      </c>
      <c r="G83" t="s">
        <v>345</v>
      </c>
      <c r="H83" t="s">
        <v>478</v>
      </c>
      <c r="I83" t="s">
        <v>149</v>
      </c>
      <c r="J83"/>
      <c r="K83" s="77">
        <v>1.95</v>
      </c>
      <c r="L83" t="s">
        <v>102</v>
      </c>
      <c r="M83" s="78">
        <v>1.95E-2</v>
      </c>
      <c r="N83" s="78">
        <v>3.15E-2</v>
      </c>
      <c r="O83" s="77">
        <v>58263.76</v>
      </c>
      <c r="P83" s="77">
        <v>110.25</v>
      </c>
      <c r="Q83" s="77">
        <v>0</v>
      </c>
      <c r="R83" s="77">
        <v>64.235795400000001</v>
      </c>
      <c r="S83" s="78">
        <v>1E-4</v>
      </c>
      <c r="T83" s="78">
        <f t="shared" si="1"/>
        <v>2.8585784592609332E-3</v>
      </c>
      <c r="U83" s="78">
        <f>R83/'סכום נכסי הקרן'!$C$42</f>
        <v>6.8398335229082389E-4</v>
      </c>
    </row>
    <row r="84" spans="2:21">
      <c r="B84" t="s">
        <v>485</v>
      </c>
      <c r="C84" t="s">
        <v>486</v>
      </c>
      <c r="D84" t="s">
        <v>100</v>
      </c>
      <c r="E84" t="s">
        <v>123</v>
      </c>
      <c r="F84" t="s">
        <v>422</v>
      </c>
      <c r="G84" t="s">
        <v>345</v>
      </c>
      <c r="H84" t="s">
        <v>478</v>
      </c>
      <c r="I84" t="s">
        <v>149</v>
      </c>
      <c r="J84"/>
      <c r="K84" s="77">
        <v>5.15</v>
      </c>
      <c r="L84" t="s">
        <v>102</v>
      </c>
      <c r="M84" s="78">
        <v>1.17E-2</v>
      </c>
      <c r="N84" s="78">
        <v>3.9399999999999998E-2</v>
      </c>
      <c r="O84" s="77">
        <v>15469.04</v>
      </c>
      <c r="P84" s="77">
        <v>96.51</v>
      </c>
      <c r="Q84" s="77">
        <v>0</v>
      </c>
      <c r="R84" s="77">
        <v>14.929170504</v>
      </c>
      <c r="S84" s="78">
        <v>0</v>
      </c>
      <c r="T84" s="78">
        <f t="shared" si="1"/>
        <v>6.6436797352038531E-4</v>
      </c>
      <c r="U84" s="78">
        <f>R84/'סכום נכסי הקרן'!$C$42</f>
        <v>1.5896594764119959E-4</v>
      </c>
    </row>
    <row r="85" spans="2:21">
      <c r="B85" t="s">
        <v>487</v>
      </c>
      <c r="C85" t="s">
        <v>488</v>
      </c>
      <c r="D85" t="s">
        <v>100</v>
      </c>
      <c r="E85" t="s">
        <v>123</v>
      </c>
      <c r="F85" t="s">
        <v>422</v>
      </c>
      <c r="G85" t="s">
        <v>345</v>
      </c>
      <c r="H85" t="s">
        <v>478</v>
      </c>
      <c r="I85" t="s">
        <v>149</v>
      </c>
      <c r="J85"/>
      <c r="K85" s="77">
        <v>5.16</v>
      </c>
      <c r="L85" t="s">
        <v>102</v>
      </c>
      <c r="M85" s="78">
        <v>1.3299999999999999E-2</v>
      </c>
      <c r="N85" s="78">
        <v>3.9600000000000003E-2</v>
      </c>
      <c r="O85" s="77">
        <v>241414.38</v>
      </c>
      <c r="P85" s="77">
        <v>97.5</v>
      </c>
      <c r="Q85" s="77">
        <v>1.7851300000000001</v>
      </c>
      <c r="R85" s="77">
        <v>237.16415050000001</v>
      </c>
      <c r="S85" s="78">
        <v>2.0000000000000001E-4</v>
      </c>
      <c r="T85" s="78">
        <f t="shared" si="1"/>
        <v>1.0554120606844981E-2</v>
      </c>
      <c r="U85" s="78">
        <f>R85/'סכום נכסי הקרן'!$C$42</f>
        <v>2.5253261003785358E-3</v>
      </c>
    </row>
    <row r="86" spans="2:21">
      <c r="B86" t="s">
        <v>489</v>
      </c>
      <c r="C86" t="s">
        <v>490</v>
      </c>
      <c r="D86" t="s">
        <v>100</v>
      </c>
      <c r="E86" t="s">
        <v>123</v>
      </c>
      <c r="F86" t="s">
        <v>422</v>
      </c>
      <c r="G86" t="s">
        <v>345</v>
      </c>
      <c r="H86" t="s">
        <v>466</v>
      </c>
      <c r="I86" t="s">
        <v>206</v>
      </c>
      <c r="J86"/>
      <c r="K86" s="77">
        <v>5.76</v>
      </c>
      <c r="L86" t="s">
        <v>102</v>
      </c>
      <c r="M86" s="78">
        <v>1.8700000000000001E-2</v>
      </c>
      <c r="N86" s="78">
        <v>4.07E-2</v>
      </c>
      <c r="O86" s="77">
        <v>128628.14</v>
      </c>
      <c r="P86" s="77">
        <v>95.22</v>
      </c>
      <c r="Q86" s="77">
        <v>0</v>
      </c>
      <c r="R86" s="77">
        <v>122.47971490800001</v>
      </c>
      <c r="S86" s="78">
        <v>2.0000000000000001E-4</v>
      </c>
      <c r="T86" s="78">
        <f t="shared" si="1"/>
        <v>5.4505104599736768E-3</v>
      </c>
      <c r="U86" s="78">
        <f>R86/'סכום נכסי הקרן'!$C$42</f>
        <v>1.3041651538481338E-3</v>
      </c>
    </row>
    <row r="87" spans="2:21">
      <c r="B87" t="s">
        <v>491</v>
      </c>
      <c r="C87" t="s">
        <v>492</v>
      </c>
      <c r="D87" t="s">
        <v>100</v>
      </c>
      <c r="E87" t="s">
        <v>123</v>
      </c>
      <c r="F87" t="s">
        <v>422</v>
      </c>
      <c r="G87" t="s">
        <v>345</v>
      </c>
      <c r="H87" t="s">
        <v>478</v>
      </c>
      <c r="I87" t="s">
        <v>149</v>
      </c>
      <c r="J87"/>
      <c r="K87" s="77">
        <v>3.51</v>
      </c>
      <c r="L87" t="s">
        <v>102</v>
      </c>
      <c r="M87" s="78">
        <v>3.3500000000000002E-2</v>
      </c>
      <c r="N87" s="78">
        <v>3.3099999999999997E-2</v>
      </c>
      <c r="O87" s="77">
        <v>53246.2</v>
      </c>
      <c r="P87" s="77">
        <v>111.29</v>
      </c>
      <c r="Q87" s="77">
        <v>0</v>
      </c>
      <c r="R87" s="77">
        <v>59.257695980000001</v>
      </c>
      <c r="S87" s="78">
        <v>1E-4</v>
      </c>
      <c r="T87" s="78">
        <f t="shared" si="1"/>
        <v>2.6370464040966976E-3</v>
      </c>
      <c r="U87" s="78">
        <f>R87/'סכום נכסי הקרן'!$C$42</f>
        <v>6.3097650294575286E-4</v>
      </c>
    </row>
    <row r="88" spans="2:21">
      <c r="B88" t="s">
        <v>493</v>
      </c>
      <c r="C88" t="s">
        <v>494</v>
      </c>
      <c r="D88" t="s">
        <v>100</v>
      </c>
      <c r="E88" t="s">
        <v>123</v>
      </c>
      <c r="F88" t="s">
        <v>495</v>
      </c>
      <c r="G88" t="s">
        <v>315</v>
      </c>
      <c r="H88" t="s">
        <v>478</v>
      </c>
      <c r="I88" t="s">
        <v>149</v>
      </c>
      <c r="J88"/>
      <c r="K88" s="77">
        <v>4.4000000000000004</v>
      </c>
      <c r="L88" t="s">
        <v>102</v>
      </c>
      <c r="M88" s="78">
        <v>1.09E-2</v>
      </c>
      <c r="N88" s="78">
        <v>3.6999999999999998E-2</v>
      </c>
      <c r="O88" s="77">
        <v>2.59</v>
      </c>
      <c r="P88" s="77">
        <v>4827766</v>
      </c>
      <c r="Q88" s="77">
        <v>0</v>
      </c>
      <c r="R88" s="77">
        <v>125.0391394</v>
      </c>
      <c r="S88" s="78">
        <v>1E-4</v>
      </c>
      <c r="T88" s="78">
        <f t="shared" si="1"/>
        <v>5.5644082590960648E-3</v>
      </c>
      <c r="U88" s="78">
        <f>R88/'סכום נכסי הקרן'!$C$42</f>
        <v>1.331417929859893E-3</v>
      </c>
    </row>
    <row r="89" spans="2:21">
      <c r="B89" t="s">
        <v>496</v>
      </c>
      <c r="C89" t="s">
        <v>497</v>
      </c>
      <c r="D89" t="s">
        <v>100</v>
      </c>
      <c r="E89" t="s">
        <v>123</v>
      </c>
      <c r="F89" t="s">
        <v>495</v>
      </c>
      <c r="G89" t="s">
        <v>315</v>
      </c>
      <c r="H89" t="s">
        <v>478</v>
      </c>
      <c r="I89" t="s">
        <v>149</v>
      </c>
      <c r="J89"/>
      <c r="K89" s="77">
        <v>5.04</v>
      </c>
      <c r="L89" t="s">
        <v>102</v>
      </c>
      <c r="M89" s="78">
        <v>2.9899999999999999E-2</v>
      </c>
      <c r="N89" s="78">
        <v>3.4000000000000002E-2</v>
      </c>
      <c r="O89" s="77">
        <v>2.12</v>
      </c>
      <c r="P89" s="77">
        <v>5169986</v>
      </c>
      <c r="Q89" s="77">
        <v>0</v>
      </c>
      <c r="R89" s="77">
        <v>109.6037032</v>
      </c>
      <c r="S89" s="78">
        <v>1E-4</v>
      </c>
      <c r="T89" s="78">
        <f t="shared" si="1"/>
        <v>4.8775107877429445E-3</v>
      </c>
      <c r="U89" s="78">
        <f>R89/'סכום נכסי הקרן'!$C$42</f>
        <v>1.1670612603362346E-3</v>
      </c>
    </row>
    <row r="90" spans="2:21">
      <c r="B90" t="s">
        <v>498</v>
      </c>
      <c r="C90" t="s">
        <v>499</v>
      </c>
      <c r="D90" t="s">
        <v>100</v>
      </c>
      <c r="E90" t="s">
        <v>123</v>
      </c>
      <c r="F90" t="s">
        <v>495</v>
      </c>
      <c r="G90" t="s">
        <v>315</v>
      </c>
      <c r="H90" t="s">
        <v>478</v>
      </c>
      <c r="I90" t="s">
        <v>149</v>
      </c>
      <c r="J90"/>
      <c r="K90" s="77">
        <v>2.67</v>
      </c>
      <c r="L90" t="s">
        <v>102</v>
      </c>
      <c r="M90" s="78">
        <v>2.3199999999999998E-2</v>
      </c>
      <c r="N90" s="78">
        <v>3.5900000000000001E-2</v>
      </c>
      <c r="O90" s="77">
        <v>0.31</v>
      </c>
      <c r="P90" s="77">
        <v>5423550</v>
      </c>
      <c r="Q90" s="77">
        <v>0</v>
      </c>
      <c r="R90" s="77">
        <v>16.813005</v>
      </c>
      <c r="S90" s="78">
        <v>1E-4</v>
      </c>
      <c r="T90" s="78">
        <f t="shared" si="1"/>
        <v>7.4820111791511136E-4</v>
      </c>
      <c r="U90" s="78">
        <f>R90/'סכום נכסי הקרן'!$C$42</f>
        <v>1.7902503503494229E-4</v>
      </c>
    </row>
    <row r="91" spans="2:21">
      <c r="B91" t="s">
        <v>500</v>
      </c>
      <c r="C91" t="s">
        <v>501</v>
      </c>
      <c r="D91" t="s">
        <v>100</v>
      </c>
      <c r="E91" t="s">
        <v>123</v>
      </c>
      <c r="F91" t="s">
        <v>502</v>
      </c>
      <c r="G91" t="s">
        <v>315</v>
      </c>
      <c r="H91" t="s">
        <v>478</v>
      </c>
      <c r="I91" t="s">
        <v>149</v>
      </c>
      <c r="J91"/>
      <c r="K91" s="77">
        <v>2.69</v>
      </c>
      <c r="L91" t="s">
        <v>102</v>
      </c>
      <c r="M91" s="78">
        <v>2.4199999999999999E-2</v>
      </c>
      <c r="N91" s="78">
        <v>3.7999999999999999E-2</v>
      </c>
      <c r="O91" s="77">
        <v>3.01</v>
      </c>
      <c r="P91" s="77">
        <v>5405050</v>
      </c>
      <c r="Q91" s="77">
        <v>0</v>
      </c>
      <c r="R91" s="77">
        <v>162.69200499999999</v>
      </c>
      <c r="S91" s="78">
        <v>1E-4</v>
      </c>
      <c r="T91" s="78">
        <f t="shared" si="1"/>
        <v>7.2400109330158927E-3</v>
      </c>
      <c r="U91" s="78">
        <f>R91/'סכום נכסי הקרן'!$C$42</f>
        <v>1.7323459961517886E-3</v>
      </c>
    </row>
    <row r="92" spans="2:21">
      <c r="B92" t="s">
        <v>503</v>
      </c>
      <c r="C92" t="s">
        <v>504</v>
      </c>
      <c r="D92" t="s">
        <v>100</v>
      </c>
      <c r="E92" t="s">
        <v>123</v>
      </c>
      <c r="F92" t="s">
        <v>502</v>
      </c>
      <c r="G92" t="s">
        <v>315</v>
      </c>
      <c r="H92" t="s">
        <v>478</v>
      </c>
      <c r="I92" t="s">
        <v>149</v>
      </c>
      <c r="J92"/>
      <c r="K92" s="77">
        <v>2.04</v>
      </c>
      <c r="L92" t="s">
        <v>102</v>
      </c>
      <c r="M92" s="78">
        <v>1.46E-2</v>
      </c>
      <c r="N92" s="78">
        <v>3.4599999999999999E-2</v>
      </c>
      <c r="O92" s="77">
        <v>2.75</v>
      </c>
      <c r="P92" s="77">
        <v>5387000</v>
      </c>
      <c r="Q92" s="77">
        <v>0</v>
      </c>
      <c r="R92" s="77">
        <v>148.14250000000001</v>
      </c>
      <c r="S92" s="78">
        <v>1E-4</v>
      </c>
      <c r="T92" s="78">
        <f t="shared" si="1"/>
        <v>6.59253858014908E-3</v>
      </c>
      <c r="U92" s="78">
        <f>R92/'סכום נכסי הקרן'!$C$42</f>
        <v>1.5774227303604524E-3</v>
      </c>
    </row>
    <row r="93" spans="2:21">
      <c r="B93" t="s">
        <v>505</v>
      </c>
      <c r="C93" t="s">
        <v>506</v>
      </c>
      <c r="D93" t="s">
        <v>100</v>
      </c>
      <c r="E93" t="s">
        <v>123</v>
      </c>
      <c r="F93" t="s">
        <v>502</v>
      </c>
      <c r="G93" t="s">
        <v>315</v>
      </c>
      <c r="H93" t="s">
        <v>478</v>
      </c>
      <c r="I93" t="s">
        <v>149</v>
      </c>
      <c r="J93"/>
      <c r="K93" s="77">
        <v>4.07</v>
      </c>
      <c r="L93" t="s">
        <v>102</v>
      </c>
      <c r="M93" s="78">
        <v>2E-3</v>
      </c>
      <c r="N93" s="78">
        <v>3.6999999999999998E-2</v>
      </c>
      <c r="O93" s="77">
        <v>1.8</v>
      </c>
      <c r="P93" s="77">
        <v>4728999</v>
      </c>
      <c r="Q93" s="77">
        <v>0</v>
      </c>
      <c r="R93" s="77">
        <v>85.121982000000003</v>
      </c>
      <c r="S93" s="78">
        <v>2.0000000000000001E-4</v>
      </c>
      <c r="T93" s="78">
        <f t="shared" si="1"/>
        <v>3.7880415839732389E-3</v>
      </c>
      <c r="U93" s="78">
        <f>R93/'סכום נכסי הקרן'!$C$42</f>
        <v>9.0637966323056022E-4</v>
      </c>
    </row>
    <row r="94" spans="2:21">
      <c r="B94" t="s">
        <v>507</v>
      </c>
      <c r="C94" t="s">
        <v>508</v>
      </c>
      <c r="D94" t="s">
        <v>100</v>
      </c>
      <c r="E94" t="s">
        <v>123</v>
      </c>
      <c r="F94" t="s">
        <v>502</v>
      </c>
      <c r="G94" t="s">
        <v>315</v>
      </c>
      <c r="H94" t="s">
        <v>478</v>
      </c>
      <c r="I94" t="s">
        <v>149</v>
      </c>
      <c r="J94"/>
      <c r="K94" s="77">
        <v>4.7300000000000004</v>
      </c>
      <c r="L94" t="s">
        <v>102</v>
      </c>
      <c r="M94" s="78">
        <v>3.1699999999999999E-2</v>
      </c>
      <c r="N94" s="78">
        <v>3.5099999999999999E-2</v>
      </c>
      <c r="O94" s="77">
        <v>2.44</v>
      </c>
      <c r="P94" s="77">
        <v>5221114</v>
      </c>
      <c r="Q94" s="77">
        <v>0</v>
      </c>
      <c r="R94" s="77">
        <v>127.3951816</v>
      </c>
      <c r="S94" s="78">
        <v>1E-4</v>
      </c>
      <c r="T94" s="78">
        <f t="shared" si="1"/>
        <v>5.6692552753132841E-3</v>
      </c>
      <c r="U94" s="78">
        <f>R94/'סכום נכסי הקרן'!$C$42</f>
        <v>1.3565050893176343E-3</v>
      </c>
    </row>
    <row r="95" spans="2:21">
      <c r="B95" t="s">
        <v>509</v>
      </c>
      <c r="C95" t="s">
        <v>510</v>
      </c>
      <c r="D95" t="s">
        <v>100</v>
      </c>
      <c r="E95" t="s">
        <v>123</v>
      </c>
      <c r="F95" t="s">
        <v>511</v>
      </c>
      <c r="G95" t="s">
        <v>430</v>
      </c>
      <c r="H95" t="s">
        <v>466</v>
      </c>
      <c r="I95" t="s">
        <v>206</v>
      </c>
      <c r="J95"/>
      <c r="K95" s="77">
        <v>0.67</v>
      </c>
      <c r="L95" t="s">
        <v>102</v>
      </c>
      <c r="M95" s="78">
        <v>3.85E-2</v>
      </c>
      <c r="N95" s="78">
        <v>2.4899999999999999E-2</v>
      </c>
      <c r="O95" s="77">
        <v>35211.53</v>
      </c>
      <c r="P95" s="77">
        <v>117.44</v>
      </c>
      <c r="Q95" s="77">
        <v>0</v>
      </c>
      <c r="R95" s="77">
        <v>41.352420832</v>
      </c>
      <c r="S95" s="78">
        <v>1E-4</v>
      </c>
      <c r="T95" s="78">
        <f t="shared" si="1"/>
        <v>1.8402378096597568E-3</v>
      </c>
      <c r="U95" s="78">
        <f>R95/'סכום נכסי הקרן'!$C$42</f>
        <v>4.4032096512363359E-4</v>
      </c>
    </row>
    <row r="96" spans="2:21">
      <c r="B96" t="s">
        <v>512</v>
      </c>
      <c r="C96" t="s">
        <v>513</v>
      </c>
      <c r="D96" t="s">
        <v>100</v>
      </c>
      <c r="E96" t="s">
        <v>123</v>
      </c>
      <c r="F96" t="s">
        <v>433</v>
      </c>
      <c r="G96" t="s">
        <v>345</v>
      </c>
      <c r="H96" t="s">
        <v>478</v>
      </c>
      <c r="I96" t="s">
        <v>149</v>
      </c>
      <c r="J96"/>
      <c r="K96" s="77">
        <v>4.1399999999999997</v>
      </c>
      <c r="L96" t="s">
        <v>102</v>
      </c>
      <c r="M96" s="78">
        <v>2.4E-2</v>
      </c>
      <c r="N96" s="78">
        <v>3.1199999999999999E-2</v>
      </c>
      <c r="O96" s="77">
        <v>109532.06</v>
      </c>
      <c r="P96" s="77">
        <v>109.47</v>
      </c>
      <c r="Q96" s="77">
        <v>0</v>
      </c>
      <c r="R96" s="77">
        <v>119.904746082</v>
      </c>
      <c r="S96" s="78">
        <v>1E-4</v>
      </c>
      <c r="T96" s="78">
        <f t="shared" si="1"/>
        <v>5.3359209172827802E-3</v>
      </c>
      <c r="U96" s="78">
        <f>R96/'סכום נכסי הקרן'!$C$42</f>
        <v>1.2767468616220543E-3</v>
      </c>
    </row>
    <row r="97" spans="2:21">
      <c r="B97" t="s">
        <v>514</v>
      </c>
      <c r="C97" t="s">
        <v>515</v>
      </c>
      <c r="D97" t="s">
        <v>100</v>
      </c>
      <c r="E97" t="s">
        <v>123</v>
      </c>
      <c r="F97" t="s">
        <v>433</v>
      </c>
      <c r="G97" t="s">
        <v>345</v>
      </c>
      <c r="H97" t="s">
        <v>478</v>
      </c>
      <c r="I97" t="s">
        <v>149</v>
      </c>
      <c r="J97"/>
      <c r="K97" s="77">
        <v>0.26</v>
      </c>
      <c r="L97" t="s">
        <v>102</v>
      </c>
      <c r="M97" s="78">
        <v>3.4799999999999998E-2</v>
      </c>
      <c r="N97" s="78">
        <v>4.1500000000000002E-2</v>
      </c>
      <c r="O97" s="77">
        <v>642.03</v>
      </c>
      <c r="P97" s="77">
        <v>111.52</v>
      </c>
      <c r="Q97" s="77">
        <v>0</v>
      </c>
      <c r="R97" s="77">
        <v>0.71599185600000004</v>
      </c>
      <c r="S97" s="78">
        <v>0</v>
      </c>
      <c r="T97" s="78">
        <f t="shared" si="1"/>
        <v>3.1862591314123528E-5</v>
      </c>
      <c r="U97" s="78">
        <f>R97/'סכום נכסי הקרן'!$C$42</f>
        <v>7.6238880024798275E-6</v>
      </c>
    </row>
    <row r="98" spans="2:21">
      <c r="B98" t="s">
        <v>516</v>
      </c>
      <c r="C98" t="s">
        <v>517</v>
      </c>
      <c r="D98" t="s">
        <v>100</v>
      </c>
      <c r="E98" t="s">
        <v>123</v>
      </c>
      <c r="F98" t="s">
        <v>433</v>
      </c>
      <c r="G98" t="s">
        <v>345</v>
      </c>
      <c r="H98" t="s">
        <v>478</v>
      </c>
      <c r="I98" t="s">
        <v>149</v>
      </c>
      <c r="J98"/>
      <c r="K98" s="77">
        <v>6.3</v>
      </c>
      <c r="L98" t="s">
        <v>102</v>
      </c>
      <c r="M98" s="78">
        <v>1.4999999999999999E-2</v>
      </c>
      <c r="N98" s="78">
        <v>3.3399999999999999E-2</v>
      </c>
      <c r="O98" s="77">
        <v>65992.83</v>
      </c>
      <c r="P98" s="77">
        <v>95.95</v>
      </c>
      <c r="Q98" s="77">
        <v>0.53173999999999999</v>
      </c>
      <c r="R98" s="77">
        <v>63.851860385000002</v>
      </c>
      <c r="S98" s="78">
        <v>2.9999999999999997E-4</v>
      </c>
      <c r="T98" s="78">
        <f t="shared" si="1"/>
        <v>2.8414928396807478E-3</v>
      </c>
      <c r="U98" s="78">
        <f>R98/'סכום נכסי הקרן'!$C$42</f>
        <v>6.7989520864776218E-4</v>
      </c>
    </row>
    <row r="99" spans="2:21">
      <c r="B99" t="s">
        <v>518</v>
      </c>
      <c r="C99" t="s">
        <v>519</v>
      </c>
      <c r="D99" t="s">
        <v>100</v>
      </c>
      <c r="E99" t="s">
        <v>123</v>
      </c>
      <c r="F99" t="s">
        <v>520</v>
      </c>
      <c r="G99" t="s">
        <v>430</v>
      </c>
      <c r="H99" t="s">
        <v>478</v>
      </c>
      <c r="I99" t="s">
        <v>149</v>
      </c>
      <c r="J99"/>
      <c r="K99" s="77">
        <v>1.81</v>
      </c>
      <c r="L99" t="s">
        <v>102</v>
      </c>
      <c r="M99" s="78">
        <v>2.4799999999999999E-2</v>
      </c>
      <c r="N99" s="78">
        <v>2.8899999999999999E-2</v>
      </c>
      <c r="O99" s="77">
        <v>45133.4</v>
      </c>
      <c r="P99" s="77">
        <v>111.24</v>
      </c>
      <c r="Q99" s="77">
        <v>0</v>
      </c>
      <c r="R99" s="77">
        <v>50.206394160000002</v>
      </c>
      <c r="S99" s="78">
        <v>1E-4</v>
      </c>
      <c r="T99" s="78">
        <f t="shared" si="1"/>
        <v>2.2342514165075615E-3</v>
      </c>
      <c r="U99" s="78">
        <f>R99/'סכום נכסי הקרן'!$C$42</f>
        <v>5.3459815621729263E-4</v>
      </c>
    </row>
    <row r="100" spans="2:21">
      <c r="B100" t="s">
        <v>521</v>
      </c>
      <c r="C100" t="s">
        <v>522</v>
      </c>
      <c r="D100" t="s">
        <v>100</v>
      </c>
      <c r="E100" t="s">
        <v>123</v>
      </c>
      <c r="F100" t="s">
        <v>314</v>
      </c>
      <c r="G100" t="s">
        <v>315</v>
      </c>
      <c r="H100" t="s">
        <v>478</v>
      </c>
      <c r="I100" t="s">
        <v>149</v>
      </c>
      <c r="J100"/>
      <c r="K100" s="77">
        <v>7.0000000000000007E-2</v>
      </c>
      <c r="L100" t="s">
        <v>102</v>
      </c>
      <c r="M100" s="78">
        <v>1.8200000000000001E-2</v>
      </c>
      <c r="N100" s="78">
        <v>8.7999999999999995E-2</v>
      </c>
      <c r="O100" s="77">
        <v>1.23</v>
      </c>
      <c r="P100" s="77">
        <v>5620000</v>
      </c>
      <c r="Q100" s="77">
        <v>0</v>
      </c>
      <c r="R100" s="77">
        <v>69.126000000000005</v>
      </c>
      <c r="S100" s="78">
        <v>1E-4</v>
      </c>
      <c r="T100" s="78">
        <f t="shared" si="1"/>
        <v>3.0761990778566941E-3</v>
      </c>
      <c r="U100" s="78">
        <f>R100/'סכום נכסי הקרן'!$C$42</f>
        <v>7.3605429676761654E-4</v>
      </c>
    </row>
    <row r="101" spans="2:21">
      <c r="B101" t="s">
        <v>523</v>
      </c>
      <c r="C101" t="s">
        <v>524</v>
      </c>
      <c r="D101" t="s">
        <v>100</v>
      </c>
      <c r="E101" t="s">
        <v>123</v>
      </c>
      <c r="F101" t="s">
        <v>314</v>
      </c>
      <c r="G101" t="s">
        <v>315</v>
      </c>
      <c r="H101" t="s">
        <v>478</v>
      </c>
      <c r="I101" t="s">
        <v>149</v>
      </c>
      <c r="J101"/>
      <c r="K101" s="77">
        <v>1.22</v>
      </c>
      <c r="L101" t="s">
        <v>102</v>
      </c>
      <c r="M101" s="78">
        <v>1.9E-2</v>
      </c>
      <c r="N101" s="78">
        <v>3.5700000000000003E-2</v>
      </c>
      <c r="O101" s="77">
        <v>1.98</v>
      </c>
      <c r="P101" s="77">
        <v>5452500</v>
      </c>
      <c r="Q101" s="77">
        <v>0</v>
      </c>
      <c r="R101" s="77">
        <v>107.95950000000001</v>
      </c>
      <c r="S101" s="78">
        <v>1E-4</v>
      </c>
      <c r="T101" s="78">
        <f t="shared" si="1"/>
        <v>4.8043415552161241E-3</v>
      </c>
      <c r="U101" s="78">
        <f>R101/'סכום נכסי הקרן'!$C$42</f>
        <v>1.1495537692313095E-3</v>
      </c>
    </row>
    <row r="102" spans="2:21">
      <c r="B102" t="s">
        <v>525</v>
      </c>
      <c r="C102" t="s">
        <v>526</v>
      </c>
      <c r="D102" t="s">
        <v>100</v>
      </c>
      <c r="E102" t="s">
        <v>123</v>
      </c>
      <c r="F102" t="s">
        <v>314</v>
      </c>
      <c r="G102" t="s">
        <v>315</v>
      </c>
      <c r="H102" t="s">
        <v>478</v>
      </c>
      <c r="I102" t="s">
        <v>149</v>
      </c>
      <c r="J102"/>
      <c r="K102" s="77">
        <v>4.3899999999999997</v>
      </c>
      <c r="L102" t="s">
        <v>102</v>
      </c>
      <c r="M102" s="78">
        <v>3.3099999999999997E-2</v>
      </c>
      <c r="N102" s="78">
        <v>3.5299999999999998E-2</v>
      </c>
      <c r="O102" s="77">
        <v>1.85</v>
      </c>
      <c r="P102" s="77">
        <v>5170870</v>
      </c>
      <c r="Q102" s="77">
        <v>0</v>
      </c>
      <c r="R102" s="77">
        <v>95.661095000000003</v>
      </c>
      <c r="S102" s="78">
        <v>1E-4</v>
      </c>
      <c r="T102" s="78">
        <f t="shared" si="1"/>
        <v>4.2570461508804449E-3</v>
      </c>
      <c r="U102" s="78">
        <f>R102/'סכום נכסי הקרן'!$C$42</f>
        <v>1.0186002373672013E-3</v>
      </c>
    </row>
    <row r="103" spans="2:21">
      <c r="B103" t="s">
        <v>527</v>
      </c>
      <c r="C103" t="s">
        <v>528</v>
      </c>
      <c r="D103" t="s">
        <v>100</v>
      </c>
      <c r="E103" t="s">
        <v>123</v>
      </c>
      <c r="F103" t="s">
        <v>314</v>
      </c>
      <c r="G103" t="s">
        <v>315</v>
      </c>
      <c r="H103" t="s">
        <v>478</v>
      </c>
      <c r="I103" t="s">
        <v>149</v>
      </c>
      <c r="J103"/>
      <c r="K103" s="77">
        <v>2.68</v>
      </c>
      <c r="L103" t="s">
        <v>102</v>
      </c>
      <c r="M103" s="78">
        <v>1.89E-2</v>
      </c>
      <c r="N103" s="78">
        <v>3.3399999999999999E-2</v>
      </c>
      <c r="O103" s="77">
        <v>1.22</v>
      </c>
      <c r="P103" s="77">
        <v>5395000</v>
      </c>
      <c r="Q103" s="77">
        <v>0</v>
      </c>
      <c r="R103" s="77">
        <v>65.819000000000003</v>
      </c>
      <c r="S103" s="78">
        <v>2.0000000000000001E-4</v>
      </c>
      <c r="T103" s="78">
        <f t="shared" si="1"/>
        <v>2.9290331728358322E-3</v>
      </c>
      <c r="U103" s="78">
        <f>R103/'סכום נכסי הקרן'!$C$42</f>
        <v>7.0084132973045963E-4</v>
      </c>
    </row>
    <row r="104" spans="2:21">
      <c r="B104" t="s">
        <v>529</v>
      </c>
      <c r="C104" t="s">
        <v>530</v>
      </c>
      <c r="D104" t="s">
        <v>100</v>
      </c>
      <c r="E104" t="s">
        <v>123</v>
      </c>
      <c r="F104" t="s">
        <v>531</v>
      </c>
      <c r="G104" t="s">
        <v>345</v>
      </c>
      <c r="H104" t="s">
        <v>478</v>
      </c>
      <c r="I104" t="s">
        <v>149</v>
      </c>
      <c r="J104"/>
      <c r="K104" s="77">
        <v>0.78</v>
      </c>
      <c r="L104" t="s">
        <v>102</v>
      </c>
      <c r="M104" s="78">
        <v>2.75E-2</v>
      </c>
      <c r="N104" s="78">
        <v>3.1699999999999999E-2</v>
      </c>
      <c r="O104" s="77">
        <v>10059.209999999999</v>
      </c>
      <c r="P104" s="77">
        <v>112.87</v>
      </c>
      <c r="Q104" s="77">
        <v>0</v>
      </c>
      <c r="R104" s="77">
        <v>11.353830327000001</v>
      </c>
      <c r="S104" s="78">
        <v>0</v>
      </c>
      <c r="T104" s="78">
        <f t="shared" si="1"/>
        <v>5.0526057318604821E-4</v>
      </c>
      <c r="U104" s="78">
        <f>R104/'סכום נכסי הקרן'!$C$42</f>
        <v>1.2089569188089608E-4</v>
      </c>
    </row>
    <row r="105" spans="2:21">
      <c r="B105" t="s">
        <v>532</v>
      </c>
      <c r="C105" t="s">
        <v>533</v>
      </c>
      <c r="D105" t="s">
        <v>100</v>
      </c>
      <c r="E105" t="s">
        <v>123</v>
      </c>
      <c r="F105" t="s">
        <v>531</v>
      </c>
      <c r="G105" t="s">
        <v>345</v>
      </c>
      <c r="H105" t="s">
        <v>478</v>
      </c>
      <c r="I105" t="s">
        <v>149</v>
      </c>
      <c r="J105"/>
      <c r="K105" s="77">
        <v>3.85</v>
      </c>
      <c r="L105" t="s">
        <v>102</v>
      </c>
      <c r="M105" s="78">
        <v>1.9599999999999999E-2</v>
      </c>
      <c r="N105" s="78">
        <v>3.09E-2</v>
      </c>
      <c r="O105" s="77">
        <v>75059.91</v>
      </c>
      <c r="P105" s="77">
        <v>108.21</v>
      </c>
      <c r="Q105" s="77">
        <v>0</v>
      </c>
      <c r="R105" s="77">
        <v>81.222328610999995</v>
      </c>
      <c r="S105" s="78">
        <v>1E-4</v>
      </c>
      <c r="T105" s="78">
        <f t="shared" si="1"/>
        <v>3.6145018137102038E-3</v>
      </c>
      <c r="U105" s="78">
        <f>R105/'סכום נכסי הקרן'!$C$42</f>
        <v>8.6485611734510683E-4</v>
      </c>
    </row>
    <row r="106" spans="2:21">
      <c r="B106" t="s">
        <v>534</v>
      </c>
      <c r="C106" t="s">
        <v>535</v>
      </c>
      <c r="D106" t="s">
        <v>100</v>
      </c>
      <c r="E106" t="s">
        <v>123</v>
      </c>
      <c r="F106" t="s">
        <v>531</v>
      </c>
      <c r="G106" t="s">
        <v>345</v>
      </c>
      <c r="H106" t="s">
        <v>478</v>
      </c>
      <c r="I106" t="s">
        <v>149</v>
      </c>
      <c r="J106"/>
      <c r="K106" s="77">
        <v>6.08</v>
      </c>
      <c r="L106" t="s">
        <v>102</v>
      </c>
      <c r="M106" s="78">
        <v>1.5800000000000002E-2</v>
      </c>
      <c r="N106" s="78">
        <v>3.3000000000000002E-2</v>
      </c>
      <c r="O106" s="77">
        <v>172300.65</v>
      </c>
      <c r="P106" s="77">
        <v>100.66</v>
      </c>
      <c r="Q106" s="77">
        <v>0</v>
      </c>
      <c r="R106" s="77">
        <v>173.43783429000001</v>
      </c>
      <c r="S106" s="78">
        <v>1E-4</v>
      </c>
      <c r="T106" s="78">
        <f t="shared" si="1"/>
        <v>7.7182146501802527E-3</v>
      </c>
      <c r="U106" s="78">
        <f>R106/'סכום נכסי הקרן'!$C$42</f>
        <v>1.8467676872844423E-3</v>
      </c>
    </row>
    <row r="107" spans="2:21">
      <c r="B107" t="s">
        <v>536</v>
      </c>
      <c r="C107" t="s">
        <v>537</v>
      </c>
      <c r="D107" t="s">
        <v>100</v>
      </c>
      <c r="E107" t="s">
        <v>123</v>
      </c>
      <c r="F107" t="s">
        <v>538</v>
      </c>
      <c r="G107" t="s">
        <v>430</v>
      </c>
      <c r="H107" t="s">
        <v>478</v>
      </c>
      <c r="I107" t="s">
        <v>149</v>
      </c>
      <c r="J107"/>
      <c r="K107" s="77">
        <v>2.98</v>
      </c>
      <c r="L107" t="s">
        <v>102</v>
      </c>
      <c r="M107" s="78">
        <v>2.2499999999999999E-2</v>
      </c>
      <c r="N107" s="78">
        <v>2.5100000000000001E-2</v>
      </c>
      <c r="O107" s="77">
        <v>23754.86</v>
      </c>
      <c r="P107" s="77">
        <v>113.07</v>
      </c>
      <c r="Q107" s="77">
        <v>0</v>
      </c>
      <c r="R107" s="77">
        <v>26.859620201999999</v>
      </c>
      <c r="S107" s="78">
        <v>1E-4</v>
      </c>
      <c r="T107" s="78">
        <f t="shared" si="1"/>
        <v>1.1952888767898246E-3</v>
      </c>
      <c r="U107" s="78">
        <f>R107/'סכום נכסי הקרן'!$C$42</f>
        <v>2.8600148799624414E-4</v>
      </c>
    </row>
    <row r="108" spans="2:21">
      <c r="B108" t="s">
        <v>539</v>
      </c>
      <c r="C108" t="s">
        <v>540</v>
      </c>
      <c r="D108" t="s">
        <v>100</v>
      </c>
      <c r="E108" t="s">
        <v>123</v>
      </c>
      <c r="F108" t="s">
        <v>541</v>
      </c>
      <c r="G108" t="s">
        <v>112</v>
      </c>
      <c r="H108" t="s">
        <v>542</v>
      </c>
      <c r="I108" t="s">
        <v>206</v>
      </c>
      <c r="J108"/>
      <c r="K108" s="77">
        <v>4.43</v>
      </c>
      <c r="L108" t="s">
        <v>102</v>
      </c>
      <c r="M108" s="78">
        <v>7.4999999999999997E-3</v>
      </c>
      <c r="N108" s="78">
        <v>4.1300000000000003E-2</v>
      </c>
      <c r="O108" s="77">
        <v>31703.16</v>
      </c>
      <c r="P108" s="77">
        <v>94.79</v>
      </c>
      <c r="Q108" s="77">
        <v>0</v>
      </c>
      <c r="R108" s="77">
        <v>30.051425364</v>
      </c>
      <c r="S108" s="78">
        <v>1E-4</v>
      </c>
      <c r="T108" s="78">
        <f t="shared" si="1"/>
        <v>1.3373284580767881E-3</v>
      </c>
      <c r="U108" s="78">
        <f>R108/'סכום נכסי הקרן'!$C$42</f>
        <v>3.1998785931724002E-4</v>
      </c>
    </row>
    <row r="109" spans="2:21">
      <c r="B109" t="s">
        <v>543</v>
      </c>
      <c r="C109" t="s">
        <v>544</v>
      </c>
      <c r="D109" t="s">
        <v>100</v>
      </c>
      <c r="E109" t="s">
        <v>123</v>
      </c>
      <c r="F109" t="s">
        <v>541</v>
      </c>
      <c r="G109" t="s">
        <v>112</v>
      </c>
      <c r="H109" t="s">
        <v>542</v>
      </c>
      <c r="I109" t="s">
        <v>206</v>
      </c>
      <c r="J109"/>
      <c r="K109" s="77">
        <v>5.1100000000000003</v>
      </c>
      <c r="L109" t="s">
        <v>102</v>
      </c>
      <c r="M109" s="78">
        <v>7.4999999999999997E-3</v>
      </c>
      <c r="N109" s="78">
        <v>4.2799999999999998E-2</v>
      </c>
      <c r="O109" s="77">
        <v>175247.96</v>
      </c>
      <c r="P109" s="77">
        <v>90.28</v>
      </c>
      <c r="Q109" s="77">
        <v>0.71084999999999998</v>
      </c>
      <c r="R109" s="77">
        <v>158.92470828800001</v>
      </c>
      <c r="S109" s="78">
        <v>2.0000000000000001E-4</v>
      </c>
      <c r="T109" s="78">
        <f t="shared" si="1"/>
        <v>7.0723612111823295E-3</v>
      </c>
      <c r="U109" s="78">
        <f>R109/'סכום נכסי הקרן'!$C$42</f>
        <v>1.6922317854052374E-3</v>
      </c>
    </row>
    <row r="110" spans="2:21">
      <c r="B110" t="s">
        <v>545</v>
      </c>
      <c r="C110" t="s">
        <v>546</v>
      </c>
      <c r="D110" t="s">
        <v>100</v>
      </c>
      <c r="E110" t="s">
        <v>123</v>
      </c>
      <c r="F110" t="s">
        <v>547</v>
      </c>
      <c r="G110" t="s">
        <v>548</v>
      </c>
      <c r="H110" t="s">
        <v>549</v>
      </c>
      <c r="I110" t="s">
        <v>149</v>
      </c>
      <c r="J110"/>
      <c r="K110" s="77">
        <v>4.1500000000000004</v>
      </c>
      <c r="L110" t="s">
        <v>102</v>
      </c>
      <c r="M110" s="78">
        <v>0.04</v>
      </c>
      <c r="N110" s="78">
        <v>5.9499999999999997E-2</v>
      </c>
      <c r="O110" s="77">
        <v>93385.919999999998</v>
      </c>
      <c r="P110" s="77">
        <v>93.48</v>
      </c>
      <c r="Q110" s="77">
        <v>0</v>
      </c>
      <c r="R110" s="77">
        <v>87.297158015999997</v>
      </c>
      <c r="S110" s="78">
        <v>2.0000000000000001E-4</v>
      </c>
      <c r="T110" s="78">
        <f t="shared" si="1"/>
        <v>3.8848398140834024E-3</v>
      </c>
      <c r="U110" s="78">
        <f>R110/'סכום נכסי הקרן'!$C$42</f>
        <v>9.2954095786358778E-4</v>
      </c>
    </row>
    <row r="111" spans="2:21">
      <c r="B111" t="s">
        <v>550</v>
      </c>
      <c r="C111" t="s">
        <v>551</v>
      </c>
      <c r="D111" t="s">
        <v>100</v>
      </c>
      <c r="E111" t="s">
        <v>123</v>
      </c>
      <c r="F111" t="s">
        <v>465</v>
      </c>
      <c r="G111" t="s">
        <v>345</v>
      </c>
      <c r="H111" t="s">
        <v>542</v>
      </c>
      <c r="I111" t="s">
        <v>206</v>
      </c>
      <c r="J111"/>
      <c r="K111" s="77">
        <v>1.71</v>
      </c>
      <c r="L111" t="s">
        <v>102</v>
      </c>
      <c r="M111" s="78">
        <v>2.0500000000000001E-2</v>
      </c>
      <c r="N111" s="78">
        <v>3.78E-2</v>
      </c>
      <c r="O111" s="77">
        <v>8698.15</v>
      </c>
      <c r="P111" s="77">
        <v>110.12</v>
      </c>
      <c r="Q111" s="77">
        <v>0</v>
      </c>
      <c r="R111" s="77">
        <v>9.5784027799999993</v>
      </c>
      <c r="S111" s="78">
        <v>0</v>
      </c>
      <c r="T111" s="78">
        <f t="shared" si="1"/>
        <v>4.2625168242305345E-4</v>
      </c>
      <c r="U111" s="78">
        <f>R111/'סכום נכסי הקרן'!$C$42</f>
        <v>1.0199092269753612E-4</v>
      </c>
    </row>
    <row r="112" spans="2:21">
      <c r="B112" t="s">
        <v>552</v>
      </c>
      <c r="C112" t="s">
        <v>553</v>
      </c>
      <c r="D112" t="s">
        <v>100</v>
      </c>
      <c r="E112" t="s">
        <v>123</v>
      </c>
      <c r="F112" t="s">
        <v>465</v>
      </c>
      <c r="G112" t="s">
        <v>345</v>
      </c>
      <c r="H112" t="s">
        <v>542</v>
      </c>
      <c r="I112" t="s">
        <v>206</v>
      </c>
      <c r="J112"/>
      <c r="K112" s="77">
        <v>2.5499999999999998</v>
      </c>
      <c r="L112" t="s">
        <v>102</v>
      </c>
      <c r="M112" s="78">
        <v>2.0500000000000001E-2</v>
      </c>
      <c r="N112" s="78">
        <v>3.61E-2</v>
      </c>
      <c r="O112" s="77">
        <v>48991.89</v>
      </c>
      <c r="P112" s="77">
        <v>108.46</v>
      </c>
      <c r="Q112" s="77">
        <v>0</v>
      </c>
      <c r="R112" s="77">
        <v>53.136603893999997</v>
      </c>
      <c r="S112" s="78">
        <v>1E-4</v>
      </c>
      <c r="T112" s="78">
        <f t="shared" si="1"/>
        <v>2.3646496527957527E-3</v>
      </c>
      <c r="U112" s="78">
        <f>R112/'סכום נכסי הקרן'!$C$42</f>
        <v>5.6579905696579522E-4</v>
      </c>
    </row>
    <row r="113" spans="2:21">
      <c r="B113" t="s">
        <v>554</v>
      </c>
      <c r="C113" t="s">
        <v>555</v>
      </c>
      <c r="D113" t="s">
        <v>100</v>
      </c>
      <c r="E113" t="s">
        <v>123</v>
      </c>
      <c r="F113" t="s">
        <v>465</v>
      </c>
      <c r="G113" t="s">
        <v>345</v>
      </c>
      <c r="H113" t="s">
        <v>542</v>
      </c>
      <c r="I113" t="s">
        <v>206</v>
      </c>
      <c r="J113"/>
      <c r="K113" s="77">
        <v>5.27</v>
      </c>
      <c r="L113" t="s">
        <v>102</v>
      </c>
      <c r="M113" s="78">
        <v>8.3999999999999995E-3</v>
      </c>
      <c r="N113" s="78">
        <v>4.2700000000000002E-2</v>
      </c>
      <c r="O113" s="77">
        <v>123593.57</v>
      </c>
      <c r="P113" s="77">
        <v>93.32</v>
      </c>
      <c r="Q113" s="77">
        <v>0</v>
      </c>
      <c r="R113" s="77">
        <v>115.337519524</v>
      </c>
      <c r="S113" s="78">
        <v>2.0000000000000001E-4</v>
      </c>
      <c r="T113" s="78">
        <f t="shared" si="1"/>
        <v>5.1326732517722306E-3</v>
      </c>
      <c r="U113" s="78">
        <f>R113/'סכום נכסי הקרן'!$C$42</f>
        <v>1.2281149903677205E-3</v>
      </c>
    </row>
    <row r="114" spans="2:21">
      <c r="B114" t="s">
        <v>556</v>
      </c>
      <c r="C114" t="s">
        <v>557</v>
      </c>
      <c r="D114" t="s">
        <v>100</v>
      </c>
      <c r="E114" t="s">
        <v>123</v>
      </c>
      <c r="F114" t="s">
        <v>465</v>
      </c>
      <c r="G114" t="s">
        <v>345</v>
      </c>
      <c r="H114" t="s">
        <v>542</v>
      </c>
      <c r="I114" t="s">
        <v>206</v>
      </c>
      <c r="J114"/>
      <c r="K114" s="77">
        <v>6.26</v>
      </c>
      <c r="L114" t="s">
        <v>102</v>
      </c>
      <c r="M114" s="78">
        <v>5.0000000000000001E-3</v>
      </c>
      <c r="N114" s="78">
        <v>3.9899999999999998E-2</v>
      </c>
      <c r="O114" s="77">
        <v>16600.18</v>
      </c>
      <c r="P114" s="77">
        <v>88.06</v>
      </c>
      <c r="Q114" s="77">
        <v>0.55298000000000003</v>
      </c>
      <c r="R114" s="77">
        <v>15.171098508</v>
      </c>
      <c r="S114" s="78">
        <v>1E-4</v>
      </c>
      <c r="T114" s="78">
        <f t="shared" si="1"/>
        <v>6.7513409195357266E-4</v>
      </c>
      <c r="U114" s="78">
        <f>R114/'סכום נכסי הקרן'!$C$42</f>
        <v>1.6154199929835627E-4</v>
      </c>
    </row>
    <row r="115" spans="2:21">
      <c r="B115" t="s">
        <v>558</v>
      </c>
      <c r="C115" t="s">
        <v>559</v>
      </c>
      <c r="D115" t="s">
        <v>100</v>
      </c>
      <c r="E115" t="s">
        <v>123</v>
      </c>
      <c r="F115" t="s">
        <v>465</v>
      </c>
      <c r="G115" t="s">
        <v>345</v>
      </c>
      <c r="H115" t="s">
        <v>542</v>
      </c>
      <c r="I115" t="s">
        <v>206</v>
      </c>
      <c r="J115"/>
      <c r="K115" s="77">
        <v>6.15</v>
      </c>
      <c r="L115" t="s">
        <v>102</v>
      </c>
      <c r="M115" s="78">
        <v>9.7000000000000003E-3</v>
      </c>
      <c r="N115" s="78">
        <v>4.4600000000000001E-2</v>
      </c>
      <c r="O115" s="77">
        <v>45073.27</v>
      </c>
      <c r="P115" s="77">
        <v>88.66</v>
      </c>
      <c r="Q115" s="77">
        <v>1.6209499999999999</v>
      </c>
      <c r="R115" s="77">
        <v>41.582911181999997</v>
      </c>
      <c r="S115" s="78">
        <v>1E-4</v>
      </c>
      <c r="T115" s="78">
        <f t="shared" si="1"/>
        <v>1.8504949372546537E-3</v>
      </c>
      <c r="U115" s="78">
        <f>R115/'סכום נכסי הקרן'!$C$42</f>
        <v>4.4277522853365252E-4</v>
      </c>
    </row>
    <row r="116" spans="2:21">
      <c r="B116" t="s">
        <v>560</v>
      </c>
      <c r="C116" t="s">
        <v>561</v>
      </c>
      <c r="D116" t="s">
        <v>100</v>
      </c>
      <c r="E116" t="s">
        <v>123</v>
      </c>
      <c r="F116" t="s">
        <v>562</v>
      </c>
      <c r="G116" t="s">
        <v>132</v>
      </c>
      <c r="H116" t="s">
        <v>542</v>
      </c>
      <c r="I116" t="s">
        <v>206</v>
      </c>
      <c r="J116"/>
      <c r="K116" s="77">
        <v>0.77</v>
      </c>
      <c r="L116" t="s">
        <v>102</v>
      </c>
      <c r="M116" s="78">
        <v>1.9800000000000002E-2</v>
      </c>
      <c r="N116" s="78">
        <v>3.4599999999999999E-2</v>
      </c>
      <c r="O116" s="77">
        <v>19467.2</v>
      </c>
      <c r="P116" s="77">
        <v>110.65</v>
      </c>
      <c r="Q116" s="77">
        <v>0</v>
      </c>
      <c r="R116" s="77">
        <v>21.540456800000001</v>
      </c>
      <c r="S116" s="78">
        <v>1E-4</v>
      </c>
      <c r="T116" s="78">
        <f t="shared" si="1"/>
        <v>9.5857902011937555E-4</v>
      </c>
      <c r="U116" s="78">
        <f>R116/'סכום נכסי הקרן'!$C$42</f>
        <v>2.2936298616985248E-4</v>
      </c>
    </row>
    <row r="117" spans="2:21">
      <c r="B117" t="s">
        <v>563</v>
      </c>
      <c r="C117" t="s">
        <v>564</v>
      </c>
      <c r="D117" t="s">
        <v>100</v>
      </c>
      <c r="E117" t="s">
        <v>123</v>
      </c>
      <c r="F117" t="s">
        <v>565</v>
      </c>
      <c r="G117" t="s">
        <v>325</v>
      </c>
      <c r="H117" t="s">
        <v>542</v>
      </c>
      <c r="I117" t="s">
        <v>206</v>
      </c>
      <c r="J117"/>
      <c r="K117" s="77">
        <v>2.5499999999999998</v>
      </c>
      <c r="L117" t="s">
        <v>102</v>
      </c>
      <c r="M117" s="78">
        <v>1.9400000000000001E-2</v>
      </c>
      <c r="N117" s="78">
        <v>2.9499999999999998E-2</v>
      </c>
      <c r="O117" s="77">
        <v>1744.38</v>
      </c>
      <c r="P117" s="77">
        <v>109.99</v>
      </c>
      <c r="Q117" s="77">
        <v>0</v>
      </c>
      <c r="R117" s="77">
        <v>1.918643562</v>
      </c>
      <c r="S117" s="78">
        <v>0</v>
      </c>
      <c r="T117" s="78">
        <f t="shared" si="1"/>
        <v>8.5382194198421467E-5</v>
      </c>
      <c r="U117" s="78">
        <f>R117/'סכום נכסי הקרן'!$C$42</f>
        <v>2.04297346552039E-5</v>
      </c>
    </row>
    <row r="118" spans="2:21">
      <c r="B118" t="s">
        <v>566</v>
      </c>
      <c r="C118" t="s">
        <v>567</v>
      </c>
      <c r="D118" t="s">
        <v>100</v>
      </c>
      <c r="E118" t="s">
        <v>123</v>
      </c>
      <c r="F118" t="s">
        <v>565</v>
      </c>
      <c r="G118" t="s">
        <v>325</v>
      </c>
      <c r="H118" t="s">
        <v>542</v>
      </c>
      <c r="I118" t="s">
        <v>206</v>
      </c>
      <c r="J118"/>
      <c r="K118" s="77">
        <v>3.52</v>
      </c>
      <c r="L118" t="s">
        <v>102</v>
      </c>
      <c r="M118" s="78">
        <v>1.23E-2</v>
      </c>
      <c r="N118" s="78">
        <v>2.9100000000000001E-2</v>
      </c>
      <c r="O118" s="77">
        <v>120121</v>
      </c>
      <c r="P118" s="77">
        <v>105.97</v>
      </c>
      <c r="Q118" s="77">
        <v>0</v>
      </c>
      <c r="R118" s="77">
        <v>127.29222369999999</v>
      </c>
      <c r="S118" s="78">
        <v>1E-4</v>
      </c>
      <c r="T118" s="78">
        <f t="shared" si="1"/>
        <v>5.6646735116203453E-3</v>
      </c>
      <c r="U118" s="78">
        <f>R118/'סכום נכסי הקרן'!$C$42</f>
        <v>1.3554087926321444E-3</v>
      </c>
    </row>
    <row r="119" spans="2:21">
      <c r="B119" t="s">
        <v>568</v>
      </c>
      <c r="C119" t="s">
        <v>569</v>
      </c>
      <c r="D119" t="s">
        <v>100</v>
      </c>
      <c r="E119" t="s">
        <v>123</v>
      </c>
      <c r="F119" t="s">
        <v>570</v>
      </c>
      <c r="G119" t="s">
        <v>127</v>
      </c>
      <c r="H119" t="s">
        <v>542</v>
      </c>
      <c r="I119" t="s">
        <v>206</v>
      </c>
      <c r="J119"/>
      <c r="K119" s="77">
        <v>1.64</v>
      </c>
      <c r="L119" t="s">
        <v>102</v>
      </c>
      <c r="M119" s="78">
        <v>1.8499999999999999E-2</v>
      </c>
      <c r="N119" s="78">
        <v>3.9800000000000002E-2</v>
      </c>
      <c r="O119" s="77">
        <v>11392.3</v>
      </c>
      <c r="P119" s="77">
        <v>106.38</v>
      </c>
      <c r="Q119" s="77">
        <v>0</v>
      </c>
      <c r="R119" s="77">
        <v>12.119128740000001</v>
      </c>
      <c r="S119" s="78">
        <v>0</v>
      </c>
      <c r="T119" s="78">
        <f t="shared" si="1"/>
        <v>5.3931737196444979E-4</v>
      </c>
      <c r="U119" s="78">
        <f>R119/'סכום נכסי הקרן'!$C$42</f>
        <v>1.2904459656506829E-4</v>
      </c>
    </row>
    <row r="120" spans="2:21">
      <c r="B120" t="s">
        <v>571</v>
      </c>
      <c r="C120" t="s">
        <v>572</v>
      </c>
      <c r="D120" t="s">
        <v>100</v>
      </c>
      <c r="E120" t="s">
        <v>123</v>
      </c>
      <c r="F120" t="s">
        <v>570</v>
      </c>
      <c r="G120" t="s">
        <v>127</v>
      </c>
      <c r="H120" t="s">
        <v>542</v>
      </c>
      <c r="I120" t="s">
        <v>206</v>
      </c>
      <c r="J120"/>
      <c r="K120" s="77">
        <v>2.25</v>
      </c>
      <c r="L120" t="s">
        <v>102</v>
      </c>
      <c r="M120" s="78">
        <v>3.2000000000000001E-2</v>
      </c>
      <c r="N120" s="78">
        <v>4.24E-2</v>
      </c>
      <c r="O120" s="77">
        <v>148269.32</v>
      </c>
      <c r="P120" s="77">
        <v>101.36</v>
      </c>
      <c r="Q120" s="77">
        <v>0</v>
      </c>
      <c r="R120" s="77">
        <v>150.28578275199999</v>
      </c>
      <c r="S120" s="78">
        <v>4.0000000000000002E-4</v>
      </c>
      <c r="T120" s="78">
        <f t="shared" si="1"/>
        <v>6.6879175175284817E-3</v>
      </c>
      <c r="U120" s="78">
        <f>R120/'סכום נכסי הקרן'!$C$42</f>
        <v>1.6002444252190802E-3</v>
      </c>
    </row>
    <row r="121" spans="2:21">
      <c r="B121" t="s">
        <v>573</v>
      </c>
      <c r="C121" t="s">
        <v>574</v>
      </c>
      <c r="D121" t="s">
        <v>100</v>
      </c>
      <c r="E121" t="s">
        <v>123</v>
      </c>
      <c r="F121" t="s">
        <v>575</v>
      </c>
      <c r="G121" t="s">
        <v>127</v>
      </c>
      <c r="H121" t="s">
        <v>542</v>
      </c>
      <c r="I121" t="s">
        <v>206</v>
      </c>
      <c r="J121"/>
      <c r="K121" s="77">
        <v>0.5</v>
      </c>
      <c r="L121" t="s">
        <v>102</v>
      </c>
      <c r="M121" s="78">
        <v>3.15E-2</v>
      </c>
      <c r="N121" s="78">
        <v>4.0399999999999998E-2</v>
      </c>
      <c r="O121" s="77">
        <v>37822.339999999997</v>
      </c>
      <c r="P121" s="77">
        <v>110.56</v>
      </c>
      <c r="Q121" s="77">
        <v>0.66176000000000001</v>
      </c>
      <c r="R121" s="77">
        <v>42.478139104</v>
      </c>
      <c r="S121" s="78">
        <v>2.9999999999999997E-4</v>
      </c>
      <c r="T121" s="78">
        <f t="shared" si="1"/>
        <v>1.8903337722534672E-3</v>
      </c>
      <c r="U121" s="78">
        <f>R121/'סכום נכסי הקרן'!$C$42</f>
        <v>4.5230762384908301E-4</v>
      </c>
    </row>
    <row r="122" spans="2:21">
      <c r="B122" t="s">
        <v>576</v>
      </c>
      <c r="C122" t="s">
        <v>577</v>
      </c>
      <c r="D122" t="s">
        <v>100</v>
      </c>
      <c r="E122" t="s">
        <v>123</v>
      </c>
      <c r="F122" t="s">
        <v>575</v>
      </c>
      <c r="G122" t="s">
        <v>127</v>
      </c>
      <c r="H122" t="s">
        <v>542</v>
      </c>
      <c r="I122" t="s">
        <v>206</v>
      </c>
      <c r="J122"/>
      <c r="K122" s="77">
        <v>2.83</v>
      </c>
      <c r="L122" t="s">
        <v>102</v>
      </c>
      <c r="M122" s="78">
        <v>0.01</v>
      </c>
      <c r="N122" s="78">
        <v>3.6700000000000003E-2</v>
      </c>
      <c r="O122" s="77">
        <v>85754.89</v>
      </c>
      <c r="P122" s="77">
        <v>100.59</v>
      </c>
      <c r="Q122" s="77">
        <v>0</v>
      </c>
      <c r="R122" s="77">
        <v>86.260843851000004</v>
      </c>
      <c r="S122" s="78">
        <v>2.0000000000000001E-4</v>
      </c>
      <c r="T122" s="78">
        <f t="shared" si="1"/>
        <v>3.8387224533400818E-3</v>
      </c>
      <c r="U122" s="78">
        <f>R122/'סכום נכסי הקרן'!$C$42</f>
        <v>9.1850627490855797E-4</v>
      </c>
    </row>
    <row r="123" spans="2:21">
      <c r="B123" t="s">
        <v>578</v>
      </c>
      <c r="C123" t="s">
        <v>579</v>
      </c>
      <c r="D123" t="s">
        <v>100</v>
      </c>
      <c r="E123" t="s">
        <v>123</v>
      </c>
      <c r="F123" t="s">
        <v>575</v>
      </c>
      <c r="G123" t="s">
        <v>127</v>
      </c>
      <c r="H123" t="s">
        <v>542</v>
      </c>
      <c r="I123" t="s">
        <v>206</v>
      </c>
      <c r="J123"/>
      <c r="K123" s="77">
        <v>3.42</v>
      </c>
      <c r="L123" t="s">
        <v>102</v>
      </c>
      <c r="M123" s="78">
        <v>3.2300000000000002E-2</v>
      </c>
      <c r="N123" s="78">
        <v>4.1500000000000002E-2</v>
      </c>
      <c r="O123" s="77">
        <v>94366.1</v>
      </c>
      <c r="P123" s="77">
        <v>100.15</v>
      </c>
      <c r="Q123" s="77">
        <v>6.4035599999999997</v>
      </c>
      <c r="R123" s="77">
        <v>100.91120915</v>
      </c>
      <c r="S123" s="78">
        <v>2.0000000000000001E-4</v>
      </c>
      <c r="T123" s="78">
        <f t="shared" si="1"/>
        <v>4.4906832238612677E-3</v>
      </c>
      <c r="U123" s="78">
        <f>R123/'סכום נכסי הקרן'!$C$42</f>
        <v>1.0745035021102497E-3</v>
      </c>
    </row>
    <row r="124" spans="2:21">
      <c r="B124" t="s">
        <v>580</v>
      </c>
      <c r="C124" t="s">
        <v>581</v>
      </c>
      <c r="D124" t="s">
        <v>100</v>
      </c>
      <c r="E124" t="s">
        <v>123</v>
      </c>
      <c r="F124" t="s">
        <v>582</v>
      </c>
      <c r="G124" t="s">
        <v>112</v>
      </c>
      <c r="H124" t="s">
        <v>542</v>
      </c>
      <c r="I124" t="s">
        <v>206</v>
      </c>
      <c r="J124"/>
      <c r="K124" s="77">
        <v>4.8600000000000003</v>
      </c>
      <c r="L124" t="s">
        <v>102</v>
      </c>
      <c r="M124" s="78">
        <v>0.03</v>
      </c>
      <c r="N124" s="78">
        <v>4.3099999999999999E-2</v>
      </c>
      <c r="O124" s="77">
        <v>56801.99</v>
      </c>
      <c r="P124" s="77">
        <v>95.81</v>
      </c>
      <c r="Q124" s="77">
        <v>0</v>
      </c>
      <c r="R124" s="77">
        <v>54.421986619000002</v>
      </c>
      <c r="S124" s="78">
        <v>2.0000000000000001E-4</v>
      </c>
      <c r="T124" s="78">
        <f t="shared" si="1"/>
        <v>2.4218508962256914E-3</v>
      </c>
      <c r="U124" s="78">
        <f>R124/'סכום נכסי הקרן'!$C$42</f>
        <v>5.79485824285286E-4</v>
      </c>
    </row>
    <row r="125" spans="2:21">
      <c r="B125" t="s">
        <v>583</v>
      </c>
      <c r="C125" t="s">
        <v>584</v>
      </c>
      <c r="D125" t="s">
        <v>100</v>
      </c>
      <c r="E125" t="s">
        <v>123</v>
      </c>
      <c r="F125" t="s">
        <v>585</v>
      </c>
      <c r="G125" t="s">
        <v>345</v>
      </c>
      <c r="H125" t="s">
        <v>549</v>
      </c>
      <c r="I125" t="s">
        <v>149</v>
      </c>
      <c r="J125"/>
      <c r="K125" s="77">
        <v>1.99</v>
      </c>
      <c r="L125" t="s">
        <v>102</v>
      </c>
      <c r="M125" s="78">
        <v>2.5000000000000001E-2</v>
      </c>
      <c r="N125" s="78">
        <v>3.5400000000000001E-2</v>
      </c>
      <c r="O125" s="77">
        <v>44619.46</v>
      </c>
      <c r="P125" s="77">
        <v>111.2</v>
      </c>
      <c r="Q125" s="77">
        <v>0</v>
      </c>
      <c r="R125" s="77">
        <v>49.616839519999999</v>
      </c>
      <c r="S125" s="78">
        <v>1E-4</v>
      </c>
      <c r="T125" s="78">
        <f t="shared" si="1"/>
        <v>2.208015449723513E-3</v>
      </c>
      <c r="U125" s="78">
        <f>R125/'סכום נכסי הקרן'!$C$42</f>
        <v>5.2832057287743081E-4</v>
      </c>
    </row>
    <row r="126" spans="2:21">
      <c r="B126" t="s">
        <v>586</v>
      </c>
      <c r="C126" t="s">
        <v>587</v>
      </c>
      <c r="D126" t="s">
        <v>100</v>
      </c>
      <c r="E126" t="s">
        <v>123</v>
      </c>
      <c r="F126" t="s">
        <v>585</v>
      </c>
      <c r="G126" t="s">
        <v>345</v>
      </c>
      <c r="H126" t="s">
        <v>549</v>
      </c>
      <c r="I126" t="s">
        <v>149</v>
      </c>
      <c r="J126"/>
      <c r="K126" s="77">
        <v>4.9800000000000004</v>
      </c>
      <c r="L126" t="s">
        <v>102</v>
      </c>
      <c r="M126" s="78">
        <v>1.9E-2</v>
      </c>
      <c r="N126" s="78">
        <v>3.85E-2</v>
      </c>
      <c r="O126" s="77">
        <v>52549.43</v>
      </c>
      <c r="P126" s="77">
        <v>102.11</v>
      </c>
      <c r="Q126" s="77">
        <v>0</v>
      </c>
      <c r="R126" s="77">
        <v>53.658222973000001</v>
      </c>
      <c r="S126" s="78">
        <v>2.0000000000000001E-4</v>
      </c>
      <c r="T126" s="78">
        <f t="shared" si="1"/>
        <v>2.3878623966231442E-3</v>
      </c>
      <c r="U126" s="78">
        <f>R126/'סכום נכסי הקרן'!$C$42</f>
        <v>5.7135326181453406E-4</v>
      </c>
    </row>
    <row r="127" spans="2:21">
      <c r="B127" t="s">
        <v>588</v>
      </c>
      <c r="C127" t="s">
        <v>589</v>
      </c>
      <c r="D127" t="s">
        <v>100</v>
      </c>
      <c r="E127" t="s">
        <v>123</v>
      </c>
      <c r="F127" t="s">
        <v>585</v>
      </c>
      <c r="G127" t="s">
        <v>345</v>
      </c>
      <c r="H127" t="s">
        <v>549</v>
      </c>
      <c r="I127" t="s">
        <v>149</v>
      </c>
      <c r="J127"/>
      <c r="K127" s="77">
        <v>6.74</v>
      </c>
      <c r="L127" t="s">
        <v>102</v>
      </c>
      <c r="M127" s="78">
        <v>3.8999999999999998E-3</v>
      </c>
      <c r="N127" s="78">
        <v>4.1700000000000001E-2</v>
      </c>
      <c r="O127" s="77">
        <v>55059.99</v>
      </c>
      <c r="P127" s="77">
        <v>83.82</v>
      </c>
      <c r="Q127" s="77">
        <v>0</v>
      </c>
      <c r="R127" s="77">
        <v>46.151283618000001</v>
      </c>
      <c r="S127" s="78">
        <v>2.0000000000000001E-4</v>
      </c>
      <c r="T127" s="78">
        <f t="shared" si="1"/>
        <v>2.0537935958625459E-3</v>
      </c>
      <c r="U127" s="78">
        <f>R127/'סכום נכסי הקרן'!$C$42</f>
        <v>4.9141930110768468E-4</v>
      </c>
    </row>
    <row r="128" spans="2:21">
      <c r="B128" t="s">
        <v>590</v>
      </c>
      <c r="C128" t="s">
        <v>591</v>
      </c>
      <c r="D128" t="s">
        <v>100</v>
      </c>
      <c r="E128" t="s">
        <v>123</v>
      </c>
      <c r="F128" t="s">
        <v>592</v>
      </c>
      <c r="G128" t="s">
        <v>593</v>
      </c>
      <c r="H128" t="s">
        <v>549</v>
      </c>
      <c r="I128" t="s">
        <v>149</v>
      </c>
      <c r="J128"/>
      <c r="K128" s="77">
        <v>1.29</v>
      </c>
      <c r="L128" t="s">
        <v>102</v>
      </c>
      <c r="M128" s="78">
        <v>1.8499999999999999E-2</v>
      </c>
      <c r="N128" s="78">
        <v>3.5799999999999998E-2</v>
      </c>
      <c r="O128" s="77">
        <v>70044.399999999994</v>
      </c>
      <c r="P128" s="77">
        <v>109.43</v>
      </c>
      <c r="Q128" s="77">
        <v>0</v>
      </c>
      <c r="R128" s="77">
        <v>76.649586920000004</v>
      </c>
      <c r="S128" s="78">
        <v>1E-4</v>
      </c>
      <c r="T128" s="78">
        <f t="shared" si="1"/>
        <v>3.4110087174348369E-3</v>
      </c>
      <c r="U128" s="78">
        <f>R128/'סכום נכסי הקרן'!$C$42</f>
        <v>8.1616552090282813E-4</v>
      </c>
    </row>
    <row r="129" spans="2:21">
      <c r="B129" t="s">
        <v>594</v>
      </c>
      <c r="C129" t="s">
        <v>595</v>
      </c>
      <c r="D129" t="s">
        <v>100</v>
      </c>
      <c r="E129" t="s">
        <v>123</v>
      </c>
      <c r="F129" t="s">
        <v>592</v>
      </c>
      <c r="G129" t="s">
        <v>593</v>
      </c>
      <c r="H129" t="s">
        <v>549</v>
      </c>
      <c r="I129" t="s">
        <v>149</v>
      </c>
      <c r="J129"/>
      <c r="K129" s="77">
        <v>3.91</v>
      </c>
      <c r="L129" t="s">
        <v>102</v>
      </c>
      <c r="M129" s="78">
        <v>0.01</v>
      </c>
      <c r="N129" s="78">
        <v>4.7399999999999998E-2</v>
      </c>
      <c r="O129" s="77">
        <v>186446.8</v>
      </c>
      <c r="P129" s="77">
        <v>94.21</v>
      </c>
      <c r="Q129" s="77">
        <v>0</v>
      </c>
      <c r="R129" s="77">
        <v>175.65153028</v>
      </c>
      <c r="S129" s="78">
        <v>2.0000000000000001E-4</v>
      </c>
      <c r="T129" s="78">
        <f t="shared" si="1"/>
        <v>7.8167270704431503E-3</v>
      </c>
      <c r="U129" s="78">
        <f>R129/'סכום נכסי הקרן'!$C$42</f>
        <v>1.8703391429621429E-3</v>
      </c>
    </row>
    <row r="130" spans="2:21">
      <c r="B130" t="s">
        <v>596</v>
      </c>
      <c r="C130" t="s">
        <v>597</v>
      </c>
      <c r="D130" t="s">
        <v>100</v>
      </c>
      <c r="E130" t="s">
        <v>123</v>
      </c>
      <c r="F130" t="s">
        <v>592</v>
      </c>
      <c r="G130" t="s">
        <v>593</v>
      </c>
      <c r="H130" t="s">
        <v>549</v>
      </c>
      <c r="I130" t="s">
        <v>149</v>
      </c>
      <c r="J130"/>
      <c r="K130" s="77">
        <v>2.6</v>
      </c>
      <c r="L130" t="s">
        <v>102</v>
      </c>
      <c r="M130" s="78">
        <v>3.5400000000000001E-2</v>
      </c>
      <c r="N130" s="78">
        <v>4.5600000000000002E-2</v>
      </c>
      <c r="O130" s="77">
        <v>180935.22</v>
      </c>
      <c r="P130" s="77">
        <v>100.73</v>
      </c>
      <c r="Q130" s="77">
        <v>3.3095500000000002</v>
      </c>
      <c r="R130" s="77">
        <v>185.56559710600001</v>
      </c>
      <c r="S130" s="78">
        <v>2.9999999999999997E-4</v>
      </c>
      <c r="T130" s="78">
        <f t="shared" si="1"/>
        <v>8.2579162500275444E-3</v>
      </c>
      <c r="U130" s="78">
        <f>R130/'סכום נכסי הקרן'!$C$42</f>
        <v>1.9759042195717919E-3</v>
      </c>
    </row>
    <row r="131" spans="2:21">
      <c r="B131" t="s">
        <v>598</v>
      </c>
      <c r="C131" t="s">
        <v>599</v>
      </c>
      <c r="D131" t="s">
        <v>100</v>
      </c>
      <c r="E131" t="s">
        <v>123</v>
      </c>
      <c r="F131" t="s">
        <v>592</v>
      </c>
      <c r="G131" t="s">
        <v>593</v>
      </c>
      <c r="H131" t="s">
        <v>549</v>
      </c>
      <c r="I131" t="s">
        <v>149</v>
      </c>
      <c r="J131"/>
      <c r="K131" s="77">
        <v>1.1499999999999999</v>
      </c>
      <c r="L131" t="s">
        <v>102</v>
      </c>
      <c r="M131" s="78">
        <v>0.01</v>
      </c>
      <c r="N131" s="78">
        <v>4.1099999999999998E-2</v>
      </c>
      <c r="O131" s="77">
        <v>112509.21</v>
      </c>
      <c r="P131" s="77">
        <v>106.62</v>
      </c>
      <c r="Q131" s="77">
        <v>0</v>
      </c>
      <c r="R131" s="77">
        <v>119.95731970200001</v>
      </c>
      <c r="S131" s="78">
        <v>1E-4</v>
      </c>
      <c r="T131" s="78">
        <f t="shared" si="1"/>
        <v>5.3382605134023814E-3</v>
      </c>
      <c r="U131" s="78">
        <f>R131/'סכום נכסי הקרן'!$C$42</f>
        <v>1.2773066660212331E-3</v>
      </c>
    </row>
    <row r="132" spans="2:21">
      <c r="B132" t="s">
        <v>600</v>
      </c>
      <c r="C132" t="s">
        <v>601</v>
      </c>
      <c r="D132" t="s">
        <v>100</v>
      </c>
      <c r="E132" t="s">
        <v>123</v>
      </c>
      <c r="F132" t="s">
        <v>602</v>
      </c>
      <c r="G132" t="s">
        <v>345</v>
      </c>
      <c r="H132" t="s">
        <v>549</v>
      </c>
      <c r="I132" t="s">
        <v>149</v>
      </c>
      <c r="J132"/>
      <c r="K132" s="77">
        <v>3.51</v>
      </c>
      <c r="L132" t="s">
        <v>102</v>
      </c>
      <c r="M132" s="78">
        <v>2.75E-2</v>
      </c>
      <c r="N132" s="78">
        <v>3.04E-2</v>
      </c>
      <c r="O132" s="77">
        <v>97809.27</v>
      </c>
      <c r="P132" s="77">
        <v>110.48</v>
      </c>
      <c r="Q132" s="77">
        <v>0</v>
      </c>
      <c r="R132" s="77">
        <v>108.059681496</v>
      </c>
      <c r="S132" s="78">
        <v>2.0000000000000001E-4</v>
      </c>
      <c r="T132" s="78">
        <f t="shared" si="1"/>
        <v>4.8087997652328102E-3</v>
      </c>
      <c r="U132" s="78">
        <f>R132/'סכום נכסי הקרן'!$C$42</f>
        <v>1.1506205027409498E-3</v>
      </c>
    </row>
    <row r="133" spans="2:21">
      <c r="B133" t="s">
        <v>603</v>
      </c>
      <c r="C133" t="s">
        <v>604</v>
      </c>
      <c r="D133" t="s">
        <v>100</v>
      </c>
      <c r="E133" t="s">
        <v>123</v>
      </c>
      <c r="F133" t="s">
        <v>602</v>
      </c>
      <c r="G133" t="s">
        <v>345</v>
      </c>
      <c r="H133" t="s">
        <v>549</v>
      </c>
      <c r="I133" t="s">
        <v>149</v>
      </c>
      <c r="J133"/>
      <c r="K133" s="77">
        <v>5.16</v>
      </c>
      <c r="L133" t="s">
        <v>102</v>
      </c>
      <c r="M133" s="78">
        <v>8.5000000000000006E-3</v>
      </c>
      <c r="N133" s="78">
        <v>3.4700000000000002E-2</v>
      </c>
      <c r="O133" s="77">
        <v>75248.160000000003</v>
      </c>
      <c r="P133" s="77">
        <v>96.94</v>
      </c>
      <c r="Q133" s="77">
        <v>0</v>
      </c>
      <c r="R133" s="77">
        <v>72.945566303999996</v>
      </c>
      <c r="S133" s="78">
        <v>1E-4</v>
      </c>
      <c r="T133" s="78">
        <f t="shared" si="1"/>
        <v>3.2461748661588856E-3</v>
      </c>
      <c r="U133" s="78">
        <f>R133/'סכום נכסי הקרן'!$C$42</f>
        <v>7.7672507462034921E-4</v>
      </c>
    </row>
    <row r="134" spans="2:21">
      <c r="B134" t="s">
        <v>605</v>
      </c>
      <c r="C134" t="s">
        <v>606</v>
      </c>
      <c r="D134" t="s">
        <v>100</v>
      </c>
      <c r="E134" t="s">
        <v>123</v>
      </c>
      <c r="F134" t="s">
        <v>602</v>
      </c>
      <c r="G134" t="s">
        <v>345</v>
      </c>
      <c r="H134" t="s">
        <v>549</v>
      </c>
      <c r="I134" t="s">
        <v>149</v>
      </c>
      <c r="J134"/>
      <c r="K134" s="77">
        <v>6.49</v>
      </c>
      <c r="L134" t="s">
        <v>102</v>
      </c>
      <c r="M134" s="78">
        <v>3.1800000000000002E-2</v>
      </c>
      <c r="N134" s="78">
        <v>3.6799999999999999E-2</v>
      </c>
      <c r="O134" s="77">
        <v>75179.17</v>
      </c>
      <c r="P134" s="77">
        <v>101.6</v>
      </c>
      <c r="Q134" s="77">
        <v>0</v>
      </c>
      <c r="R134" s="77">
        <v>76.382036720000002</v>
      </c>
      <c r="S134" s="78">
        <v>4.0000000000000002E-4</v>
      </c>
      <c r="T134" s="78">
        <f t="shared" si="1"/>
        <v>3.3991023771501338E-3</v>
      </c>
      <c r="U134" s="78">
        <f>R134/'סכום נכסי הקרן'!$C$42</f>
        <v>8.1331664386219166E-4</v>
      </c>
    </row>
    <row r="135" spans="2:21">
      <c r="B135" t="s">
        <v>607</v>
      </c>
      <c r="C135" t="s">
        <v>608</v>
      </c>
      <c r="D135" t="s">
        <v>100</v>
      </c>
      <c r="E135" t="s">
        <v>123</v>
      </c>
      <c r="F135" t="s">
        <v>609</v>
      </c>
      <c r="G135" t="s">
        <v>610</v>
      </c>
      <c r="H135" t="s">
        <v>611</v>
      </c>
      <c r="I135" t="s">
        <v>149</v>
      </c>
      <c r="J135"/>
      <c r="K135" s="77">
        <v>2.41</v>
      </c>
      <c r="L135" t="s">
        <v>102</v>
      </c>
      <c r="M135" s="78">
        <v>2.5700000000000001E-2</v>
      </c>
      <c r="N135" s="78">
        <v>4.1099999999999998E-2</v>
      </c>
      <c r="O135" s="77">
        <v>119305.83</v>
      </c>
      <c r="P135" s="77">
        <v>109.71</v>
      </c>
      <c r="Q135" s="77">
        <v>0</v>
      </c>
      <c r="R135" s="77">
        <v>130.890426093</v>
      </c>
      <c r="S135" s="78">
        <v>1E-4</v>
      </c>
      <c r="T135" s="78">
        <f t="shared" si="1"/>
        <v>5.8247983110198244E-3</v>
      </c>
      <c r="U135" s="78">
        <f>R135/'סכום נכסי הקרן'!$C$42</f>
        <v>1.3937224854829846E-3</v>
      </c>
    </row>
    <row r="136" spans="2:21">
      <c r="B136" t="s">
        <v>612</v>
      </c>
      <c r="C136" t="s">
        <v>613</v>
      </c>
      <c r="D136" t="s">
        <v>100</v>
      </c>
      <c r="E136" t="s">
        <v>123</v>
      </c>
      <c r="F136" t="s">
        <v>609</v>
      </c>
      <c r="G136" t="s">
        <v>610</v>
      </c>
      <c r="H136" t="s">
        <v>611</v>
      </c>
      <c r="I136" t="s">
        <v>149</v>
      </c>
      <c r="J136"/>
      <c r="K136" s="77">
        <v>4.3099999999999996</v>
      </c>
      <c r="L136" t="s">
        <v>102</v>
      </c>
      <c r="M136" s="78">
        <v>0.04</v>
      </c>
      <c r="N136" s="78">
        <v>4.2700000000000002E-2</v>
      </c>
      <c r="O136" s="77">
        <v>64112.38</v>
      </c>
      <c r="P136" s="77">
        <v>99.7</v>
      </c>
      <c r="Q136" s="77">
        <v>0</v>
      </c>
      <c r="R136" s="77">
        <v>63.920042860000002</v>
      </c>
      <c r="S136" s="78">
        <v>2.0000000000000001E-4</v>
      </c>
      <c r="T136" s="78">
        <f t="shared" si="1"/>
        <v>2.8445270506393017E-3</v>
      </c>
      <c r="U136" s="78">
        <f>R136/'סכום נכסי הקרן'!$C$42</f>
        <v>6.8062121628147446E-4</v>
      </c>
    </row>
    <row r="137" spans="2:21">
      <c r="B137" t="s">
        <v>614</v>
      </c>
      <c r="C137" t="s">
        <v>615</v>
      </c>
      <c r="D137" t="s">
        <v>100</v>
      </c>
      <c r="E137" t="s">
        <v>123</v>
      </c>
      <c r="F137" t="s">
        <v>609</v>
      </c>
      <c r="G137" t="s">
        <v>610</v>
      </c>
      <c r="H137" t="s">
        <v>611</v>
      </c>
      <c r="I137" t="s">
        <v>149</v>
      </c>
      <c r="J137"/>
      <c r="K137" s="77">
        <v>1.24</v>
      </c>
      <c r="L137" t="s">
        <v>102</v>
      </c>
      <c r="M137" s="78">
        <v>1.2200000000000001E-2</v>
      </c>
      <c r="N137" s="78">
        <v>3.8199999999999998E-2</v>
      </c>
      <c r="O137" s="77">
        <v>17322.34</v>
      </c>
      <c r="P137" s="77">
        <v>108.19</v>
      </c>
      <c r="Q137" s="77">
        <v>0</v>
      </c>
      <c r="R137" s="77">
        <v>18.741039646000001</v>
      </c>
      <c r="S137" s="78">
        <v>0</v>
      </c>
      <c r="T137" s="78">
        <f t="shared" si="1"/>
        <v>8.3400122786073182E-4</v>
      </c>
      <c r="U137" s="78">
        <f>R137/'סכום נכסי הקרן'!$C$42</f>
        <v>1.9955476604071625E-4</v>
      </c>
    </row>
    <row r="138" spans="2:21">
      <c r="B138" t="s">
        <v>616</v>
      </c>
      <c r="C138" t="s">
        <v>617</v>
      </c>
      <c r="D138" t="s">
        <v>100</v>
      </c>
      <c r="E138" t="s">
        <v>123</v>
      </c>
      <c r="F138" t="s">
        <v>609</v>
      </c>
      <c r="G138" t="s">
        <v>610</v>
      </c>
      <c r="H138" t="s">
        <v>611</v>
      </c>
      <c r="I138" t="s">
        <v>149</v>
      </c>
      <c r="J138"/>
      <c r="K138" s="77">
        <v>5.09</v>
      </c>
      <c r="L138" t="s">
        <v>102</v>
      </c>
      <c r="M138" s="78">
        <v>1.09E-2</v>
      </c>
      <c r="N138" s="78">
        <v>4.3200000000000002E-2</v>
      </c>
      <c r="O138" s="77">
        <v>46167.66</v>
      </c>
      <c r="P138" s="77">
        <v>93.49</v>
      </c>
      <c r="Q138" s="77">
        <v>0</v>
      </c>
      <c r="R138" s="77">
        <v>43.162145334000002</v>
      </c>
      <c r="S138" s="78">
        <v>1E-4</v>
      </c>
      <c r="T138" s="78">
        <f t="shared" si="1"/>
        <v>1.9207729606048E-3</v>
      </c>
      <c r="U138" s="78">
        <f>R138/'סכום נכסי הקרן'!$C$42</f>
        <v>4.5959092860572043E-4</v>
      </c>
    </row>
    <row r="139" spans="2:21">
      <c r="B139" t="s">
        <v>618</v>
      </c>
      <c r="C139" t="s">
        <v>619</v>
      </c>
      <c r="D139" t="s">
        <v>100</v>
      </c>
      <c r="E139" t="s">
        <v>123</v>
      </c>
      <c r="F139" t="s">
        <v>609</v>
      </c>
      <c r="G139" t="s">
        <v>610</v>
      </c>
      <c r="H139" t="s">
        <v>611</v>
      </c>
      <c r="I139" t="s">
        <v>149</v>
      </c>
      <c r="J139"/>
      <c r="K139" s="77">
        <v>6.06</v>
      </c>
      <c r="L139" t="s">
        <v>102</v>
      </c>
      <c r="M139" s="78">
        <v>1.54E-2</v>
      </c>
      <c r="N139" s="78">
        <v>4.53E-2</v>
      </c>
      <c r="O139" s="77">
        <v>51706.33</v>
      </c>
      <c r="P139" s="77">
        <v>90.46</v>
      </c>
      <c r="Q139" s="77">
        <v>0.43064999999999998</v>
      </c>
      <c r="R139" s="77">
        <v>47.204196117999999</v>
      </c>
      <c r="S139" s="78">
        <v>1E-4</v>
      </c>
      <c r="T139" s="78">
        <f t="shared" si="1"/>
        <v>2.1006496046228353E-3</v>
      </c>
      <c r="U139" s="78">
        <f>R139/'סכום נכסי הקרן'!$C$42</f>
        <v>5.0263072328957472E-4</v>
      </c>
    </row>
    <row r="140" spans="2:21">
      <c r="B140" t="s">
        <v>620</v>
      </c>
      <c r="C140" t="s">
        <v>621</v>
      </c>
      <c r="D140" t="s">
        <v>100</v>
      </c>
      <c r="E140" t="s">
        <v>123</v>
      </c>
      <c r="F140" t="s">
        <v>622</v>
      </c>
      <c r="G140" t="s">
        <v>548</v>
      </c>
      <c r="H140" t="s">
        <v>623</v>
      </c>
      <c r="I140" t="s">
        <v>206</v>
      </c>
      <c r="J140"/>
      <c r="K140" s="77">
        <v>4.2300000000000004</v>
      </c>
      <c r="L140" t="s">
        <v>102</v>
      </c>
      <c r="M140" s="78">
        <v>7.4999999999999997E-3</v>
      </c>
      <c r="N140" s="78">
        <v>4.1700000000000001E-2</v>
      </c>
      <c r="O140" s="77">
        <v>243215.81</v>
      </c>
      <c r="P140" s="77">
        <v>94.68</v>
      </c>
      <c r="Q140" s="77">
        <v>0</v>
      </c>
      <c r="R140" s="77">
        <v>230.276728908</v>
      </c>
      <c r="S140" s="78">
        <v>2.0000000000000001E-4</v>
      </c>
      <c r="T140" s="78">
        <f t="shared" ref="T140:T202" si="2">R140/$R$11</f>
        <v>1.0247621171753688E-2</v>
      </c>
      <c r="U140" s="78">
        <f>R140/'סכום נכסי הקרן'!$C$42</f>
        <v>2.4519887706264645E-3</v>
      </c>
    </row>
    <row r="141" spans="2:21">
      <c r="B141" t="s">
        <v>624</v>
      </c>
      <c r="C141" t="s">
        <v>625</v>
      </c>
      <c r="D141" t="s">
        <v>100</v>
      </c>
      <c r="E141" t="s">
        <v>123</v>
      </c>
      <c r="F141" t="s">
        <v>622</v>
      </c>
      <c r="G141" t="s">
        <v>548</v>
      </c>
      <c r="H141" t="s">
        <v>623</v>
      </c>
      <c r="I141" t="s">
        <v>206</v>
      </c>
      <c r="J141"/>
      <c r="K141" s="77">
        <v>6.26</v>
      </c>
      <c r="L141" t="s">
        <v>102</v>
      </c>
      <c r="M141" s="78">
        <v>4.0800000000000003E-2</v>
      </c>
      <c r="N141" s="78">
        <v>4.36E-2</v>
      </c>
      <c r="O141" s="77">
        <v>64137.45</v>
      </c>
      <c r="P141" s="77">
        <v>99.17</v>
      </c>
      <c r="Q141" s="77">
        <v>0</v>
      </c>
      <c r="R141" s="77">
        <v>63.605109165000002</v>
      </c>
      <c r="S141" s="78">
        <v>0</v>
      </c>
      <c r="T141" s="78">
        <f t="shared" si="2"/>
        <v>2.8305120817108953E-3</v>
      </c>
      <c r="U141" s="78">
        <f>R141/'סכום נכסי הקרן'!$C$42</f>
        <v>6.7726779934137017E-4</v>
      </c>
    </row>
    <row r="142" spans="2:21">
      <c r="B142" t="s">
        <v>626</v>
      </c>
      <c r="C142" t="s">
        <v>627</v>
      </c>
      <c r="D142" t="s">
        <v>100</v>
      </c>
      <c r="E142" t="s">
        <v>123</v>
      </c>
      <c r="F142" t="s">
        <v>628</v>
      </c>
      <c r="G142" t="s">
        <v>610</v>
      </c>
      <c r="H142" t="s">
        <v>611</v>
      </c>
      <c r="I142" t="s">
        <v>149</v>
      </c>
      <c r="J142"/>
      <c r="K142" s="77">
        <v>3.32</v>
      </c>
      <c r="L142" t="s">
        <v>102</v>
      </c>
      <c r="M142" s="78">
        <v>1.3299999999999999E-2</v>
      </c>
      <c r="N142" s="78">
        <v>3.6400000000000002E-2</v>
      </c>
      <c r="O142" s="77">
        <v>60812.91</v>
      </c>
      <c r="P142" s="77">
        <v>103.34</v>
      </c>
      <c r="Q142" s="77">
        <v>0.45057999999999998</v>
      </c>
      <c r="R142" s="77">
        <v>63.294641194</v>
      </c>
      <c r="S142" s="78">
        <v>2.0000000000000001E-4</v>
      </c>
      <c r="T142" s="78">
        <f t="shared" si="2"/>
        <v>2.8166958434489645E-3</v>
      </c>
      <c r="U142" s="78">
        <f>R142/'סכום נכסי הקרן'!$C$42</f>
        <v>6.7396193347232997E-4</v>
      </c>
    </row>
    <row r="143" spans="2:21">
      <c r="B143" t="s">
        <v>629</v>
      </c>
      <c r="C143" t="s">
        <v>630</v>
      </c>
      <c r="D143" t="s">
        <v>100</v>
      </c>
      <c r="E143" t="s">
        <v>123</v>
      </c>
      <c r="F143" t="s">
        <v>631</v>
      </c>
      <c r="G143" t="s">
        <v>345</v>
      </c>
      <c r="H143" t="s">
        <v>623</v>
      </c>
      <c r="I143" t="s">
        <v>206</v>
      </c>
      <c r="J143"/>
      <c r="K143" s="77">
        <v>3.53</v>
      </c>
      <c r="L143" t="s">
        <v>102</v>
      </c>
      <c r="M143" s="78">
        <v>1.7999999999999999E-2</v>
      </c>
      <c r="N143" s="78">
        <v>3.2399999999999998E-2</v>
      </c>
      <c r="O143" s="77">
        <v>6895.09</v>
      </c>
      <c r="P143" s="77">
        <v>106.61</v>
      </c>
      <c r="Q143" s="77">
        <v>3.4849999999999999E-2</v>
      </c>
      <c r="R143" s="77">
        <v>7.3857054489999996</v>
      </c>
      <c r="S143" s="78">
        <v>0</v>
      </c>
      <c r="T143" s="78">
        <f t="shared" si="2"/>
        <v>3.2867373045648466E-4</v>
      </c>
      <c r="U143" s="78">
        <f>R143/'סכום נכסי הקרן'!$C$42</f>
        <v>7.8643060937945891E-5</v>
      </c>
    </row>
    <row r="144" spans="2:21">
      <c r="B144" t="s">
        <v>632</v>
      </c>
      <c r="C144" t="s">
        <v>633</v>
      </c>
      <c r="D144" t="s">
        <v>100</v>
      </c>
      <c r="E144" t="s">
        <v>123</v>
      </c>
      <c r="F144" t="s">
        <v>634</v>
      </c>
      <c r="G144" t="s">
        <v>345</v>
      </c>
      <c r="H144" t="s">
        <v>623</v>
      </c>
      <c r="I144" t="s">
        <v>206</v>
      </c>
      <c r="J144"/>
      <c r="K144" s="77">
        <v>4.75</v>
      </c>
      <c r="L144" t="s">
        <v>102</v>
      </c>
      <c r="M144" s="78">
        <v>3.6200000000000003E-2</v>
      </c>
      <c r="N144" s="78">
        <v>4.4699999999999997E-2</v>
      </c>
      <c r="O144" s="77">
        <v>189217.99</v>
      </c>
      <c r="P144" s="77">
        <v>99.56</v>
      </c>
      <c r="Q144" s="77">
        <v>0</v>
      </c>
      <c r="R144" s="77">
        <v>188.38543084400001</v>
      </c>
      <c r="S144" s="78">
        <v>1E-4</v>
      </c>
      <c r="T144" s="78">
        <f t="shared" si="2"/>
        <v>8.3834026074696769E-3</v>
      </c>
      <c r="U144" s="78">
        <f>R144/'סכום נכסי הקרן'!$C$42</f>
        <v>2.0059298356789757E-3</v>
      </c>
    </row>
    <row r="145" spans="2:21">
      <c r="B145" t="s">
        <v>635</v>
      </c>
      <c r="C145" t="s">
        <v>636</v>
      </c>
      <c r="D145" t="s">
        <v>100</v>
      </c>
      <c r="E145" t="s">
        <v>123</v>
      </c>
      <c r="F145" t="s">
        <v>637</v>
      </c>
      <c r="G145" t="s">
        <v>325</v>
      </c>
      <c r="H145" t="s">
        <v>638</v>
      </c>
      <c r="I145" t="s">
        <v>206</v>
      </c>
      <c r="J145"/>
      <c r="K145" s="77">
        <v>3.58</v>
      </c>
      <c r="L145" t="s">
        <v>102</v>
      </c>
      <c r="M145" s="78">
        <v>2.75E-2</v>
      </c>
      <c r="N145" s="78">
        <v>3.9E-2</v>
      </c>
      <c r="O145" s="77">
        <v>125160.91</v>
      </c>
      <c r="P145" s="77">
        <v>106.24</v>
      </c>
      <c r="Q145" s="77">
        <v>4.1725700000000003</v>
      </c>
      <c r="R145" s="77">
        <v>137.143520784</v>
      </c>
      <c r="S145" s="78">
        <v>1E-4</v>
      </c>
      <c r="T145" s="78">
        <f t="shared" si="2"/>
        <v>6.1030693540746047E-3</v>
      </c>
      <c r="U145" s="78">
        <f>R145/'סכום נכסי הקרן'!$C$42</f>
        <v>1.4603054964398652E-3</v>
      </c>
    </row>
    <row r="146" spans="2:21">
      <c r="B146" t="s">
        <v>639</v>
      </c>
      <c r="C146" t="s">
        <v>640</v>
      </c>
      <c r="D146" t="s">
        <v>100</v>
      </c>
      <c r="E146" t="s">
        <v>123</v>
      </c>
      <c r="F146" t="s">
        <v>641</v>
      </c>
      <c r="G146" t="s">
        <v>642</v>
      </c>
      <c r="H146" t="s">
        <v>643</v>
      </c>
      <c r="I146" t="s">
        <v>149</v>
      </c>
      <c r="J146"/>
      <c r="K146" s="77">
        <v>4.04</v>
      </c>
      <c r="L146" t="s">
        <v>102</v>
      </c>
      <c r="M146" s="78">
        <v>3.2500000000000001E-2</v>
      </c>
      <c r="N146" s="78">
        <v>4.82E-2</v>
      </c>
      <c r="O146" s="77">
        <v>45927.02</v>
      </c>
      <c r="P146" s="77">
        <v>99.9</v>
      </c>
      <c r="Q146" s="77">
        <v>0</v>
      </c>
      <c r="R146" s="77">
        <v>45.881092979999998</v>
      </c>
      <c r="S146" s="78">
        <v>2.0000000000000001E-4</v>
      </c>
      <c r="T146" s="78">
        <f t="shared" si="2"/>
        <v>2.041769752569702E-3</v>
      </c>
      <c r="U146" s="78">
        <f>R146/'סכום נכסי הקרן'!$C$42</f>
        <v>4.8854230865844289E-4</v>
      </c>
    </row>
    <row r="147" spans="2:21">
      <c r="B147" t="s">
        <v>644</v>
      </c>
      <c r="C147" t="s">
        <v>645</v>
      </c>
      <c r="D147" t="s">
        <v>100</v>
      </c>
      <c r="E147" t="s">
        <v>123</v>
      </c>
      <c r="F147" t="s">
        <v>628</v>
      </c>
      <c r="G147" t="s">
        <v>610</v>
      </c>
      <c r="H147" t="s">
        <v>643</v>
      </c>
      <c r="I147" t="s">
        <v>149</v>
      </c>
      <c r="J147"/>
      <c r="K147" s="77">
        <v>3.08</v>
      </c>
      <c r="L147" t="s">
        <v>102</v>
      </c>
      <c r="M147" s="78">
        <v>3.2800000000000003E-2</v>
      </c>
      <c r="N147" s="78">
        <v>7.6600000000000001E-2</v>
      </c>
      <c r="O147" s="77">
        <v>89217.32</v>
      </c>
      <c r="P147" s="77">
        <v>99.89</v>
      </c>
      <c r="Q147" s="77">
        <v>0</v>
      </c>
      <c r="R147" s="77">
        <v>89.119180947999993</v>
      </c>
      <c r="S147" s="78">
        <v>1E-4</v>
      </c>
      <c r="T147" s="78">
        <f t="shared" si="2"/>
        <v>3.9659222615453151E-3</v>
      </c>
      <c r="U147" s="78">
        <f>R147/'סכום נכסי הקרן'!$C$42</f>
        <v>9.4894187514373896E-4</v>
      </c>
    </row>
    <row r="148" spans="2:21">
      <c r="B148" t="s">
        <v>646</v>
      </c>
      <c r="C148" t="s">
        <v>647</v>
      </c>
      <c r="D148" t="s">
        <v>100</v>
      </c>
      <c r="E148" t="s">
        <v>123</v>
      </c>
      <c r="F148" t="s">
        <v>628</v>
      </c>
      <c r="G148" t="s">
        <v>610</v>
      </c>
      <c r="H148" t="s">
        <v>643</v>
      </c>
      <c r="I148" t="s">
        <v>149</v>
      </c>
      <c r="J148"/>
      <c r="K148" s="77">
        <v>2.4</v>
      </c>
      <c r="L148" t="s">
        <v>102</v>
      </c>
      <c r="M148" s="78">
        <v>0.04</v>
      </c>
      <c r="N148" s="78">
        <v>7.3700000000000002E-2</v>
      </c>
      <c r="O148" s="77">
        <v>91298.87</v>
      </c>
      <c r="P148" s="77">
        <v>103.93</v>
      </c>
      <c r="Q148" s="77">
        <v>0</v>
      </c>
      <c r="R148" s="77">
        <v>94.886915591000005</v>
      </c>
      <c r="S148" s="78">
        <v>0</v>
      </c>
      <c r="T148" s="78">
        <f t="shared" si="2"/>
        <v>4.2225941359502958E-3</v>
      </c>
      <c r="U148" s="78">
        <f>R148/'סכום נכסי הקרן'!$C$42</f>
        <v>1.0103567677542703E-3</v>
      </c>
    </row>
    <row r="149" spans="2:21">
      <c r="B149" t="s">
        <v>648</v>
      </c>
      <c r="C149" t="s">
        <v>649</v>
      </c>
      <c r="D149" t="s">
        <v>100</v>
      </c>
      <c r="E149" t="s">
        <v>123</v>
      </c>
      <c r="F149" t="s">
        <v>628</v>
      </c>
      <c r="G149" t="s">
        <v>610</v>
      </c>
      <c r="H149" t="s">
        <v>643</v>
      </c>
      <c r="I149" t="s">
        <v>149</v>
      </c>
      <c r="J149"/>
      <c r="K149" s="77">
        <v>4.9400000000000004</v>
      </c>
      <c r="L149" t="s">
        <v>102</v>
      </c>
      <c r="M149" s="78">
        <v>1.7899999999999999E-2</v>
      </c>
      <c r="N149" s="78">
        <v>7.1900000000000006E-2</v>
      </c>
      <c r="O149" s="77">
        <v>33977</v>
      </c>
      <c r="P149" s="77">
        <v>85.02</v>
      </c>
      <c r="Q149" s="77">
        <v>8.7652999999999999</v>
      </c>
      <c r="R149" s="77">
        <v>37.652545400000001</v>
      </c>
      <c r="S149" s="78">
        <v>0</v>
      </c>
      <c r="T149" s="78">
        <f t="shared" si="2"/>
        <v>1.6755884245933123E-3</v>
      </c>
      <c r="U149" s="78">
        <f>R149/'סכום נכסי הקרן'!$C$42</f>
        <v>4.0092465679929045E-4</v>
      </c>
    </row>
    <row r="150" spans="2:21">
      <c r="B150" t="s">
        <v>650</v>
      </c>
      <c r="C150" t="s">
        <v>651</v>
      </c>
      <c r="D150" t="s">
        <v>100</v>
      </c>
      <c r="E150" t="s">
        <v>123</v>
      </c>
      <c r="F150" t="s">
        <v>631</v>
      </c>
      <c r="G150" t="s">
        <v>345</v>
      </c>
      <c r="H150" t="s">
        <v>638</v>
      </c>
      <c r="I150" t="s">
        <v>206</v>
      </c>
      <c r="J150"/>
      <c r="K150" s="77">
        <v>2.78</v>
      </c>
      <c r="L150" t="s">
        <v>102</v>
      </c>
      <c r="M150" s="78">
        <v>3.3000000000000002E-2</v>
      </c>
      <c r="N150" s="78">
        <v>4.6800000000000001E-2</v>
      </c>
      <c r="O150" s="77">
        <v>115340.03</v>
      </c>
      <c r="P150" s="77">
        <v>107.69</v>
      </c>
      <c r="Q150" s="77">
        <v>0</v>
      </c>
      <c r="R150" s="77">
        <v>124.209678307</v>
      </c>
      <c r="S150" s="78">
        <v>2.0000000000000001E-4</v>
      </c>
      <c r="T150" s="78">
        <f t="shared" si="2"/>
        <v>5.5274961355910946E-3</v>
      </c>
      <c r="U150" s="78">
        <f>R150/'סכום נכסי הקרן'!$C$42</f>
        <v>1.3225858203568955E-3</v>
      </c>
    </row>
    <row r="151" spans="2:21">
      <c r="B151" t="s">
        <v>652</v>
      </c>
      <c r="C151" t="s">
        <v>653</v>
      </c>
      <c r="D151" t="s">
        <v>100</v>
      </c>
      <c r="E151" t="s">
        <v>123</v>
      </c>
      <c r="F151" t="s">
        <v>631</v>
      </c>
      <c r="G151" t="s">
        <v>345</v>
      </c>
      <c r="H151" t="s">
        <v>638</v>
      </c>
      <c r="I151" t="s">
        <v>206</v>
      </c>
      <c r="J151"/>
      <c r="K151" s="77">
        <v>3.02</v>
      </c>
      <c r="L151" t="s">
        <v>102</v>
      </c>
      <c r="M151" s="78">
        <v>3.6499999999999998E-2</v>
      </c>
      <c r="N151" s="78">
        <v>4.7600000000000003E-2</v>
      </c>
      <c r="O151" s="77">
        <v>37788.29</v>
      </c>
      <c r="P151" s="77">
        <v>101</v>
      </c>
      <c r="Q151" s="77">
        <v>0</v>
      </c>
      <c r="R151" s="77">
        <v>38.166172899999999</v>
      </c>
      <c r="S151" s="78">
        <v>2.0000000000000001E-4</v>
      </c>
      <c r="T151" s="78">
        <f t="shared" si="2"/>
        <v>1.6984455325101864E-3</v>
      </c>
      <c r="U151" s="78">
        <f>R151/'סכום נכסי הקרן'!$C$42</f>
        <v>4.0639376723983396E-4</v>
      </c>
    </row>
    <row r="152" spans="2:21">
      <c r="B152" t="s">
        <v>654</v>
      </c>
      <c r="C152" t="s">
        <v>655</v>
      </c>
      <c r="D152" t="s">
        <v>100</v>
      </c>
      <c r="E152" t="s">
        <v>123</v>
      </c>
      <c r="F152" t="s">
        <v>656</v>
      </c>
      <c r="G152" t="s">
        <v>345</v>
      </c>
      <c r="H152" t="s">
        <v>638</v>
      </c>
      <c r="I152" t="s">
        <v>206</v>
      </c>
      <c r="J152"/>
      <c r="K152" s="77">
        <v>2.2599999999999998</v>
      </c>
      <c r="L152" t="s">
        <v>102</v>
      </c>
      <c r="M152" s="78">
        <v>1E-3</v>
      </c>
      <c r="N152" s="78">
        <v>3.3300000000000003E-2</v>
      </c>
      <c r="O152" s="77">
        <v>113655.33</v>
      </c>
      <c r="P152" s="77">
        <v>103.63</v>
      </c>
      <c r="Q152" s="77">
        <v>0</v>
      </c>
      <c r="R152" s="77">
        <v>117.781018479</v>
      </c>
      <c r="S152" s="78">
        <v>2.0000000000000001E-4</v>
      </c>
      <c r="T152" s="78">
        <f t="shared" si="2"/>
        <v>5.2414122100819084E-3</v>
      </c>
      <c r="U152" s="78">
        <f>R152/'סכום נכסי הקרן'!$C$42</f>
        <v>1.2541333901735089E-3</v>
      </c>
    </row>
    <row r="153" spans="2:21">
      <c r="B153" t="s">
        <v>657</v>
      </c>
      <c r="C153" t="s">
        <v>658</v>
      </c>
      <c r="D153" t="s">
        <v>100</v>
      </c>
      <c r="E153" t="s">
        <v>123</v>
      </c>
      <c r="F153" t="s">
        <v>656</v>
      </c>
      <c r="G153" t="s">
        <v>345</v>
      </c>
      <c r="H153" t="s">
        <v>638</v>
      </c>
      <c r="I153" t="s">
        <v>206</v>
      </c>
      <c r="J153"/>
      <c r="K153" s="77">
        <v>4.97</v>
      </c>
      <c r="L153" t="s">
        <v>102</v>
      </c>
      <c r="M153" s="78">
        <v>3.0000000000000001E-3</v>
      </c>
      <c r="N153" s="78">
        <v>3.9699999999999999E-2</v>
      </c>
      <c r="O153" s="77">
        <v>64094.26</v>
      </c>
      <c r="P153" s="77">
        <v>91.94</v>
      </c>
      <c r="Q153" s="77">
        <v>0.10595</v>
      </c>
      <c r="R153" s="77">
        <v>59.034212644</v>
      </c>
      <c r="S153" s="78">
        <v>2.0000000000000001E-4</v>
      </c>
      <c r="T153" s="78">
        <f t="shared" si="2"/>
        <v>2.6271010979583482E-3</v>
      </c>
      <c r="U153" s="78">
        <f>R153/'סכום נכסי הקרן'!$C$42</f>
        <v>6.2859685028656873E-4</v>
      </c>
    </row>
    <row r="154" spans="2:21">
      <c r="B154" t="s">
        <v>659</v>
      </c>
      <c r="C154" t="s">
        <v>660</v>
      </c>
      <c r="D154" t="s">
        <v>100</v>
      </c>
      <c r="E154" t="s">
        <v>123</v>
      </c>
      <c r="F154" t="s">
        <v>656</v>
      </c>
      <c r="G154" t="s">
        <v>345</v>
      </c>
      <c r="H154" t="s">
        <v>638</v>
      </c>
      <c r="I154" t="s">
        <v>206</v>
      </c>
      <c r="J154"/>
      <c r="K154" s="77">
        <v>3.49</v>
      </c>
      <c r="L154" t="s">
        <v>102</v>
      </c>
      <c r="M154" s="78">
        <v>3.0000000000000001E-3</v>
      </c>
      <c r="N154" s="78">
        <v>3.9600000000000003E-2</v>
      </c>
      <c r="O154" s="77">
        <v>93091.75</v>
      </c>
      <c r="P154" s="77">
        <v>94.81</v>
      </c>
      <c r="Q154" s="77">
        <v>0.15001999999999999</v>
      </c>
      <c r="R154" s="77">
        <v>88.410308174999997</v>
      </c>
      <c r="S154" s="78">
        <v>2.0000000000000001E-4</v>
      </c>
      <c r="T154" s="78">
        <f t="shared" si="2"/>
        <v>3.9343764789075185E-3</v>
      </c>
      <c r="U154" s="78">
        <f>R154/'סכום נכסי הקרן'!$C$42</f>
        <v>9.4139379120385786E-4</v>
      </c>
    </row>
    <row r="155" spans="2:21">
      <c r="B155" t="s">
        <v>661</v>
      </c>
      <c r="C155" t="s">
        <v>662</v>
      </c>
      <c r="D155" t="s">
        <v>100</v>
      </c>
      <c r="E155" t="s">
        <v>123</v>
      </c>
      <c r="F155" t="s">
        <v>656</v>
      </c>
      <c r="G155" t="s">
        <v>345</v>
      </c>
      <c r="H155" t="s">
        <v>638</v>
      </c>
      <c r="I155" t="s">
        <v>206</v>
      </c>
      <c r="J155"/>
      <c r="K155" s="77">
        <v>3</v>
      </c>
      <c r="L155" t="s">
        <v>102</v>
      </c>
      <c r="M155" s="78">
        <v>3.0000000000000001E-3</v>
      </c>
      <c r="N155" s="78">
        <v>3.8899999999999997E-2</v>
      </c>
      <c r="O155" s="77">
        <v>35832.18</v>
      </c>
      <c r="P155" s="77">
        <v>92.74</v>
      </c>
      <c r="Q155" s="77">
        <v>5.5489999999999998E-2</v>
      </c>
      <c r="R155" s="77">
        <v>33.286253731999999</v>
      </c>
      <c r="S155" s="78">
        <v>1E-4</v>
      </c>
      <c r="T155" s="78">
        <f t="shared" si="2"/>
        <v>1.4812826293389221E-3</v>
      </c>
      <c r="U155" s="78">
        <f>R155/'סכום נכסי הקרן'!$C$42</f>
        <v>3.5443234213950912E-4</v>
      </c>
    </row>
    <row r="156" spans="2:21">
      <c r="B156" t="s">
        <v>663</v>
      </c>
      <c r="C156" t="s">
        <v>664</v>
      </c>
      <c r="D156" t="s">
        <v>100</v>
      </c>
      <c r="E156" t="s">
        <v>123</v>
      </c>
      <c r="F156" t="s">
        <v>665</v>
      </c>
      <c r="G156" t="s">
        <v>666</v>
      </c>
      <c r="H156" t="s">
        <v>2850</v>
      </c>
      <c r="I156" t="s">
        <v>209</v>
      </c>
      <c r="J156"/>
      <c r="K156" s="77">
        <v>3.02</v>
      </c>
      <c r="L156" t="s">
        <v>102</v>
      </c>
      <c r="M156" s="78">
        <v>1.4800000000000001E-2</v>
      </c>
      <c r="N156" s="78">
        <v>4.7E-2</v>
      </c>
      <c r="O156" s="77">
        <v>189370.19</v>
      </c>
      <c r="P156" s="77">
        <v>99.6</v>
      </c>
      <c r="Q156" s="77">
        <v>0</v>
      </c>
      <c r="R156" s="77">
        <v>188.61270923999999</v>
      </c>
      <c r="S156" s="78">
        <v>2.0000000000000001E-4</v>
      </c>
      <c r="T156" s="78">
        <f t="shared" si="2"/>
        <v>8.393516798833156E-3</v>
      </c>
      <c r="U156" s="78">
        <f>R156/'סכום נכסי הקרן'!$C$42</f>
        <v>2.0083498981726573E-3</v>
      </c>
    </row>
    <row r="157" spans="2:21">
      <c r="B157" t="s">
        <v>667</v>
      </c>
      <c r="C157" t="s">
        <v>668</v>
      </c>
      <c r="D157" t="s">
        <v>100</v>
      </c>
      <c r="E157" t="s">
        <v>123</v>
      </c>
      <c r="F157" t="s">
        <v>2851</v>
      </c>
      <c r="G157" t="s">
        <v>112</v>
      </c>
      <c r="H157" t="s">
        <v>2850</v>
      </c>
      <c r="I157" t="s">
        <v>209</v>
      </c>
      <c r="J157"/>
      <c r="K157" s="77">
        <v>1.26</v>
      </c>
      <c r="L157" t="s">
        <v>102</v>
      </c>
      <c r="M157" s="78">
        <v>4.9000000000000002E-2</v>
      </c>
      <c r="N157" s="78">
        <v>0</v>
      </c>
      <c r="O157" s="77">
        <v>31359.34</v>
      </c>
      <c r="P157" s="77">
        <v>22.6</v>
      </c>
      <c r="Q157" s="77">
        <v>0</v>
      </c>
      <c r="R157" s="77">
        <v>7.08721084</v>
      </c>
      <c r="S157" s="78">
        <v>1E-4</v>
      </c>
      <c r="T157" s="78">
        <f t="shared" si="2"/>
        <v>3.1539032275242263E-4</v>
      </c>
      <c r="U157" s="78">
        <f>R157/'סכום נכסי הקרן'!$C$42</f>
        <v>7.5464687539855175E-5</v>
      </c>
    </row>
    <row r="158" spans="2:21">
      <c r="B158" t="s">
        <v>671</v>
      </c>
      <c r="C158" t="s">
        <v>672</v>
      </c>
      <c r="D158" t="s">
        <v>100</v>
      </c>
      <c r="E158" t="s">
        <v>123</v>
      </c>
      <c r="F158" t="s">
        <v>673</v>
      </c>
      <c r="G158" t="s">
        <v>345</v>
      </c>
      <c r="H158" t="s">
        <v>2850</v>
      </c>
      <c r="I158" t="s">
        <v>209</v>
      </c>
      <c r="J158"/>
      <c r="K158" s="77">
        <v>3.25</v>
      </c>
      <c r="L158" t="s">
        <v>102</v>
      </c>
      <c r="M158" s="78">
        <v>1.9E-2</v>
      </c>
      <c r="N158" s="78">
        <v>3.5200000000000002E-2</v>
      </c>
      <c r="O158" s="77">
        <v>91985.13</v>
      </c>
      <c r="P158" s="77">
        <v>101.4</v>
      </c>
      <c r="Q158" s="77">
        <v>2.4438900000000001</v>
      </c>
      <c r="R158" s="77">
        <v>95.716811820000004</v>
      </c>
      <c r="S158" s="78">
        <v>2.0000000000000001E-4</v>
      </c>
      <c r="T158" s="78">
        <f t="shared" si="2"/>
        <v>4.259525623586881E-3</v>
      </c>
      <c r="U158" s="78">
        <f>R158/'סכום נכסי הקרן'!$C$42</f>
        <v>1.0191935105894798E-3</v>
      </c>
    </row>
    <row r="159" spans="2:21">
      <c r="B159" t="s">
        <v>674</v>
      </c>
      <c r="C159" t="s">
        <v>675</v>
      </c>
      <c r="D159" t="s">
        <v>100</v>
      </c>
      <c r="E159" t="s">
        <v>123</v>
      </c>
      <c r="F159" t="s">
        <v>676</v>
      </c>
      <c r="G159" t="s">
        <v>325</v>
      </c>
      <c r="H159" t="s">
        <v>2850</v>
      </c>
      <c r="I159" t="s">
        <v>209</v>
      </c>
      <c r="J159"/>
      <c r="K159" s="77">
        <v>2.36</v>
      </c>
      <c r="L159" t="s">
        <v>102</v>
      </c>
      <c r="M159" s="78">
        <v>1.6400000000000001E-2</v>
      </c>
      <c r="N159" s="78">
        <v>3.6499999999999998E-2</v>
      </c>
      <c r="O159" s="77">
        <v>40419.97</v>
      </c>
      <c r="P159" s="77">
        <v>106.4</v>
      </c>
      <c r="Q159" s="77">
        <v>1.8276600000000001</v>
      </c>
      <c r="R159" s="77">
        <v>44.834508079999999</v>
      </c>
      <c r="S159" s="78">
        <v>2.0000000000000001E-4</v>
      </c>
      <c r="T159" s="78">
        <f t="shared" si="2"/>
        <v>1.9951953304379608E-3</v>
      </c>
      <c r="U159" s="78">
        <f>R159/'סכום נכסי הקרן'!$C$42</f>
        <v>4.7739826282073921E-4</v>
      </c>
    </row>
    <row r="160" spans="2:21">
      <c r="B160" s="79" t="s">
        <v>246</v>
      </c>
      <c r="C160" s="16"/>
      <c r="D160" s="16"/>
      <c r="E160" s="16"/>
      <c r="F160" s="16"/>
      <c r="K160" s="81">
        <v>4</v>
      </c>
      <c r="N160" s="80">
        <v>5.9700000000000003E-2</v>
      </c>
      <c r="O160" s="81">
        <f>SUM(O161:O221)</f>
        <v>3415609.06</v>
      </c>
      <c r="Q160" s="81">
        <f t="shared" ref="Q160:R160" si="3">SUM(Q161:Q221)</f>
        <v>14.13522</v>
      </c>
      <c r="R160" s="81">
        <f t="shared" si="3"/>
        <v>3133.1162934129989</v>
      </c>
      <c r="T160" s="80">
        <f t="shared" si="2"/>
        <v>0.13942784845954995</v>
      </c>
      <c r="U160" s="80">
        <f>R160/'סכום נכסי הקרן'!$C$42</f>
        <v>3.3361451697469346E-2</v>
      </c>
    </row>
    <row r="161" spans="2:21">
      <c r="B161" t="s">
        <v>677</v>
      </c>
      <c r="C161" t="s">
        <v>678</v>
      </c>
      <c r="D161" t="s">
        <v>100</v>
      </c>
      <c r="E161" t="s">
        <v>123</v>
      </c>
      <c r="F161" t="s">
        <v>679</v>
      </c>
      <c r="G161" t="s">
        <v>680</v>
      </c>
      <c r="H161" t="s">
        <v>205</v>
      </c>
      <c r="I161" t="s">
        <v>206</v>
      </c>
      <c r="J161"/>
      <c r="K161" s="77">
        <v>0.17</v>
      </c>
      <c r="L161" t="s">
        <v>102</v>
      </c>
      <c r="M161" s="78">
        <v>5.7000000000000002E-2</v>
      </c>
      <c r="N161" s="78">
        <v>1.0800000000000001E-2</v>
      </c>
      <c r="O161" s="77">
        <v>0.01</v>
      </c>
      <c r="P161" s="77">
        <v>102.66</v>
      </c>
      <c r="Q161" s="77">
        <v>0</v>
      </c>
      <c r="R161" s="77">
        <v>1.0266E-5</v>
      </c>
      <c r="S161" s="78">
        <v>0</v>
      </c>
      <c r="T161" s="78">
        <f t="shared" si="2"/>
        <v>4.5685067461269014E-10</v>
      </c>
      <c r="U161" s="78">
        <f>R161/'סכום נכסי הקרן'!$C$42</f>
        <v>1.0931246434939603E-10</v>
      </c>
    </row>
    <row r="162" spans="2:21">
      <c r="B162" t="s">
        <v>681</v>
      </c>
      <c r="C162" t="s">
        <v>682</v>
      </c>
      <c r="D162" t="s">
        <v>100</v>
      </c>
      <c r="E162" t="s">
        <v>123</v>
      </c>
      <c r="F162" t="s">
        <v>359</v>
      </c>
      <c r="G162" t="s">
        <v>345</v>
      </c>
      <c r="H162" t="s">
        <v>360</v>
      </c>
      <c r="I162" t="s">
        <v>206</v>
      </c>
      <c r="J162"/>
      <c r="K162" s="77">
        <v>5.8</v>
      </c>
      <c r="L162" t="s">
        <v>102</v>
      </c>
      <c r="M162" s="78">
        <v>2.5499999999999998E-2</v>
      </c>
      <c r="N162" s="78">
        <v>5.57E-2</v>
      </c>
      <c r="O162" s="77">
        <v>170842.74</v>
      </c>
      <c r="P162" s="77">
        <v>84.91</v>
      </c>
      <c r="Q162" s="77">
        <v>0</v>
      </c>
      <c r="R162" s="77">
        <v>145.062570534</v>
      </c>
      <c r="S162" s="78">
        <v>1E-4</v>
      </c>
      <c r="T162" s="78">
        <f t="shared" si="2"/>
        <v>6.4554776163558199E-3</v>
      </c>
      <c r="U162" s="78">
        <f>R162/'סכום נכסי הקרן'!$C$42</f>
        <v>1.5446276125004503E-3</v>
      </c>
    </row>
    <row r="163" spans="2:21">
      <c r="B163" t="s">
        <v>683</v>
      </c>
      <c r="C163" t="s">
        <v>684</v>
      </c>
      <c r="D163" t="s">
        <v>100</v>
      </c>
      <c r="E163" t="s">
        <v>123</v>
      </c>
      <c r="F163" t="s">
        <v>685</v>
      </c>
      <c r="G163" t="s">
        <v>686</v>
      </c>
      <c r="H163" t="s">
        <v>360</v>
      </c>
      <c r="I163" t="s">
        <v>206</v>
      </c>
      <c r="J163"/>
      <c r="K163" s="77">
        <v>4.09</v>
      </c>
      <c r="L163" t="s">
        <v>102</v>
      </c>
      <c r="M163" s="78">
        <v>3.5200000000000002E-2</v>
      </c>
      <c r="N163" s="78">
        <v>5.1799999999999999E-2</v>
      </c>
      <c r="O163" s="77">
        <v>0.01</v>
      </c>
      <c r="P163" s="77">
        <v>94.11</v>
      </c>
      <c r="Q163" s="77">
        <v>0</v>
      </c>
      <c r="R163" s="77">
        <v>9.4110000000000002E-6</v>
      </c>
      <c r="S163" s="78">
        <v>0</v>
      </c>
      <c r="T163" s="78">
        <f t="shared" si="2"/>
        <v>4.1880203572764732E-10</v>
      </c>
      <c r="U163" s="78">
        <f>R163/'סכום נכסי הקרן'!$C$42</f>
        <v>1.0020841632497235E-10</v>
      </c>
    </row>
    <row r="164" spans="2:21">
      <c r="B164" t="s">
        <v>687</v>
      </c>
      <c r="C164" t="s">
        <v>688</v>
      </c>
      <c r="D164" t="s">
        <v>100</v>
      </c>
      <c r="E164" t="s">
        <v>123</v>
      </c>
      <c r="F164" t="s">
        <v>689</v>
      </c>
      <c r="G164" t="s">
        <v>430</v>
      </c>
      <c r="H164" t="s">
        <v>368</v>
      </c>
      <c r="I164" t="s">
        <v>149</v>
      </c>
      <c r="J164"/>
      <c r="K164" s="77">
        <v>5.39</v>
      </c>
      <c r="L164" t="s">
        <v>102</v>
      </c>
      <c r="M164" s="78">
        <v>1.95E-2</v>
      </c>
      <c r="N164" s="78">
        <v>5.3600000000000002E-2</v>
      </c>
      <c r="O164" s="77">
        <v>1459.18</v>
      </c>
      <c r="P164" s="77">
        <v>83.94</v>
      </c>
      <c r="Q164" s="77">
        <v>0</v>
      </c>
      <c r="R164" s="77">
        <v>1.2248356920000001</v>
      </c>
      <c r="S164" s="78">
        <v>0</v>
      </c>
      <c r="T164" s="78">
        <f t="shared" si="2"/>
        <v>5.4506819811017069E-5</v>
      </c>
      <c r="U164" s="78">
        <f>R164/'סכום נכסי הקרן'!$C$42</f>
        <v>1.3042061943855235E-5</v>
      </c>
    </row>
    <row r="165" spans="2:21">
      <c r="B165" t="s">
        <v>690</v>
      </c>
      <c r="C165" t="s">
        <v>691</v>
      </c>
      <c r="D165" t="s">
        <v>100</v>
      </c>
      <c r="E165" t="s">
        <v>123</v>
      </c>
      <c r="F165" t="s">
        <v>692</v>
      </c>
      <c r="G165" t="s">
        <v>345</v>
      </c>
      <c r="H165" t="s">
        <v>360</v>
      </c>
      <c r="I165" t="s">
        <v>206</v>
      </c>
      <c r="J165"/>
      <c r="K165" s="77">
        <v>1.06</v>
      </c>
      <c r="L165" t="s">
        <v>102</v>
      </c>
      <c r="M165" s="78">
        <v>2.5499999999999998E-2</v>
      </c>
      <c r="N165" s="78">
        <v>5.2600000000000001E-2</v>
      </c>
      <c r="O165" s="77">
        <v>27381.97</v>
      </c>
      <c r="P165" s="77">
        <v>97.92</v>
      </c>
      <c r="Q165" s="77">
        <v>0</v>
      </c>
      <c r="R165" s="77">
        <v>26.812425023999999</v>
      </c>
      <c r="S165" s="78">
        <v>1E-4</v>
      </c>
      <c r="T165" s="78">
        <f t="shared" si="2"/>
        <v>1.1931886285034654E-3</v>
      </c>
      <c r="U165" s="78">
        <f>R165/'סכום נכסי הקרן'!$C$42</f>
        <v>2.8549895329795969E-4</v>
      </c>
    </row>
    <row r="166" spans="2:21">
      <c r="B166" t="s">
        <v>693</v>
      </c>
      <c r="C166" t="s">
        <v>694</v>
      </c>
      <c r="D166" t="s">
        <v>100</v>
      </c>
      <c r="E166" t="s">
        <v>123</v>
      </c>
      <c r="F166" t="s">
        <v>460</v>
      </c>
      <c r="G166" t="s">
        <v>127</v>
      </c>
      <c r="H166" t="s">
        <v>360</v>
      </c>
      <c r="I166" t="s">
        <v>206</v>
      </c>
      <c r="J166"/>
      <c r="K166" s="77">
        <v>1.43</v>
      </c>
      <c r="L166" t="s">
        <v>102</v>
      </c>
      <c r="M166" s="78">
        <v>2.7E-2</v>
      </c>
      <c r="N166" s="78">
        <v>5.7200000000000001E-2</v>
      </c>
      <c r="O166" s="77">
        <v>978.87</v>
      </c>
      <c r="P166" s="77">
        <v>96.02</v>
      </c>
      <c r="Q166" s="77">
        <v>0</v>
      </c>
      <c r="R166" s="77">
        <v>0.93991097400000001</v>
      </c>
      <c r="S166" s="78">
        <v>0</v>
      </c>
      <c r="T166" s="78">
        <f t="shared" si="2"/>
        <v>4.182729033194727E-5</v>
      </c>
      <c r="U166" s="78">
        <f>R166/'סכום נכסי הקרן'!$C$42</f>
        <v>1.0008180872489881E-5</v>
      </c>
    </row>
    <row r="167" spans="2:21">
      <c r="B167" t="s">
        <v>695</v>
      </c>
      <c r="C167" t="s">
        <v>696</v>
      </c>
      <c r="D167" t="s">
        <v>100</v>
      </c>
      <c r="E167" t="s">
        <v>123</v>
      </c>
      <c r="F167" t="s">
        <v>460</v>
      </c>
      <c r="G167" t="s">
        <v>127</v>
      </c>
      <c r="H167" t="s">
        <v>360</v>
      </c>
      <c r="I167" t="s">
        <v>206</v>
      </c>
      <c r="J167"/>
      <c r="K167" s="77">
        <v>3.71</v>
      </c>
      <c r="L167" t="s">
        <v>102</v>
      </c>
      <c r="M167" s="78">
        <v>4.5600000000000002E-2</v>
      </c>
      <c r="N167" s="78">
        <v>5.6399999999999999E-2</v>
      </c>
      <c r="O167" s="77">
        <v>41877.370000000003</v>
      </c>
      <c r="P167" s="77">
        <v>96.5</v>
      </c>
      <c r="Q167" s="77">
        <v>0</v>
      </c>
      <c r="R167" s="77">
        <v>40.411662049999997</v>
      </c>
      <c r="S167" s="78">
        <v>1E-4</v>
      </c>
      <c r="T167" s="78">
        <f t="shared" si="2"/>
        <v>1.7983727907425041E-3</v>
      </c>
      <c r="U167" s="78">
        <f>R167/'סכום נכסי הקרן'!$C$42</f>
        <v>4.3030375678360273E-4</v>
      </c>
    </row>
    <row r="168" spans="2:21">
      <c r="B168" t="s">
        <v>697</v>
      </c>
      <c r="C168" t="s">
        <v>698</v>
      </c>
      <c r="D168" t="s">
        <v>100</v>
      </c>
      <c r="E168" t="s">
        <v>123</v>
      </c>
      <c r="F168" t="s">
        <v>477</v>
      </c>
      <c r="G168" t="s">
        <v>132</v>
      </c>
      <c r="H168" t="s">
        <v>478</v>
      </c>
      <c r="I168" t="s">
        <v>149</v>
      </c>
      <c r="J168"/>
      <c r="K168" s="77">
        <v>8.61</v>
      </c>
      <c r="L168" t="s">
        <v>102</v>
      </c>
      <c r="M168" s="78">
        <v>2.7900000000000001E-2</v>
      </c>
      <c r="N168" s="78">
        <v>5.4899999999999997E-2</v>
      </c>
      <c r="O168" s="77">
        <v>40856.339999999997</v>
      </c>
      <c r="P168" s="77">
        <v>80.599999999999994</v>
      </c>
      <c r="Q168" s="77">
        <v>0</v>
      </c>
      <c r="R168" s="77">
        <v>32.930210039999999</v>
      </c>
      <c r="S168" s="78">
        <v>1E-4</v>
      </c>
      <c r="T168" s="78">
        <f t="shared" si="2"/>
        <v>1.4654382107842959E-3</v>
      </c>
      <c r="U168" s="78">
        <f>R168/'סכום נכסי הקרן'!$C$42</f>
        <v>3.506411855655195E-4</v>
      </c>
    </row>
    <row r="169" spans="2:21">
      <c r="B169" t="s">
        <v>699</v>
      </c>
      <c r="C169" t="s">
        <v>700</v>
      </c>
      <c r="D169" t="s">
        <v>100</v>
      </c>
      <c r="E169" t="s">
        <v>123</v>
      </c>
      <c r="F169" t="s">
        <v>701</v>
      </c>
      <c r="G169" t="s">
        <v>128</v>
      </c>
      <c r="H169" t="s">
        <v>478</v>
      </c>
      <c r="I169" t="s">
        <v>149</v>
      </c>
      <c r="J169"/>
      <c r="K169" s="77">
        <v>1.51</v>
      </c>
      <c r="L169" t="s">
        <v>102</v>
      </c>
      <c r="M169" s="78">
        <v>6.0999999999999999E-2</v>
      </c>
      <c r="N169" s="78">
        <v>6.0100000000000001E-2</v>
      </c>
      <c r="O169" s="77">
        <v>87549.3</v>
      </c>
      <c r="P169" s="77">
        <v>102.98</v>
      </c>
      <c r="Q169" s="77">
        <v>0</v>
      </c>
      <c r="R169" s="77">
        <v>90.158269140000002</v>
      </c>
      <c r="S169" s="78">
        <v>2.0000000000000001E-4</v>
      </c>
      <c r="T169" s="78">
        <f t="shared" si="2"/>
        <v>4.0121630701852214E-3</v>
      </c>
      <c r="U169" s="78">
        <f>R169/'סכום נכסי הקרן'!$C$42</f>
        <v>9.6000609596429999E-4</v>
      </c>
    </row>
    <row r="170" spans="2:21">
      <c r="B170" t="s">
        <v>702</v>
      </c>
      <c r="C170" t="s">
        <v>703</v>
      </c>
      <c r="D170" t="s">
        <v>100</v>
      </c>
      <c r="E170" t="s">
        <v>123</v>
      </c>
      <c r="F170" t="s">
        <v>511</v>
      </c>
      <c r="G170" t="s">
        <v>430</v>
      </c>
      <c r="H170" t="s">
        <v>478</v>
      </c>
      <c r="I170" t="s">
        <v>149</v>
      </c>
      <c r="J170"/>
      <c r="K170" s="77">
        <v>7.21</v>
      </c>
      <c r="L170" t="s">
        <v>102</v>
      </c>
      <c r="M170" s="78">
        <v>3.0499999999999999E-2</v>
      </c>
      <c r="N170" s="78">
        <v>5.62E-2</v>
      </c>
      <c r="O170" s="77">
        <v>72727.399999999994</v>
      </c>
      <c r="P170" s="77">
        <v>84.73</v>
      </c>
      <c r="Q170" s="77">
        <v>0</v>
      </c>
      <c r="R170" s="77">
        <v>61.621926019999997</v>
      </c>
      <c r="S170" s="78">
        <v>1E-4</v>
      </c>
      <c r="T170" s="78">
        <f t="shared" si="2"/>
        <v>2.742257790100359E-3</v>
      </c>
      <c r="U170" s="78">
        <f>R170/'סכום נכסי הקרן'!$C$42</f>
        <v>6.5615084660065946E-4</v>
      </c>
    </row>
    <row r="171" spans="2:21">
      <c r="B171" t="s">
        <v>704</v>
      </c>
      <c r="C171" t="s">
        <v>705</v>
      </c>
      <c r="D171" t="s">
        <v>100</v>
      </c>
      <c r="E171" t="s">
        <v>123</v>
      </c>
      <c r="F171" t="s">
        <v>511</v>
      </c>
      <c r="G171" t="s">
        <v>430</v>
      </c>
      <c r="H171" t="s">
        <v>478</v>
      </c>
      <c r="I171" t="s">
        <v>149</v>
      </c>
      <c r="J171"/>
      <c r="K171" s="77">
        <v>2.65</v>
      </c>
      <c r="L171" t="s">
        <v>102</v>
      </c>
      <c r="M171" s="78">
        <v>2.9100000000000001E-2</v>
      </c>
      <c r="N171" s="78">
        <v>5.1900000000000002E-2</v>
      </c>
      <c r="O171" s="77">
        <v>34668.94</v>
      </c>
      <c r="P171" s="77">
        <v>94.88</v>
      </c>
      <c r="Q171" s="77">
        <v>0</v>
      </c>
      <c r="R171" s="77">
        <v>32.893890272</v>
      </c>
      <c r="S171" s="78">
        <v>1E-4</v>
      </c>
      <c r="T171" s="78">
        <f t="shared" si="2"/>
        <v>1.4638219327293013E-3</v>
      </c>
      <c r="U171" s="78">
        <f>R171/'סכום נכסי הקרן'!$C$42</f>
        <v>3.5025445233498396E-4</v>
      </c>
    </row>
    <row r="172" spans="2:21">
      <c r="B172" t="s">
        <v>706</v>
      </c>
      <c r="C172" t="s">
        <v>707</v>
      </c>
      <c r="D172" t="s">
        <v>100</v>
      </c>
      <c r="E172" t="s">
        <v>123</v>
      </c>
      <c r="F172" t="s">
        <v>511</v>
      </c>
      <c r="G172" t="s">
        <v>430</v>
      </c>
      <c r="H172" t="s">
        <v>478</v>
      </c>
      <c r="I172" t="s">
        <v>149</v>
      </c>
      <c r="J172"/>
      <c r="K172" s="77">
        <v>6.45</v>
      </c>
      <c r="L172" t="s">
        <v>102</v>
      </c>
      <c r="M172" s="78">
        <v>3.0499999999999999E-2</v>
      </c>
      <c r="N172" s="78">
        <v>5.5899999999999998E-2</v>
      </c>
      <c r="O172" s="77">
        <v>97778.2</v>
      </c>
      <c r="P172" s="77">
        <v>86.53</v>
      </c>
      <c r="Q172" s="77">
        <v>0</v>
      </c>
      <c r="R172" s="77">
        <v>84.607476460000001</v>
      </c>
      <c r="S172" s="78">
        <v>1E-4</v>
      </c>
      <c r="T172" s="78">
        <f t="shared" si="2"/>
        <v>3.7651454021067898E-3</v>
      </c>
      <c r="U172" s="78">
        <f>R172/'סכום נכסי הקרן'!$C$42</f>
        <v>9.0090120341185611E-4</v>
      </c>
    </row>
    <row r="173" spans="2:21">
      <c r="B173" t="s">
        <v>708</v>
      </c>
      <c r="C173" t="s">
        <v>709</v>
      </c>
      <c r="D173" t="s">
        <v>100</v>
      </c>
      <c r="E173" t="s">
        <v>123</v>
      </c>
      <c r="F173" t="s">
        <v>511</v>
      </c>
      <c r="G173" t="s">
        <v>430</v>
      </c>
      <c r="H173" t="s">
        <v>478</v>
      </c>
      <c r="I173" t="s">
        <v>149</v>
      </c>
      <c r="J173"/>
      <c r="K173" s="77">
        <v>8.07</v>
      </c>
      <c r="L173" t="s">
        <v>102</v>
      </c>
      <c r="M173" s="78">
        <v>2.63E-2</v>
      </c>
      <c r="N173" s="78">
        <v>5.62E-2</v>
      </c>
      <c r="O173" s="77">
        <v>105059.16</v>
      </c>
      <c r="P173" s="77">
        <v>79.77</v>
      </c>
      <c r="Q173" s="77">
        <v>0</v>
      </c>
      <c r="R173" s="77">
        <v>83.805691932000002</v>
      </c>
      <c r="S173" s="78">
        <v>2.0000000000000001E-4</v>
      </c>
      <c r="T173" s="78">
        <f t="shared" si="2"/>
        <v>3.7294649226103141E-3</v>
      </c>
      <c r="U173" s="78">
        <f>R173/'סכום נכסי הקרן'!$C$42</f>
        <v>8.9236379423273109E-4</v>
      </c>
    </row>
    <row r="174" spans="2:21">
      <c r="B174" t="s">
        <v>710</v>
      </c>
      <c r="C174" t="s">
        <v>711</v>
      </c>
      <c r="D174" t="s">
        <v>100</v>
      </c>
      <c r="E174" t="s">
        <v>123</v>
      </c>
      <c r="F174" t="s">
        <v>520</v>
      </c>
      <c r="G174" t="s">
        <v>430</v>
      </c>
      <c r="H174" t="s">
        <v>478</v>
      </c>
      <c r="I174" t="s">
        <v>149</v>
      </c>
      <c r="J174"/>
      <c r="K174" s="77">
        <v>5.98</v>
      </c>
      <c r="L174" t="s">
        <v>102</v>
      </c>
      <c r="M174" s="78">
        <v>2.64E-2</v>
      </c>
      <c r="N174" s="78">
        <v>5.4699999999999999E-2</v>
      </c>
      <c r="O174" s="77">
        <v>179210.65</v>
      </c>
      <c r="P174" s="77">
        <v>85.2</v>
      </c>
      <c r="Q174" s="77">
        <v>2.36558</v>
      </c>
      <c r="R174" s="77">
        <v>155.05305379999999</v>
      </c>
      <c r="S174" s="78">
        <v>1E-4</v>
      </c>
      <c r="T174" s="78">
        <f t="shared" si="2"/>
        <v>6.90006742930915E-3</v>
      </c>
      <c r="U174" s="78">
        <f>R174/'סכום נכסי הקרן'!$C$42</f>
        <v>1.6510063720804097E-3</v>
      </c>
    </row>
    <row r="175" spans="2:21">
      <c r="B175" t="s">
        <v>712</v>
      </c>
      <c r="C175" t="s">
        <v>713</v>
      </c>
      <c r="D175" t="s">
        <v>100</v>
      </c>
      <c r="E175" t="s">
        <v>123</v>
      </c>
      <c r="F175" t="s">
        <v>714</v>
      </c>
      <c r="G175" t="s">
        <v>430</v>
      </c>
      <c r="H175" t="s">
        <v>466</v>
      </c>
      <c r="I175" t="s">
        <v>206</v>
      </c>
      <c r="J175"/>
      <c r="K175" s="77">
        <v>3.98</v>
      </c>
      <c r="L175" t="s">
        <v>102</v>
      </c>
      <c r="M175" s="78">
        <v>4.7E-2</v>
      </c>
      <c r="N175" s="78">
        <v>5.3400000000000003E-2</v>
      </c>
      <c r="O175" s="77">
        <v>53696.9</v>
      </c>
      <c r="P175" s="77">
        <v>100.52</v>
      </c>
      <c r="Q175" s="77">
        <v>0</v>
      </c>
      <c r="R175" s="77">
        <v>53.976123880000003</v>
      </c>
      <c r="S175" s="78">
        <v>1E-4</v>
      </c>
      <c r="T175" s="78">
        <f t="shared" si="2"/>
        <v>2.4020094104379637E-3</v>
      </c>
      <c r="U175" s="78">
        <f>R175/'סכום נכסי הקרן'!$C$42</f>
        <v>5.747382736558625E-4</v>
      </c>
    </row>
    <row r="176" spans="2:21">
      <c r="B176" t="s">
        <v>715</v>
      </c>
      <c r="C176" t="s">
        <v>716</v>
      </c>
      <c r="D176" t="s">
        <v>100</v>
      </c>
      <c r="E176" t="s">
        <v>123</v>
      </c>
      <c r="F176" t="s">
        <v>520</v>
      </c>
      <c r="G176" t="s">
        <v>430</v>
      </c>
      <c r="H176" t="s">
        <v>478</v>
      </c>
      <c r="I176" t="s">
        <v>149</v>
      </c>
      <c r="J176"/>
      <c r="K176" s="77">
        <v>7.6</v>
      </c>
      <c r="L176" t="s">
        <v>102</v>
      </c>
      <c r="M176" s="78">
        <v>2.5000000000000001E-2</v>
      </c>
      <c r="N176" s="78">
        <v>5.74E-2</v>
      </c>
      <c r="O176" s="77">
        <v>99716.67</v>
      </c>
      <c r="P176" s="77">
        <v>79.12</v>
      </c>
      <c r="Q176" s="77">
        <v>1.2464599999999999</v>
      </c>
      <c r="R176" s="77">
        <v>80.142289304000002</v>
      </c>
      <c r="S176" s="78">
        <v>1E-4</v>
      </c>
      <c r="T176" s="78">
        <f t="shared" si="2"/>
        <v>3.5664386259047129E-3</v>
      </c>
      <c r="U176" s="78">
        <f>R176/'סכום נכסי הקרן'!$C$42</f>
        <v>8.5335584866768786E-4</v>
      </c>
    </row>
    <row r="177" spans="2:21">
      <c r="B177" t="s">
        <v>717</v>
      </c>
      <c r="C177" t="s">
        <v>718</v>
      </c>
      <c r="D177" t="s">
        <v>100</v>
      </c>
      <c r="E177" t="s">
        <v>123</v>
      </c>
      <c r="F177" t="s">
        <v>719</v>
      </c>
      <c r="G177" t="s">
        <v>430</v>
      </c>
      <c r="H177" t="s">
        <v>478</v>
      </c>
      <c r="I177" t="s">
        <v>149</v>
      </c>
      <c r="J177"/>
      <c r="K177" s="77">
        <v>6.47</v>
      </c>
      <c r="L177" t="s">
        <v>102</v>
      </c>
      <c r="M177" s="78">
        <v>2.98E-2</v>
      </c>
      <c r="N177" s="78">
        <v>5.5399999999999998E-2</v>
      </c>
      <c r="O177" s="77">
        <v>57010.94</v>
      </c>
      <c r="P177" s="77">
        <v>86.29</v>
      </c>
      <c r="Q177" s="77">
        <v>0</v>
      </c>
      <c r="R177" s="77">
        <v>49.194740125999999</v>
      </c>
      <c r="S177" s="78">
        <v>1E-4</v>
      </c>
      <c r="T177" s="78">
        <f t="shared" si="2"/>
        <v>2.189231464441757E-3</v>
      </c>
      <c r="U177" s="78">
        <f>R177/'סכום נכסי הקרן'!$C$42</f>
        <v>5.2382605456859316E-4</v>
      </c>
    </row>
    <row r="178" spans="2:21">
      <c r="B178" t="s">
        <v>720</v>
      </c>
      <c r="C178" t="s">
        <v>721</v>
      </c>
      <c r="D178" t="s">
        <v>100</v>
      </c>
      <c r="E178" t="s">
        <v>123</v>
      </c>
      <c r="F178" t="s">
        <v>719</v>
      </c>
      <c r="G178" t="s">
        <v>430</v>
      </c>
      <c r="H178" t="s">
        <v>478</v>
      </c>
      <c r="I178" t="s">
        <v>149</v>
      </c>
      <c r="J178"/>
      <c r="K178" s="77">
        <v>5.2</v>
      </c>
      <c r="L178" t="s">
        <v>102</v>
      </c>
      <c r="M178" s="78">
        <v>3.4299999999999997E-2</v>
      </c>
      <c r="N178" s="78">
        <v>5.3100000000000001E-2</v>
      </c>
      <c r="O178" s="77">
        <v>71878.92</v>
      </c>
      <c r="P178" s="77">
        <v>91.92</v>
      </c>
      <c r="Q178" s="77">
        <v>0</v>
      </c>
      <c r="R178" s="77">
        <v>66.071103264000001</v>
      </c>
      <c r="S178" s="78">
        <v>2.0000000000000001E-4</v>
      </c>
      <c r="T178" s="78">
        <f t="shared" si="2"/>
        <v>2.9402521038927642E-3</v>
      </c>
      <c r="U178" s="78">
        <f>R178/'סכום נכסי הקרן'!$C$42</f>
        <v>7.0352572765159402E-4</v>
      </c>
    </row>
    <row r="179" spans="2:21">
      <c r="B179" t="s">
        <v>722</v>
      </c>
      <c r="C179" t="s">
        <v>723</v>
      </c>
      <c r="D179" t="s">
        <v>100</v>
      </c>
      <c r="E179" t="s">
        <v>123</v>
      </c>
      <c r="F179" t="s">
        <v>538</v>
      </c>
      <c r="G179" t="s">
        <v>430</v>
      </c>
      <c r="H179" t="s">
        <v>478</v>
      </c>
      <c r="I179" t="s">
        <v>149</v>
      </c>
      <c r="J179"/>
      <c r="K179" s="77">
        <v>1.79</v>
      </c>
      <c r="L179" t="s">
        <v>102</v>
      </c>
      <c r="M179" s="78">
        <v>3.61E-2</v>
      </c>
      <c r="N179" s="78">
        <v>5.21E-2</v>
      </c>
      <c r="O179" s="77">
        <v>147533.14000000001</v>
      </c>
      <c r="P179" s="77">
        <v>97.92</v>
      </c>
      <c r="Q179" s="77">
        <v>0</v>
      </c>
      <c r="R179" s="77">
        <v>144.464450688</v>
      </c>
      <c r="S179" s="78">
        <v>2.0000000000000001E-4</v>
      </c>
      <c r="T179" s="78">
        <f t="shared" si="2"/>
        <v>6.4288604864956665E-3</v>
      </c>
      <c r="U179" s="78">
        <f>R179/'סכום נכסי הקרן'!$C$42</f>
        <v>1.5382588267667137E-3</v>
      </c>
    </row>
    <row r="180" spans="2:21">
      <c r="B180" t="s">
        <v>724</v>
      </c>
      <c r="C180" t="s">
        <v>725</v>
      </c>
      <c r="D180" t="s">
        <v>100</v>
      </c>
      <c r="E180" t="s">
        <v>123</v>
      </c>
      <c r="F180" t="s">
        <v>538</v>
      </c>
      <c r="G180" t="s">
        <v>430</v>
      </c>
      <c r="H180" t="s">
        <v>478</v>
      </c>
      <c r="I180" t="s">
        <v>149</v>
      </c>
      <c r="J180"/>
      <c r="K180" s="77">
        <v>2.8</v>
      </c>
      <c r="L180" t="s">
        <v>102</v>
      </c>
      <c r="M180" s="78">
        <v>3.3000000000000002E-2</v>
      </c>
      <c r="N180" s="78">
        <v>4.8399999999999999E-2</v>
      </c>
      <c r="O180" s="77">
        <v>48555.86</v>
      </c>
      <c r="P180" s="77">
        <v>96.15</v>
      </c>
      <c r="Q180" s="77">
        <v>0</v>
      </c>
      <c r="R180" s="77">
        <v>46.686459390000003</v>
      </c>
      <c r="S180" s="78">
        <v>2.0000000000000001E-4</v>
      </c>
      <c r="T180" s="78">
        <f t="shared" si="2"/>
        <v>2.0776096305863494E-3</v>
      </c>
      <c r="U180" s="78">
        <f>R180/'סכום נכסי הקרן'!$C$42</f>
        <v>4.9711785775072097E-4</v>
      </c>
    </row>
    <row r="181" spans="2:21">
      <c r="B181" t="s">
        <v>726</v>
      </c>
      <c r="C181" t="s">
        <v>727</v>
      </c>
      <c r="D181" t="s">
        <v>100</v>
      </c>
      <c r="E181" t="s">
        <v>123</v>
      </c>
      <c r="F181" t="s">
        <v>538</v>
      </c>
      <c r="G181" t="s">
        <v>430</v>
      </c>
      <c r="H181" t="s">
        <v>478</v>
      </c>
      <c r="I181" t="s">
        <v>149</v>
      </c>
      <c r="J181"/>
      <c r="K181" s="77">
        <v>5.15</v>
      </c>
      <c r="L181" t="s">
        <v>102</v>
      </c>
      <c r="M181" s="78">
        <v>2.6200000000000001E-2</v>
      </c>
      <c r="N181" s="78">
        <v>5.2699999999999997E-2</v>
      </c>
      <c r="O181" s="77">
        <v>105200.23</v>
      </c>
      <c r="P181" s="77">
        <v>88.74</v>
      </c>
      <c r="Q181" s="77">
        <v>0</v>
      </c>
      <c r="R181" s="77">
        <v>93.354684101999993</v>
      </c>
      <c r="S181" s="78">
        <v>1E-4</v>
      </c>
      <c r="T181" s="78">
        <f t="shared" si="2"/>
        <v>4.1544077937125737E-3</v>
      </c>
      <c r="U181" s="78">
        <f>R181/'סכום נכסי הקרן'!$C$42</f>
        <v>9.9404155247895991E-4</v>
      </c>
    </row>
    <row r="182" spans="2:21">
      <c r="B182" t="s">
        <v>728</v>
      </c>
      <c r="C182" t="s">
        <v>729</v>
      </c>
      <c r="D182" t="s">
        <v>100</v>
      </c>
      <c r="E182" t="s">
        <v>123</v>
      </c>
      <c r="F182" t="s">
        <v>730</v>
      </c>
      <c r="G182" t="s">
        <v>731</v>
      </c>
      <c r="H182" t="s">
        <v>466</v>
      </c>
      <c r="I182" t="s">
        <v>206</v>
      </c>
      <c r="J182"/>
      <c r="K182" s="77">
        <v>0.43</v>
      </c>
      <c r="L182" t="s">
        <v>102</v>
      </c>
      <c r="M182" s="78">
        <v>2.4E-2</v>
      </c>
      <c r="N182" s="78">
        <v>6.0900000000000003E-2</v>
      </c>
      <c r="O182" s="77">
        <v>4154.88</v>
      </c>
      <c r="P182" s="77">
        <v>98.7</v>
      </c>
      <c r="Q182" s="77">
        <v>0</v>
      </c>
      <c r="R182" s="77">
        <v>4.10086656</v>
      </c>
      <c r="S182" s="78">
        <v>0</v>
      </c>
      <c r="T182" s="78">
        <f t="shared" si="2"/>
        <v>1.8249402439437192E-4</v>
      </c>
      <c r="U182" s="78">
        <f>R182/'סכום נכסי הקרן'!$C$42</f>
        <v>4.3666065618705475E-5</v>
      </c>
    </row>
    <row r="183" spans="2:21">
      <c r="B183" t="s">
        <v>732</v>
      </c>
      <c r="C183" t="s">
        <v>733</v>
      </c>
      <c r="D183" t="s">
        <v>100</v>
      </c>
      <c r="E183" t="s">
        <v>123</v>
      </c>
      <c r="F183" t="s">
        <v>730</v>
      </c>
      <c r="G183" t="s">
        <v>731</v>
      </c>
      <c r="H183" t="s">
        <v>466</v>
      </c>
      <c r="I183" t="s">
        <v>206</v>
      </c>
      <c r="J183"/>
      <c r="K183" s="77">
        <v>2.54</v>
      </c>
      <c r="L183" t="s">
        <v>102</v>
      </c>
      <c r="M183" s="78">
        <v>2.3E-2</v>
      </c>
      <c r="N183" s="78">
        <v>5.7299999999999997E-2</v>
      </c>
      <c r="O183" s="77">
        <v>36789.1</v>
      </c>
      <c r="P183" s="77">
        <v>91.98</v>
      </c>
      <c r="Q183" s="77">
        <v>0</v>
      </c>
      <c r="R183" s="77">
        <v>33.83861418</v>
      </c>
      <c r="S183" s="78">
        <v>0</v>
      </c>
      <c r="T183" s="78">
        <f t="shared" si="2"/>
        <v>1.5058634050352175E-3</v>
      </c>
      <c r="U183" s="78">
        <f>R183/'סכום נכסי הקרן'!$C$42</f>
        <v>3.6031388137387662E-4</v>
      </c>
    </row>
    <row r="184" spans="2:21">
      <c r="B184" t="s">
        <v>734</v>
      </c>
      <c r="C184" t="s">
        <v>735</v>
      </c>
      <c r="D184" t="s">
        <v>100</v>
      </c>
      <c r="E184" t="s">
        <v>123</v>
      </c>
      <c r="F184" t="s">
        <v>730</v>
      </c>
      <c r="G184" t="s">
        <v>731</v>
      </c>
      <c r="H184" t="s">
        <v>466</v>
      </c>
      <c r="I184" t="s">
        <v>206</v>
      </c>
      <c r="J184"/>
      <c r="K184" s="77">
        <v>1.62</v>
      </c>
      <c r="L184" t="s">
        <v>102</v>
      </c>
      <c r="M184" s="78">
        <v>2.75E-2</v>
      </c>
      <c r="N184" s="78">
        <v>5.8299999999999998E-2</v>
      </c>
      <c r="O184" s="77">
        <v>27101.34</v>
      </c>
      <c r="P184" s="77">
        <v>95.52</v>
      </c>
      <c r="Q184" s="77">
        <v>0</v>
      </c>
      <c r="R184" s="77">
        <v>25.887199968000001</v>
      </c>
      <c r="S184" s="78">
        <v>1E-4</v>
      </c>
      <c r="T184" s="78">
        <f t="shared" si="2"/>
        <v>1.152014881084591E-3</v>
      </c>
      <c r="U184" s="78">
        <f>R184/'סכום נכסי הקרן'!$C$42</f>
        <v>2.7564714821816546E-4</v>
      </c>
    </row>
    <row r="185" spans="2:21">
      <c r="B185" t="s">
        <v>736</v>
      </c>
      <c r="C185" t="s">
        <v>737</v>
      </c>
      <c r="D185" t="s">
        <v>100</v>
      </c>
      <c r="E185" t="s">
        <v>123</v>
      </c>
      <c r="F185" t="s">
        <v>730</v>
      </c>
      <c r="G185" t="s">
        <v>731</v>
      </c>
      <c r="H185" t="s">
        <v>466</v>
      </c>
      <c r="I185" t="s">
        <v>206</v>
      </c>
      <c r="J185"/>
      <c r="K185" s="77">
        <v>2.48</v>
      </c>
      <c r="L185" t="s">
        <v>102</v>
      </c>
      <c r="M185" s="78">
        <v>2.1499999999999998E-2</v>
      </c>
      <c r="N185" s="78">
        <v>5.8099999999999999E-2</v>
      </c>
      <c r="O185" s="77">
        <v>28800.13</v>
      </c>
      <c r="P185" s="77">
        <v>91.65</v>
      </c>
      <c r="Q185" s="77">
        <v>1.6003799999999999</v>
      </c>
      <c r="R185" s="77">
        <v>27.995699145</v>
      </c>
      <c r="S185" s="78">
        <v>1E-4</v>
      </c>
      <c r="T185" s="78">
        <f t="shared" si="2"/>
        <v>1.2458459030437524E-3</v>
      </c>
      <c r="U185" s="78">
        <f>R185/'סכום נכסי הקרן'!$C$42</f>
        <v>2.9809846724373947E-4</v>
      </c>
    </row>
    <row r="186" spans="2:21">
      <c r="B186" t="s">
        <v>738</v>
      </c>
      <c r="C186" t="s">
        <v>739</v>
      </c>
      <c r="D186" t="s">
        <v>100</v>
      </c>
      <c r="E186" t="s">
        <v>123</v>
      </c>
      <c r="F186" t="s">
        <v>547</v>
      </c>
      <c r="G186" t="s">
        <v>548</v>
      </c>
      <c r="H186" t="s">
        <v>549</v>
      </c>
      <c r="I186" t="s">
        <v>149</v>
      </c>
      <c r="J186"/>
      <c r="K186" s="77">
        <v>1.06</v>
      </c>
      <c r="L186" t="s">
        <v>102</v>
      </c>
      <c r="M186" s="78">
        <v>3.0499999999999999E-2</v>
      </c>
      <c r="N186" s="78">
        <v>5.8700000000000002E-2</v>
      </c>
      <c r="O186" s="77">
        <v>2137.9299999999998</v>
      </c>
      <c r="P186" s="77">
        <v>97.91</v>
      </c>
      <c r="Q186" s="77">
        <v>0</v>
      </c>
      <c r="R186" s="77">
        <v>2.0932472629999999</v>
      </c>
      <c r="S186" s="78">
        <v>0</v>
      </c>
      <c r="T186" s="78">
        <f t="shared" si="2"/>
        <v>9.3152291470165324E-5</v>
      </c>
      <c r="U186" s="78">
        <f>R186/'סכום נכסי הקרן'!$C$42</f>
        <v>2.2288916502158417E-5</v>
      </c>
    </row>
    <row r="187" spans="2:21">
      <c r="B187" t="s">
        <v>740</v>
      </c>
      <c r="C187" t="s">
        <v>741</v>
      </c>
      <c r="D187" t="s">
        <v>100</v>
      </c>
      <c r="E187" t="s">
        <v>123</v>
      </c>
      <c r="F187" t="s">
        <v>547</v>
      </c>
      <c r="G187" t="s">
        <v>548</v>
      </c>
      <c r="H187" t="s">
        <v>549</v>
      </c>
      <c r="I187" t="s">
        <v>149</v>
      </c>
      <c r="J187"/>
      <c r="K187" s="77">
        <v>2.68</v>
      </c>
      <c r="L187" t="s">
        <v>102</v>
      </c>
      <c r="M187" s="78">
        <v>2.58E-2</v>
      </c>
      <c r="N187" s="78">
        <v>5.8599999999999999E-2</v>
      </c>
      <c r="O187" s="77">
        <v>31073.55</v>
      </c>
      <c r="P187" s="77">
        <v>92.5</v>
      </c>
      <c r="Q187" s="77">
        <v>0</v>
      </c>
      <c r="R187" s="77">
        <v>28.743033749999999</v>
      </c>
      <c r="S187" s="78">
        <v>1E-4</v>
      </c>
      <c r="T187" s="78">
        <f t="shared" si="2"/>
        <v>1.2791032884378356E-3</v>
      </c>
      <c r="U187" s="78">
        <f>R187/'סכום נכסי הקרן'!$C$42</f>
        <v>3.0605609313173212E-4</v>
      </c>
    </row>
    <row r="188" spans="2:21">
      <c r="B188" t="s">
        <v>742</v>
      </c>
      <c r="C188" t="s">
        <v>743</v>
      </c>
      <c r="D188" t="s">
        <v>100</v>
      </c>
      <c r="E188" t="s">
        <v>123</v>
      </c>
      <c r="F188" t="s">
        <v>562</v>
      </c>
      <c r="G188" t="s">
        <v>132</v>
      </c>
      <c r="H188" t="s">
        <v>542</v>
      </c>
      <c r="I188" t="s">
        <v>206</v>
      </c>
      <c r="J188"/>
      <c r="K188" s="77">
        <v>1.78</v>
      </c>
      <c r="L188" t="s">
        <v>102</v>
      </c>
      <c r="M188" s="78">
        <v>3.5499999999999997E-2</v>
      </c>
      <c r="N188" s="78">
        <v>0.06</v>
      </c>
      <c r="O188" s="77">
        <v>29121.66</v>
      </c>
      <c r="P188" s="77">
        <v>96.81</v>
      </c>
      <c r="Q188" s="77">
        <v>0</v>
      </c>
      <c r="R188" s="77">
        <v>28.192679045999999</v>
      </c>
      <c r="S188" s="78">
        <v>1E-4</v>
      </c>
      <c r="T188" s="78">
        <f t="shared" si="2"/>
        <v>1.25461177102125E-3</v>
      </c>
      <c r="U188" s="78">
        <f>R188/'סכום נכסי הקרן'!$C$42</f>
        <v>3.0019591107830114E-4</v>
      </c>
    </row>
    <row r="189" spans="2:21">
      <c r="B189" t="s">
        <v>744</v>
      </c>
      <c r="C189" t="s">
        <v>745</v>
      </c>
      <c r="D189" t="s">
        <v>100</v>
      </c>
      <c r="E189" t="s">
        <v>123</v>
      </c>
      <c r="F189" t="s">
        <v>562</v>
      </c>
      <c r="G189" t="s">
        <v>132</v>
      </c>
      <c r="H189" t="s">
        <v>542</v>
      </c>
      <c r="I189" t="s">
        <v>206</v>
      </c>
      <c r="J189"/>
      <c r="K189" s="77">
        <v>2.2799999999999998</v>
      </c>
      <c r="L189" t="s">
        <v>102</v>
      </c>
      <c r="M189" s="78">
        <v>2.5000000000000001E-2</v>
      </c>
      <c r="N189" s="78">
        <v>5.96E-2</v>
      </c>
      <c r="O189" s="77">
        <v>125497.98</v>
      </c>
      <c r="P189" s="77">
        <v>94.31</v>
      </c>
      <c r="Q189" s="77">
        <v>0</v>
      </c>
      <c r="R189" s="77">
        <v>118.357144938</v>
      </c>
      <c r="S189" s="78">
        <v>1E-4</v>
      </c>
      <c r="T189" s="78">
        <f t="shared" si="2"/>
        <v>5.2670506049247272E-3</v>
      </c>
      <c r="U189" s="78">
        <f>R189/'סכום נכסי הקרן'!$C$42</f>
        <v>1.2602679901160556E-3</v>
      </c>
    </row>
    <row r="190" spans="2:21">
      <c r="B190" t="s">
        <v>746</v>
      </c>
      <c r="C190" t="s">
        <v>747</v>
      </c>
      <c r="D190" t="s">
        <v>100</v>
      </c>
      <c r="E190" t="s">
        <v>123</v>
      </c>
      <c r="F190" t="s">
        <v>562</v>
      </c>
      <c r="G190" t="s">
        <v>132</v>
      </c>
      <c r="H190" t="s">
        <v>542</v>
      </c>
      <c r="I190" t="s">
        <v>206</v>
      </c>
      <c r="J190"/>
      <c r="K190" s="77">
        <v>4.07</v>
      </c>
      <c r="L190" t="s">
        <v>102</v>
      </c>
      <c r="M190" s="78">
        <v>4.7300000000000002E-2</v>
      </c>
      <c r="N190" s="78">
        <v>0.06</v>
      </c>
      <c r="O190" s="77">
        <v>58662.7</v>
      </c>
      <c r="P190" s="77">
        <v>96.34</v>
      </c>
      <c r="Q190" s="77">
        <v>0</v>
      </c>
      <c r="R190" s="77">
        <v>56.51564518</v>
      </c>
      <c r="S190" s="78">
        <v>1E-4</v>
      </c>
      <c r="T190" s="78">
        <f t="shared" si="2"/>
        <v>2.5150214910047175E-3</v>
      </c>
      <c r="U190" s="78">
        <f>R190/'סכום נכסי הקרן'!$C$42</f>
        <v>6.0177912029240851E-4</v>
      </c>
    </row>
    <row r="191" spans="2:21">
      <c r="B191" t="s">
        <v>748</v>
      </c>
      <c r="C191" t="s">
        <v>749</v>
      </c>
      <c r="D191" t="s">
        <v>100</v>
      </c>
      <c r="E191" t="s">
        <v>123</v>
      </c>
      <c r="F191" t="s">
        <v>565</v>
      </c>
      <c r="G191" t="s">
        <v>325</v>
      </c>
      <c r="H191" t="s">
        <v>542</v>
      </c>
      <c r="I191" t="s">
        <v>206</v>
      </c>
      <c r="J191"/>
      <c r="K191" s="77">
        <v>4.6900000000000004</v>
      </c>
      <c r="L191" t="s">
        <v>102</v>
      </c>
      <c r="M191" s="78">
        <v>2.4299999999999999E-2</v>
      </c>
      <c r="N191" s="78">
        <v>5.5100000000000003E-2</v>
      </c>
      <c r="O191" s="77">
        <v>96216.63</v>
      </c>
      <c r="P191" s="77">
        <v>87.67</v>
      </c>
      <c r="Q191" s="77">
        <v>0</v>
      </c>
      <c r="R191" s="77">
        <v>84.353119520999996</v>
      </c>
      <c r="S191" s="78">
        <v>1E-4</v>
      </c>
      <c r="T191" s="78">
        <f t="shared" si="2"/>
        <v>3.7538261795103966E-3</v>
      </c>
      <c r="U191" s="78">
        <f>R191/'סכום נכסי הקרן'!$C$42</f>
        <v>8.9819280833817019E-4</v>
      </c>
    </row>
    <row r="192" spans="2:21">
      <c r="B192" t="s">
        <v>750</v>
      </c>
      <c r="C192" t="s">
        <v>751</v>
      </c>
      <c r="D192" t="s">
        <v>100</v>
      </c>
      <c r="E192" t="s">
        <v>123</v>
      </c>
      <c r="F192" t="s">
        <v>570</v>
      </c>
      <c r="G192" t="s">
        <v>127</v>
      </c>
      <c r="H192" t="s">
        <v>542</v>
      </c>
      <c r="I192" t="s">
        <v>206</v>
      </c>
      <c r="J192"/>
      <c r="K192" s="77">
        <v>1.58</v>
      </c>
      <c r="L192" t="s">
        <v>102</v>
      </c>
      <c r="M192" s="78">
        <v>3.2500000000000001E-2</v>
      </c>
      <c r="N192" s="78">
        <v>6.6799999999999998E-2</v>
      </c>
      <c r="O192" s="77">
        <v>587.13</v>
      </c>
      <c r="P192" s="77">
        <v>95.65</v>
      </c>
      <c r="Q192" s="77">
        <v>0</v>
      </c>
      <c r="R192" s="77">
        <v>0.56158984499999998</v>
      </c>
      <c r="S192" s="78">
        <v>0</v>
      </c>
      <c r="T192" s="78">
        <f t="shared" si="2"/>
        <v>2.4991496156622452E-5</v>
      </c>
      <c r="U192" s="78">
        <f>R192/'סכום נכסי הקרן'!$C$42</f>
        <v>5.979813940244043E-6</v>
      </c>
    </row>
    <row r="193" spans="2:21">
      <c r="B193" t="s">
        <v>752</v>
      </c>
      <c r="C193" t="s">
        <v>753</v>
      </c>
      <c r="D193" t="s">
        <v>100</v>
      </c>
      <c r="E193" t="s">
        <v>123</v>
      </c>
      <c r="F193" t="s">
        <v>570</v>
      </c>
      <c r="G193" t="s">
        <v>127</v>
      </c>
      <c r="H193" t="s">
        <v>542</v>
      </c>
      <c r="I193" t="s">
        <v>206</v>
      </c>
      <c r="J193"/>
      <c r="K193" s="77">
        <v>2.27</v>
      </c>
      <c r="L193" t="s">
        <v>102</v>
      </c>
      <c r="M193" s="78">
        <v>5.7000000000000002E-2</v>
      </c>
      <c r="N193" s="78">
        <v>6.8500000000000005E-2</v>
      </c>
      <c r="O193" s="77">
        <v>161904.47</v>
      </c>
      <c r="P193" s="77">
        <v>97.89</v>
      </c>
      <c r="Q193" s="77">
        <v>0</v>
      </c>
      <c r="R193" s="77">
        <v>158.48828568299999</v>
      </c>
      <c r="S193" s="78">
        <v>4.0000000000000002E-4</v>
      </c>
      <c r="T193" s="78">
        <f t="shared" si="2"/>
        <v>7.0529398239321363E-3</v>
      </c>
      <c r="U193" s="78">
        <f>R193/'סכום נכסי הקרן'!$C$42</f>
        <v>1.687584753411244E-3</v>
      </c>
    </row>
    <row r="194" spans="2:21">
      <c r="B194" t="s">
        <v>754</v>
      </c>
      <c r="C194" t="s">
        <v>755</v>
      </c>
      <c r="D194" t="s">
        <v>100</v>
      </c>
      <c r="E194" t="s">
        <v>123</v>
      </c>
      <c r="F194" t="s">
        <v>575</v>
      </c>
      <c r="G194" t="s">
        <v>127</v>
      </c>
      <c r="H194" t="s">
        <v>542</v>
      </c>
      <c r="I194" t="s">
        <v>206</v>
      </c>
      <c r="J194"/>
      <c r="K194" s="77">
        <v>1.66</v>
      </c>
      <c r="L194" t="s">
        <v>102</v>
      </c>
      <c r="M194" s="78">
        <v>2.8000000000000001E-2</v>
      </c>
      <c r="N194" s="78">
        <v>6.25E-2</v>
      </c>
      <c r="O194" s="77">
        <v>34211.040000000001</v>
      </c>
      <c r="P194" s="77">
        <v>95.33</v>
      </c>
      <c r="Q194" s="77">
        <v>0</v>
      </c>
      <c r="R194" s="77">
        <v>32.613384431999997</v>
      </c>
      <c r="S194" s="78">
        <v>1E-4</v>
      </c>
      <c r="T194" s="78">
        <f t="shared" si="2"/>
        <v>1.4513390492073063E-3</v>
      </c>
      <c r="U194" s="78">
        <f>R194/'סכום נכסי הקרן'!$C$42</f>
        <v>3.4726762351803501E-4</v>
      </c>
    </row>
    <row r="195" spans="2:21">
      <c r="B195" t="s">
        <v>756</v>
      </c>
      <c r="C195" t="s">
        <v>757</v>
      </c>
      <c r="D195" t="s">
        <v>100</v>
      </c>
      <c r="E195" t="s">
        <v>123</v>
      </c>
      <c r="F195" t="s">
        <v>575</v>
      </c>
      <c r="G195" t="s">
        <v>127</v>
      </c>
      <c r="H195" t="s">
        <v>542</v>
      </c>
      <c r="I195" t="s">
        <v>206</v>
      </c>
      <c r="J195"/>
      <c r="K195" s="77">
        <v>3.44</v>
      </c>
      <c r="L195" t="s">
        <v>102</v>
      </c>
      <c r="M195" s="78">
        <v>5.6500000000000002E-2</v>
      </c>
      <c r="N195" s="78">
        <v>6.5600000000000006E-2</v>
      </c>
      <c r="O195" s="77">
        <v>82240.38</v>
      </c>
      <c r="P195" s="77">
        <v>97.13</v>
      </c>
      <c r="Q195" s="77">
        <v>5.06881</v>
      </c>
      <c r="R195" s="77">
        <v>84.948891094000004</v>
      </c>
      <c r="S195" s="78">
        <v>2.0000000000000001E-4</v>
      </c>
      <c r="T195" s="78">
        <f t="shared" si="2"/>
        <v>3.7803388080940824E-3</v>
      </c>
      <c r="U195" s="78">
        <f>R195/'סכום נכסי הקרן'!$C$42</f>
        <v>9.045365896389638E-4</v>
      </c>
    </row>
    <row r="196" spans="2:21">
      <c r="B196" t="s">
        <v>758</v>
      </c>
      <c r="C196" t="s">
        <v>759</v>
      </c>
      <c r="D196" t="s">
        <v>100</v>
      </c>
      <c r="E196" t="s">
        <v>123</v>
      </c>
      <c r="F196" t="s">
        <v>582</v>
      </c>
      <c r="G196" t="s">
        <v>112</v>
      </c>
      <c r="H196" t="s">
        <v>542</v>
      </c>
      <c r="I196" t="s">
        <v>206</v>
      </c>
      <c r="J196"/>
      <c r="K196" s="77">
        <v>4.55</v>
      </c>
      <c r="L196" t="s">
        <v>102</v>
      </c>
      <c r="M196" s="78">
        <v>5.5E-2</v>
      </c>
      <c r="N196" s="78">
        <v>6.8400000000000002E-2</v>
      </c>
      <c r="O196" s="77">
        <v>58366.2</v>
      </c>
      <c r="P196" s="77">
        <v>96.34</v>
      </c>
      <c r="Q196" s="77">
        <v>0</v>
      </c>
      <c r="R196" s="77">
        <v>56.229997079999997</v>
      </c>
      <c r="S196" s="78">
        <v>2.0000000000000001E-4</v>
      </c>
      <c r="T196" s="78">
        <f t="shared" si="2"/>
        <v>2.5023097700630817E-3</v>
      </c>
      <c r="U196" s="78">
        <f>R196/'סכום נכסי הקרן'!$C$42</f>
        <v>5.9873753664271801E-4</v>
      </c>
    </row>
    <row r="197" spans="2:21">
      <c r="B197" t="s">
        <v>760</v>
      </c>
      <c r="C197" t="s">
        <v>761</v>
      </c>
      <c r="D197" t="s">
        <v>100</v>
      </c>
      <c r="E197" t="s">
        <v>123</v>
      </c>
      <c r="F197" t="s">
        <v>762</v>
      </c>
      <c r="G197" t="s">
        <v>325</v>
      </c>
      <c r="H197" t="s">
        <v>542</v>
      </c>
      <c r="I197" t="s">
        <v>206</v>
      </c>
      <c r="J197"/>
      <c r="K197" s="77">
        <v>3.09</v>
      </c>
      <c r="L197" t="s">
        <v>102</v>
      </c>
      <c r="M197" s="78">
        <v>2.7E-2</v>
      </c>
      <c r="N197" s="78">
        <v>5.7299999999999997E-2</v>
      </c>
      <c r="O197" s="77">
        <v>0.02</v>
      </c>
      <c r="P197" s="77">
        <v>91.23</v>
      </c>
      <c r="Q197" s="77">
        <v>0</v>
      </c>
      <c r="R197" s="77">
        <v>1.8246000000000001E-5</v>
      </c>
      <c r="S197" s="78">
        <v>0</v>
      </c>
      <c r="T197" s="78">
        <f t="shared" si="2"/>
        <v>8.1197130420642366E-10</v>
      </c>
      <c r="U197" s="78">
        <f>R197/'סכום נכסי הקרן'!$C$42</f>
        <v>1.9428357924401717E-10</v>
      </c>
    </row>
    <row r="198" spans="2:21">
      <c r="B198" t="s">
        <v>763</v>
      </c>
      <c r="C198" t="s">
        <v>764</v>
      </c>
      <c r="D198" t="s">
        <v>100</v>
      </c>
      <c r="E198" t="s">
        <v>123</v>
      </c>
      <c r="F198" t="s">
        <v>765</v>
      </c>
      <c r="G198" t="s">
        <v>127</v>
      </c>
      <c r="H198" t="s">
        <v>542</v>
      </c>
      <c r="I198" t="s">
        <v>206</v>
      </c>
      <c r="J198"/>
      <c r="K198" s="77">
        <v>0.74</v>
      </c>
      <c r="L198" t="s">
        <v>102</v>
      </c>
      <c r="M198" s="78">
        <v>2.9499999999999998E-2</v>
      </c>
      <c r="N198" s="78">
        <v>5.7599999999999998E-2</v>
      </c>
      <c r="O198" s="77">
        <v>12065.14</v>
      </c>
      <c r="P198" s="77">
        <v>98.74</v>
      </c>
      <c r="Q198" s="77">
        <v>0</v>
      </c>
      <c r="R198" s="77">
        <v>11.913119236</v>
      </c>
      <c r="S198" s="78">
        <v>2.0000000000000001E-4</v>
      </c>
      <c r="T198" s="78">
        <f t="shared" si="2"/>
        <v>5.3014967462575646E-4</v>
      </c>
      <c r="U198" s="78">
        <f>R198/'סכום נכסי הקרן'!$C$42</f>
        <v>1.2685100543301716E-4</v>
      </c>
    </row>
    <row r="199" spans="2:21">
      <c r="B199" t="s">
        <v>766</v>
      </c>
      <c r="C199" t="s">
        <v>767</v>
      </c>
      <c r="D199" t="s">
        <v>100</v>
      </c>
      <c r="E199" t="s">
        <v>123</v>
      </c>
      <c r="F199" t="s">
        <v>768</v>
      </c>
      <c r="G199" t="s">
        <v>769</v>
      </c>
      <c r="H199" t="s">
        <v>542</v>
      </c>
      <c r="I199" t="s">
        <v>206</v>
      </c>
      <c r="J199"/>
      <c r="K199" s="77">
        <v>5.86</v>
      </c>
      <c r="L199" t="s">
        <v>102</v>
      </c>
      <c r="M199" s="78">
        <v>2.3400000000000001E-2</v>
      </c>
      <c r="N199" s="78">
        <v>5.7200000000000001E-2</v>
      </c>
      <c r="O199" s="77">
        <v>76413.67</v>
      </c>
      <c r="P199" s="77">
        <v>82.62</v>
      </c>
      <c r="Q199" s="77">
        <v>0</v>
      </c>
      <c r="R199" s="77">
        <v>63.132974154000003</v>
      </c>
      <c r="S199" s="78">
        <v>1E-4</v>
      </c>
      <c r="T199" s="78">
        <f t="shared" si="2"/>
        <v>2.8095014448237319E-3</v>
      </c>
      <c r="U199" s="78">
        <f>R199/'סכום נכסי הקרן'!$C$42</f>
        <v>6.7224050131311781E-4</v>
      </c>
    </row>
    <row r="200" spans="2:21">
      <c r="B200" t="s">
        <v>770</v>
      </c>
      <c r="C200" t="s">
        <v>771</v>
      </c>
      <c r="D200" t="s">
        <v>100</v>
      </c>
      <c r="E200" t="s">
        <v>123</v>
      </c>
      <c r="F200" t="s">
        <v>772</v>
      </c>
      <c r="G200" t="s">
        <v>548</v>
      </c>
      <c r="H200" t="s">
        <v>611</v>
      </c>
      <c r="I200" t="s">
        <v>149</v>
      </c>
      <c r="J200"/>
      <c r="K200" s="77">
        <v>1.85</v>
      </c>
      <c r="L200" t="s">
        <v>102</v>
      </c>
      <c r="M200" s="78">
        <v>2.9499999999999998E-2</v>
      </c>
      <c r="N200" s="78">
        <v>6.3100000000000003E-2</v>
      </c>
      <c r="O200" s="77">
        <v>75354.41</v>
      </c>
      <c r="P200" s="77">
        <v>94.95</v>
      </c>
      <c r="Q200" s="77">
        <v>0</v>
      </c>
      <c r="R200" s="77">
        <v>71.549012294999997</v>
      </c>
      <c r="S200" s="78">
        <v>2.0000000000000001E-4</v>
      </c>
      <c r="T200" s="78">
        <f t="shared" si="2"/>
        <v>3.1840263525075405E-3</v>
      </c>
      <c r="U200" s="78">
        <f>R200/'סכום נכסי הקרן'!$C$42</f>
        <v>7.6185455442545158E-4</v>
      </c>
    </row>
    <row r="201" spans="2:21">
      <c r="B201" t="s">
        <v>773</v>
      </c>
      <c r="C201" t="s">
        <v>774</v>
      </c>
      <c r="D201" t="s">
        <v>100</v>
      </c>
      <c r="E201" t="s">
        <v>123</v>
      </c>
      <c r="F201" t="s">
        <v>772</v>
      </c>
      <c r="G201" t="s">
        <v>548</v>
      </c>
      <c r="H201" t="s">
        <v>611</v>
      </c>
      <c r="I201" t="s">
        <v>149</v>
      </c>
      <c r="J201"/>
      <c r="K201" s="77">
        <v>3.18</v>
      </c>
      <c r="L201" t="s">
        <v>102</v>
      </c>
      <c r="M201" s="78">
        <v>2.5499999999999998E-2</v>
      </c>
      <c r="N201" s="78">
        <v>6.1899999999999997E-2</v>
      </c>
      <c r="O201" s="77">
        <v>6824.88</v>
      </c>
      <c r="P201" s="77">
        <v>89.91</v>
      </c>
      <c r="Q201" s="77">
        <v>0</v>
      </c>
      <c r="R201" s="77">
        <v>6.136249608</v>
      </c>
      <c r="S201" s="78">
        <v>0</v>
      </c>
      <c r="T201" s="78">
        <f t="shared" si="2"/>
        <v>2.7307128122020804E-4</v>
      </c>
      <c r="U201" s="78">
        <f>R201/'סכום נכסי הקרן'!$C$42</f>
        <v>6.5338843416471405E-5</v>
      </c>
    </row>
    <row r="202" spans="2:21">
      <c r="B202" t="s">
        <v>775</v>
      </c>
      <c r="C202" t="s">
        <v>776</v>
      </c>
      <c r="D202" t="s">
        <v>100</v>
      </c>
      <c r="E202" t="s">
        <v>123</v>
      </c>
      <c r="F202" t="s">
        <v>777</v>
      </c>
      <c r="G202" t="s">
        <v>666</v>
      </c>
      <c r="H202" t="s">
        <v>611</v>
      </c>
      <c r="I202" t="s">
        <v>149</v>
      </c>
      <c r="J202"/>
      <c r="K202" s="77">
        <v>4.84</v>
      </c>
      <c r="L202" t="s">
        <v>102</v>
      </c>
      <c r="M202" s="78">
        <v>7.4999999999999997E-3</v>
      </c>
      <c r="N202" s="78">
        <v>5.16E-2</v>
      </c>
      <c r="O202" s="77">
        <v>86533.73</v>
      </c>
      <c r="P202" s="77">
        <v>81.3</v>
      </c>
      <c r="Q202" s="77">
        <v>0</v>
      </c>
      <c r="R202" s="77">
        <v>70.351922490000007</v>
      </c>
      <c r="S202" s="78">
        <v>2.0000000000000001E-4</v>
      </c>
      <c r="T202" s="78">
        <f t="shared" si="2"/>
        <v>3.1307542616263581E-3</v>
      </c>
      <c r="U202" s="78">
        <f>R202/'סכום נכסי הקרן'!$C$42</f>
        <v>7.4910793094677566E-4</v>
      </c>
    </row>
    <row r="203" spans="2:21">
      <c r="B203" t="s">
        <v>778</v>
      </c>
      <c r="C203" t="s">
        <v>779</v>
      </c>
      <c r="D203" t="s">
        <v>100</v>
      </c>
      <c r="E203" t="s">
        <v>123</v>
      </c>
      <c r="F203" t="s">
        <v>780</v>
      </c>
      <c r="G203" t="s">
        <v>666</v>
      </c>
      <c r="H203" t="s">
        <v>611</v>
      </c>
      <c r="I203" t="s">
        <v>149</v>
      </c>
      <c r="J203"/>
      <c r="K203" s="77">
        <v>3.3</v>
      </c>
      <c r="L203" t="s">
        <v>102</v>
      </c>
      <c r="M203" s="78">
        <v>2.0500000000000001E-2</v>
      </c>
      <c r="N203" s="78">
        <v>5.6800000000000003E-2</v>
      </c>
      <c r="O203" s="77">
        <v>1147.1600000000001</v>
      </c>
      <c r="P203" s="77">
        <v>89.02</v>
      </c>
      <c r="Q203" s="77">
        <v>0</v>
      </c>
      <c r="R203" s="77">
        <v>1.021201832</v>
      </c>
      <c r="S203" s="78">
        <v>0</v>
      </c>
      <c r="T203" s="78">
        <f t="shared" ref="T203:T266" si="4">R203/$R$11</f>
        <v>4.5444841794751127E-5</v>
      </c>
      <c r="U203" s="78">
        <f>R203/'סכום נכסי הקרן'!$C$42</f>
        <v>1.0873766691412227E-5</v>
      </c>
    </row>
    <row r="204" spans="2:21">
      <c r="B204" t="s">
        <v>781</v>
      </c>
      <c r="C204" t="s">
        <v>782</v>
      </c>
      <c r="D204" t="s">
        <v>100</v>
      </c>
      <c r="E204" t="s">
        <v>123</v>
      </c>
      <c r="F204" t="s">
        <v>780</v>
      </c>
      <c r="G204" t="s">
        <v>666</v>
      </c>
      <c r="H204" t="s">
        <v>611</v>
      </c>
      <c r="I204" t="s">
        <v>149</v>
      </c>
      <c r="J204"/>
      <c r="K204" s="77">
        <v>3.82</v>
      </c>
      <c r="L204" t="s">
        <v>102</v>
      </c>
      <c r="M204" s="78">
        <v>2.5000000000000001E-3</v>
      </c>
      <c r="N204" s="78">
        <v>5.8400000000000001E-2</v>
      </c>
      <c r="O204" s="77">
        <v>51030.42</v>
      </c>
      <c r="P204" s="77">
        <v>81.3</v>
      </c>
      <c r="Q204" s="77">
        <v>0</v>
      </c>
      <c r="R204" s="77">
        <v>41.487731459999999</v>
      </c>
      <c r="S204" s="78">
        <v>1E-4</v>
      </c>
      <c r="T204" s="78">
        <f t="shared" si="4"/>
        <v>1.8462593128434764E-3</v>
      </c>
      <c r="U204" s="78">
        <f>R204/'סכום נכסי הקרן'!$C$42</f>
        <v>4.4176175396050713E-4</v>
      </c>
    </row>
    <row r="205" spans="2:21">
      <c r="B205" t="s">
        <v>783</v>
      </c>
      <c r="C205" t="s">
        <v>784</v>
      </c>
      <c r="D205" t="s">
        <v>100</v>
      </c>
      <c r="E205" t="s">
        <v>123</v>
      </c>
      <c r="F205" t="s">
        <v>785</v>
      </c>
      <c r="G205" t="s">
        <v>548</v>
      </c>
      <c r="H205" t="s">
        <v>611</v>
      </c>
      <c r="I205" t="s">
        <v>149</v>
      </c>
      <c r="J205"/>
      <c r="K205" s="77">
        <v>2.62</v>
      </c>
      <c r="L205" t="s">
        <v>102</v>
      </c>
      <c r="M205" s="78">
        <v>2.4E-2</v>
      </c>
      <c r="N205" s="78">
        <v>6.0400000000000002E-2</v>
      </c>
      <c r="O205" s="77">
        <v>0.03</v>
      </c>
      <c r="P205" s="77">
        <v>91.2</v>
      </c>
      <c r="Q205" s="77">
        <v>0</v>
      </c>
      <c r="R205" s="77">
        <v>2.7359999999999999E-5</v>
      </c>
      <c r="S205" s="78">
        <v>0</v>
      </c>
      <c r="T205" s="78">
        <f t="shared" si="4"/>
        <v>1.2175564443213718E-9</v>
      </c>
      <c r="U205" s="78">
        <f>R205/'סכום נכסי הקרן'!$C$42</f>
        <v>2.9132953678155809E-10</v>
      </c>
    </row>
    <row r="206" spans="2:21">
      <c r="B206" t="s">
        <v>786</v>
      </c>
      <c r="C206" t="s">
        <v>787</v>
      </c>
      <c r="D206" t="s">
        <v>100</v>
      </c>
      <c r="E206" t="s">
        <v>123</v>
      </c>
      <c r="F206" t="s">
        <v>788</v>
      </c>
      <c r="G206" t="s">
        <v>430</v>
      </c>
      <c r="H206" t="s">
        <v>611</v>
      </c>
      <c r="I206" t="s">
        <v>149</v>
      </c>
      <c r="J206"/>
      <c r="K206" s="77">
        <v>2.08</v>
      </c>
      <c r="L206" t="s">
        <v>102</v>
      </c>
      <c r="M206" s="78">
        <v>3.27E-2</v>
      </c>
      <c r="N206" s="78">
        <v>5.7099999999999998E-2</v>
      </c>
      <c r="O206" s="77">
        <v>30661.33</v>
      </c>
      <c r="P206" s="77">
        <v>96.6</v>
      </c>
      <c r="Q206" s="77">
        <v>0</v>
      </c>
      <c r="R206" s="77">
        <v>29.61884478</v>
      </c>
      <c r="S206" s="78">
        <v>1E-4</v>
      </c>
      <c r="T206" s="78">
        <f t="shared" si="4"/>
        <v>1.31807804587878E-3</v>
      </c>
      <c r="U206" s="78">
        <f>R206/'סכום נכסי הקרן'!$C$42</f>
        <v>3.153817371989134E-4</v>
      </c>
    </row>
    <row r="207" spans="2:21">
      <c r="B207" t="s">
        <v>789</v>
      </c>
      <c r="C207" t="s">
        <v>790</v>
      </c>
      <c r="D207" t="s">
        <v>100</v>
      </c>
      <c r="E207" t="s">
        <v>123</v>
      </c>
      <c r="F207" t="s">
        <v>622</v>
      </c>
      <c r="G207" t="s">
        <v>548</v>
      </c>
      <c r="H207" t="s">
        <v>623</v>
      </c>
      <c r="I207" t="s">
        <v>206</v>
      </c>
      <c r="J207"/>
      <c r="K207" s="77">
        <v>2.56</v>
      </c>
      <c r="L207" t="s">
        <v>102</v>
      </c>
      <c r="M207" s="78">
        <v>4.2999999999999997E-2</v>
      </c>
      <c r="N207" s="78">
        <v>6.0999999999999999E-2</v>
      </c>
      <c r="O207" s="77">
        <v>53734.55</v>
      </c>
      <c r="P207" s="77">
        <v>96.61</v>
      </c>
      <c r="Q207" s="77">
        <v>0</v>
      </c>
      <c r="R207" s="77">
        <v>51.912948755000002</v>
      </c>
      <c r="S207" s="78">
        <v>0</v>
      </c>
      <c r="T207" s="78">
        <f t="shared" si="4"/>
        <v>2.3101953691657671E-3</v>
      </c>
      <c r="U207" s="78">
        <f>R207/'סכום נכסי הקרן'!$C$42</f>
        <v>5.5276956556136385E-4</v>
      </c>
    </row>
    <row r="208" spans="2:21">
      <c r="B208" t="s">
        <v>791</v>
      </c>
      <c r="C208" t="s">
        <v>792</v>
      </c>
      <c r="D208" t="s">
        <v>100</v>
      </c>
      <c r="E208" t="s">
        <v>123</v>
      </c>
      <c r="F208" t="s">
        <v>793</v>
      </c>
      <c r="G208" t="s">
        <v>610</v>
      </c>
      <c r="H208" t="s">
        <v>611</v>
      </c>
      <c r="I208" t="s">
        <v>149</v>
      </c>
      <c r="J208"/>
      <c r="K208" s="77">
        <v>1.1100000000000001</v>
      </c>
      <c r="L208" t="s">
        <v>102</v>
      </c>
      <c r="M208" s="78">
        <v>3.5000000000000003E-2</v>
      </c>
      <c r="N208" s="78">
        <v>6.0699999999999997E-2</v>
      </c>
      <c r="O208" s="77">
        <v>27237.56</v>
      </c>
      <c r="P208" s="77">
        <v>97.76</v>
      </c>
      <c r="Q208" s="77">
        <v>0</v>
      </c>
      <c r="R208" s="77">
        <v>26.627438655999999</v>
      </c>
      <c r="S208" s="78">
        <v>1E-4</v>
      </c>
      <c r="T208" s="78">
        <f t="shared" si="4"/>
        <v>1.184956488720205E-3</v>
      </c>
      <c r="U208" s="78">
        <f>R208/'סכום נכסי הקרן'!$C$42</f>
        <v>2.8352921671534481E-4</v>
      </c>
    </row>
    <row r="209" spans="2:21">
      <c r="B209" t="s">
        <v>794</v>
      </c>
      <c r="C209" t="s">
        <v>795</v>
      </c>
      <c r="D209" t="s">
        <v>100</v>
      </c>
      <c r="E209" t="s">
        <v>123</v>
      </c>
      <c r="F209" t="s">
        <v>793</v>
      </c>
      <c r="G209" t="s">
        <v>610</v>
      </c>
      <c r="H209" t="s">
        <v>611</v>
      </c>
      <c r="I209" t="s">
        <v>149</v>
      </c>
      <c r="J209"/>
      <c r="K209" s="77">
        <v>2.16</v>
      </c>
      <c r="L209" t="s">
        <v>102</v>
      </c>
      <c r="M209" s="78">
        <v>4.99E-2</v>
      </c>
      <c r="N209" s="78">
        <v>5.8299999999999998E-2</v>
      </c>
      <c r="O209" s="77">
        <v>18081.419999999998</v>
      </c>
      <c r="P209" s="77">
        <v>98.22</v>
      </c>
      <c r="Q209" s="77">
        <v>2.2446000000000002</v>
      </c>
      <c r="R209" s="77">
        <v>20.004170724000002</v>
      </c>
      <c r="S209" s="78">
        <v>1E-4</v>
      </c>
      <c r="T209" s="78">
        <f t="shared" si="4"/>
        <v>8.902122433593247E-4</v>
      </c>
      <c r="U209" s="78">
        <f>R209/'סכום נכסי הקרן'!$C$42</f>
        <v>2.130045976141128E-4</v>
      </c>
    </row>
    <row r="210" spans="2:21">
      <c r="B210" t="s">
        <v>796</v>
      </c>
      <c r="C210" t="s">
        <v>797</v>
      </c>
      <c r="D210" t="s">
        <v>100</v>
      </c>
      <c r="E210" t="s">
        <v>123</v>
      </c>
      <c r="F210" t="s">
        <v>793</v>
      </c>
      <c r="G210" t="s">
        <v>610</v>
      </c>
      <c r="H210" t="s">
        <v>611</v>
      </c>
      <c r="I210" t="s">
        <v>149</v>
      </c>
      <c r="J210"/>
      <c r="K210" s="77">
        <v>2.62</v>
      </c>
      <c r="L210" t="s">
        <v>102</v>
      </c>
      <c r="M210" s="78">
        <v>2.6499999999999999E-2</v>
      </c>
      <c r="N210" s="78">
        <v>6.3700000000000007E-2</v>
      </c>
      <c r="O210" s="77">
        <v>22336.07</v>
      </c>
      <c r="P210" s="77">
        <v>91.15</v>
      </c>
      <c r="Q210" s="77">
        <v>0</v>
      </c>
      <c r="R210" s="77">
        <v>20.359327805</v>
      </c>
      <c r="S210" s="78">
        <v>0</v>
      </c>
      <c r="T210" s="78">
        <f t="shared" si="4"/>
        <v>9.0601720654345905E-4</v>
      </c>
      <c r="U210" s="78">
        <f>R210/'סכום נכסי הקרן'!$C$42</f>
        <v>2.167863135458533E-4</v>
      </c>
    </row>
    <row r="211" spans="2:21">
      <c r="B211" t="s">
        <v>798</v>
      </c>
      <c r="C211" t="s">
        <v>799</v>
      </c>
      <c r="D211" t="s">
        <v>100</v>
      </c>
      <c r="E211" t="s">
        <v>123</v>
      </c>
      <c r="F211" t="s">
        <v>800</v>
      </c>
      <c r="G211" t="s">
        <v>548</v>
      </c>
      <c r="H211" t="s">
        <v>623</v>
      </c>
      <c r="I211" t="s">
        <v>206</v>
      </c>
      <c r="J211"/>
      <c r="K211" s="77">
        <v>3.68</v>
      </c>
      <c r="L211" t="s">
        <v>102</v>
      </c>
      <c r="M211" s="78">
        <v>5.3400000000000003E-2</v>
      </c>
      <c r="N211" s="78">
        <v>6.2799999999999995E-2</v>
      </c>
      <c r="O211" s="77">
        <v>84378.03</v>
      </c>
      <c r="P211" s="77">
        <v>98.56</v>
      </c>
      <c r="Q211" s="77">
        <v>0</v>
      </c>
      <c r="R211" s="77">
        <v>83.162986368000006</v>
      </c>
      <c r="S211" s="78">
        <v>2.0000000000000001E-4</v>
      </c>
      <c r="T211" s="78">
        <f t="shared" si="4"/>
        <v>3.7008636689096785E-3</v>
      </c>
      <c r="U211" s="78">
        <f>R211/'סכום נכסי הקרן'!$C$42</f>
        <v>8.8552025935528052E-4</v>
      </c>
    </row>
    <row r="212" spans="2:21">
      <c r="B212" t="s">
        <v>801</v>
      </c>
      <c r="C212" t="s">
        <v>802</v>
      </c>
      <c r="D212" t="s">
        <v>100</v>
      </c>
      <c r="E212" t="s">
        <v>123</v>
      </c>
      <c r="F212" t="s">
        <v>637</v>
      </c>
      <c r="G212" t="s">
        <v>325</v>
      </c>
      <c r="H212" t="s">
        <v>638</v>
      </c>
      <c r="I212" t="s">
        <v>206</v>
      </c>
      <c r="J212"/>
      <c r="K212" s="77">
        <v>3.76</v>
      </c>
      <c r="L212" t="s">
        <v>102</v>
      </c>
      <c r="M212" s="78">
        <v>2.5000000000000001E-2</v>
      </c>
      <c r="N212" s="78">
        <v>6.3500000000000001E-2</v>
      </c>
      <c r="O212" s="77">
        <v>12258.71</v>
      </c>
      <c r="P212" s="77">
        <v>86.77</v>
      </c>
      <c r="Q212" s="77">
        <v>0</v>
      </c>
      <c r="R212" s="77">
        <v>10.636882667</v>
      </c>
      <c r="S212" s="78">
        <v>0</v>
      </c>
      <c r="T212" s="78">
        <f t="shared" si="4"/>
        <v>4.7335544732076573E-4</v>
      </c>
      <c r="U212" s="78">
        <f>R212/'סכום נכסי הקרן'!$C$42</f>
        <v>1.1326162646845374E-4</v>
      </c>
    </row>
    <row r="213" spans="2:21">
      <c r="B213" t="s">
        <v>803</v>
      </c>
      <c r="C213" t="s">
        <v>804</v>
      </c>
      <c r="D213" t="s">
        <v>100</v>
      </c>
      <c r="E213" t="s">
        <v>123</v>
      </c>
      <c r="F213" t="s">
        <v>641</v>
      </c>
      <c r="G213" t="s">
        <v>642</v>
      </c>
      <c r="H213" t="s">
        <v>643</v>
      </c>
      <c r="I213" t="s">
        <v>149</v>
      </c>
      <c r="J213"/>
      <c r="K213" s="77">
        <v>1.66</v>
      </c>
      <c r="L213" t="s">
        <v>102</v>
      </c>
      <c r="M213" s="78">
        <v>3.7499999999999999E-2</v>
      </c>
      <c r="N213" s="78">
        <v>6.3200000000000006E-2</v>
      </c>
      <c r="O213" s="77">
        <v>15206.64</v>
      </c>
      <c r="P213" s="77">
        <v>97.06</v>
      </c>
      <c r="Q213" s="77">
        <v>0</v>
      </c>
      <c r="R213" s="77">
        <v>14.759564784</v>
      </c>
      <c r="S213" s="78">
        <v>0</v>
      </c>
      <c r="T213" s="78">
        <f t="shared" si="4"/>
        <v>6.5682029306059848E-4</v>
      </c>
      <c r="U213" s="78">
        <f>R213/'סכום נכסי הקרן'!$C$42</f>
        <v>1.5715998434284056E-4</v>
      </c>
    </row>
    <row r="214" spans="2:21">
      <c r="B214" t="s">
        <v>805</v>
      </c>
      <c r="C214" t="s">
        <v>806</v>
      </c>
      <c r="D214" t="s">
        <v>100</v>
      </c>
      <c r="E214" t="s">
        <v>123</v>
      </c>
      <c r="F214" t="s">
        <v>641</v>
      </c>
      <c r="G214" t="s">
        <v>642</v>
      </c>
      <c r="H214" t="s">
        <v>643</v>
      </c>
      <c r="I214" t="s">
        <v>149</v>
      </c>
      <c r="J214"/>
      <c r="K214" s="77">
        <v>3.74</v>
      </c>
      <c r="L214" t="s">
        <v>102</v>
      </c>
      <c r="M214" s="78">
        <v>2.6599999999999999E-2</v>
      </c>
      <c r="N214" s="78">
        <v>6.8099999999999994E-2</v>
      </c>
      <c r="O214" s="77">
        <v>183473.64</v>
      </c>
      <c r="P214" s="77">
        <v>86.05</v>
      </c>
      <c r="Q214" s="77">
        <v>0</v>
      </c>
      <c r="R214" s="77">
        <v>157.87906722</v>
      </c>
      <c r="S214" s="78">
        <v>2.0000000000000001E-4</v>
      </c>
      <c r="T214" s="78">
        <f t="shared" si="4"/>
        <v>7.0258287908317998E-3</v>
      </c>
      <c r="U214" s="78">
        <f>R214/'סכום נכסי הקרן'!$C$42</f>
        <v>1.6810977894995277E-3</v>
      </c>
    </row>
    <row r="215" spans="2:21">
      <c r="B215" t="s">
        <v>807</v>
      </c>
      <c r="C215" t="s">
        <v>808</v>
      </c>
      <c r="D215" t="s">
        <v>100</v>
      </c>
      <c r="E215" t="s">
        <v>123</v>
      </c>
      <c r="F215" t="s">
        <v>809</v>
      </c>
      <c r="G215" t="s">
        <v>548</v>
      </c>
      <c r="H215" t="s">
        <v>643</v>
      </c>
      <c r="I215" t="s">
        <v>149</v>
      </c>
      <c r="J215"/>
      <c r="K215" s="77">
        <v>3.12</v>
      </c>
      <c r="L215" t="s">
        <v>102</v>
      </c>
      <c r="M215" s="78">
        <v>4.53E-2</v>
      </c>
      <c r="N215" s="78">
        <v>6.7400000000000002E-2</v>
      </c>
      <c r="O215" s="77">
        <v>163144.85</v>
      </c>
      <c r="P215" s="77">
        <v>95.03</v>
      </c>
      <c r="Q215" s="77">
        <v>0</v>
      </c>
      <c r="R215" s="77">
        <v>155.036550955</v>
      </c>
      <c r="S215" s="78">
        <v>2.0000000000000001E-4</v>
      </c>
      <c r="T215" s="78">
        <f t="shared" si="4"/>
        <v>6.8993330307243776E-3</v>
      </c>
      <c r="U215" s="78">
        <f>R215/'סכום נכסי הקרן'!$C$42</f>
        <v>1.6508306496319657E-3</v>
      </c>
    </row>
    <row r="216" spans="2:21">
      <c r="B216" t="s">
        <v>810</v>
      </c>
      <c r="C216" t="s">
        <v>811</v>
      </c>
      <c r="D216" t="s">
        <v>100</v>
      </c>
      <c r="E216" t="s">
        <v>123</v>
      </c>
      <c r="F216" t="s">
        <v>628</v>
      </c>
      <c r="G216" t="s">
        <v>610</v>
      </c>
      <c r="H216" t="s">
        <v>643</v>
      </c>
      <c r="I216" t="s">
        <v>149</v>
      </c>
      <c r="J216"/>
      <c r="K216" s="77">
        <v>4.66</v>
      </c>
      <c r="L216" t="s">
        <v>102</v>
      </c>
      <c r="M216" s="78">
        <v>5.5E-2</v>
      </c>
      <c r="N216" s="78">
        <v>7.1900000000000006E-2</v>
      </c>
      <c r="O216" s="77">
        <v>58366.2</v>
      </c>
      <c r="P216" s="77">
        <v>93.5</v>
      </c>
      <c r="Q216" s="77">
        <v>0</v>
      </c>
      <c r="R216" s="77">
        <v>54.572397000000002</v>
      </c>
      <c r="S216" s="78">
        <v>1E-4</v>
      </c>
      <c r="T216" s="78">
        <f t="shared" si="4"/>
        <v>2.4285443585312246E-3</v>
      </c>
      <c r="U216" s="78">
        <f>R216/'סכום נכסי הקרן'!$C$42</f>
        <v>5.8108739543381914E-4</v>
      </c>
    </row>
    <row r="217" spans="2:21">
      <c r="B217" t="s">
        <v>812</v>
      </c>
      <c r="C217" t="s">
        <v>813</v>
      </c>
      <c r="D217" t="s">
        <v>100</v>
      </c>
      <c r="E217" t="s">
        <v>123</v>
      </c>
      <c r="F217" t="s">
        <v>814</v>
      </c>
      <c r="G217" t="s">
        <v>548</v>
      </c>
      <c r="H217" t="s">
        <v>643</v>
      </c>
      <c r="I217" t="s">
        <v>149</v>
      </c>
      <c r="J217"/>
      <c r="K217" s="77">
        <v>3.17</v>
      </c>
      <c r="L217" t="s">
        <v>102</v>
      </c>
      <c r="M217" s="78">
        <v>2.5000000000000001E-2</v>
      </c>
      <c r="N217" s="78">
        <v>6.6299999999999998E-2</v>
      </c>
      <c r="O217" s="77">
        <v>58366.2</v>
      </c>
      <c r="P217" s="77">
        <v>88.69</v>
      </c>
      <c r="Q217" s="77">
        <v>0</v>
      </c>
      <c r="R217" s="77">
        <v>51.764982779999997</v>
      </c>
      <c r="S217" s="78">
        <v>2.9999999999999997E-4</v>
      </c>
      <c r="T217" s="78">
        <f t="shared" si="4"/>
        <v>2.3036106861832541E-3</v>
      </c>
      <c r="U217" s="78">
        <f>R217/'סכום נכסי הקרן'!$C$42</f>
        <v>5.511940224708601E-4</v>
      </c>
    </row>
    <row r="218" spans="2:21">
      <c r="B218" t="s">
        <v>815</v>
      </c>
      <c r="C218" t="s">
        <v>816</v>
      </c>
      <c r="D218" t="s">
        <v>100</v>
      </c>
      <c r="E218" t="s">
        <v>123</v>
      </c>
      <c r="F218" t="s">
        <v>817</v>
      </c>
      <c r="G218" t="s">
        <v>325</v>
      </c>
      <c r="H218" t="s">
        <v>643</v>
      </c>
      <c r="I218" t="s">
        <v>149</v>
      </c>
      <c r="J218"/>
      <c r="K218" s="77">
        <v>5.01</v>
      </c>
      <c r="L218" t="s">
        <v>102</v>
      </c>
      <c r="M218" s="78">
        <v>6.7699999999999996E-2</v>
      </c>
      <c r="N218" s="78">
        <v>6.7299999999999999E-2</v>
      </c>
      <c r="O218" s="77">
        <v>77973.740000000005</v>
      </c>
      <c r="P218" s="77">
        <v>101.88</v>
      </c>
      <c r="Q218" s="77">
        <v>0</v>
      </c>
      <c r="R218" s="77">
        <v>79.439646311999994</v>
      </c>
      <c r="S218" s="78">
        <v>0</v>
      </c>
      <c r="T218" s="78">
        <f t="shared" si="4"/>
        <v>3.5351700768196668E-3</v>
      </c>
      <c r="U218" s="78">
        <f>R218/'סכום נכסי הקרן'!$C$42</f>
        <v>8.4587409949436298E-4</v>
      </c>
    </row>
    <row r="219" spans="2:21">
      <c r="B219" t="s">
        <v>818</v>
      </c>
      <c r="C219" t="s">
        <v>819</v>
      </c>
      <c r="D219" t="s">
        <v>100</v>
      </c>
      <c r="E219" t="s">
        <v>123</v>
      </c>
      <c r="F219" t="s">
        <v>820</v>
      </c>
      <c r="G219" t="s">
        <v>666</v>
      </c>
      <c r="H219" t="s">
        <v>2850</v>
      </c>
      <c r="I219" t="s">
        <v>209</v>
      </c>
      <c r="J219"/>
      <c r="K219" s="77">
        <v>3.59</v>
      </c>
      <c r="L219" t="s">
        <v>102</v>
      </c>
      <c r="M219" s="78">
        <v>6.0499999999999998E-2</v>
      </c>
      <c r="N219" s="78">
        <v>6.1400000000000003E-2</v>
      </c>
      <c r="O219" s="77">
        <v>53203.13</v>
      </c>
      <c r="P219" s="77">
        <v>99.98</v>
      </c>
      <c r="Q219" s="77">
        <v>1.6093900000000001</v>
      </c>
      <c r="R219" s="77">
        <v>54.801879374000002</v>
      </c>
      <c r="S219" s="78">
        <v>2.0000000000000001E-4</v>
      </c>
      <c r="T219" s="78">
        <f t="shared" si="4"/>
        <v>2.4387566298514681E-3</v>
      </c>
      <c r="U219" s="78">
        <f>R219/'סכום נכסי הקרן'!$C$42</f>
        <v>5.8353092590593002E-4</v>
      </c>
    </row>
    <row r="220" spans="2:21">
      <c r="B220" t="s">
        <v>821</v>
      </c>
      <c r="C220" t="s">
        <v>822</v>
      </c>
      <c r="D220" t="s">
        <v>100</v>
      </c>
      <c r="E220" t="s">
        <v>123</v>
      </c>
      <c r="F220" t="s">
        <v>820</v>
      </c>
      <c r="G220" t="s">
        <v>666</v>
      </c>
      <c r="H220" t="s">
        <v>2850</v>
      </c>
      <c r="I220" t="s">
        <v>209</v>
      </c>
      <c r="J220"/>
      <c r="K220" s="77">
        <v>1.22</v>
      </c>
      <c r="L220" t="s">
        <v>102</v>
      </c>
      <c r="M220" s="78">
        <v>3.5499999999999997E-2</v>
      </c>
      <c r="N220" s="78">
        <v>7.5700000000000003E-2</v>
      </c>
      <c r="O220" s="77">
        <v>10599.06</v>
      </c>
      <c r="P220" s="77">
        <v>96.33</v>
      </c>
      <c r="Q220" s="77">
        <v>0</v>
      </c>
      <c r="R220" s="77">
        <v>10.210074498000001</v>
      </c>
      <c r="S220" s="78">
        <v>0</v>
      </c>
      <c r="T220" s="78">
        <f t="shared" si="4"/>
        <v>4.5436191527928349E-4</v>
      </c>
      <c r="U220" s="78">
        <f>R220/'סכום נכסי הקרן'!$C$42</f>
        <v>1.0871696907922295E-4</v>
      </c>
    </row>
    <row r="221" spans="2:21">
      <c r="B221" t="s">
        <v>823</v>
      </c>
      <c r="C221" t="s">
        <v>824</v>
      </c>
      <c r="D221" t="s">
        <v>100</v>
      </c>
      <c r="E221" t="s">
        <v>123</v>
      </c>
      <c r="F221" t="s">
        <v>825</v>
      </c>
      <c r="G221" t="s">
        <v>345</v>
      </c>
      <c r="H221" t="s">
        <v>2850</v>
      </c>
      <c r="I221" t="s">
        <v>209</v>
      </c>
      <c r="J221"/>
      <c r="K221" s="77">
        <v>2.23</v>
      </c>
      <c r="L221" t="s">
        <v>102</v>
      </c>
      <c r="M221" s="78">
        <v>0.01</v>
      </c>
      <c r="N221" s="78">
        <v>7.0699999999999999E-2</v>
      </c>
      <c r="O221" s="77">
        <v>16370.55</v>
      </c>
      <c r="P221" s="77">
        <v>88</v>
      </c>
      <c r="Q221" s="77">
        <v>0</v>
      </c>
      <c r="R221" s="77">
        <v>14.406084</v>
      </c>
      <c r="S221" s="78">
        <v>1E-4</v>
      </c>
      <c r="T221" s="78">
        <f t="shared" si="4"/>
        <v>6.4108992732584086E-4</v>
      </c>
      <c r="U221" s="78">
        <f>R221/'סכום נכסי הקרן'!$C$42</f>
        <v>1.5339611763728859E-4</v>
      </c>
    </row>
    <row r="222" spans="2:21">
      <c r="B222" s="79" t="s">
        <v>309</v>
      </c>
      <c r="C222" s="16"/>
      <c r="D222" s="16"/>
      <c r="E222" s="16"/>
      <c r="F222" s="16"/>
      <c r="K222" s="81">
        <v>3.41</v>
      </c>
      <c r="N222" s="80">
        <v>5.6800000000000003E-2</v>
      </c>
      <c r="O222" s="81">
        <v>50211.4</v>
      </c>
      <c r="Q222" s="81">
        <v>0</v>
      </c>
      <c r="R222" s="81">
        <v>52.842092739999998</v>
      </c>
      <c r="T222" s="80">
        <f t="shared" si="4"/>
        <v>2.3515435141452695E-3</v>
      </c>
      <c r="U222" s="80">
        <f>R222/'סכום נכסי הקרן'!$C$42</f>
        <v>5.6266309943393041E-4</v>
      </c>
    </row>
    <row r="223" spans="2:21">
      <c r="B223" t="s">
        <v>826</v>
      </c>
      <c r="C223" t="s">
        <v>827</v>
      </c>
      <c r="D223" t="s">
        <v>100</v>
      </c>
      <c r="E223" t="s">
        <v>123</v>
      </c>
      <c r="F223" t="s">
        <v>828</v>
      </c>
      <c r="G223" t="s">
        <v>680</v>
      </c>
      <c r="H223" t="s">
        <v>360</v>
      </c>
      <c r="I223" t="s">
        <v>206</v>
      </c>
      <c r="J223"/>
      <c r="K223" s="77">
        <v>3.03</v>
      </c>
      <c r="L223" t="s">
        <v>102</v>
      </c>
      <c r="M223" s="78">
        <v>2.12E-2</v>
      </c>
      <c r="N223" s="78">
        <v>5.6899999999999999E-2</v>
      </c>
      <c r="O223" s="77">
        <v>41507.199999999997</v>
      </c>
      <c r="P223" s="77">
        <v>106.21</v>
      </c>
      <c r="Q223" s="77">
        <v>0</v>
      </c>
      <c r="R223" s="77">
        <v>44.084797119999998</v>
      </c>
      <c r="S223" s="78">
        <v>2.9999999999999997E-4</v>
      </c>
      <c r="T223" s="78">
        <f t="shared" si="4"/>
        <v>1.9618321940810032E-3</v>
      </c>
      <c r="U223" s="78">
        <f>R223/'סכום נכסי הקרן'!$C$42</f>
        <v>4.6941533348240374E-4</v>
      </c>
    </row>
    <row r="224" spans="2:21">
      <c r="B224" t="s">
        <v>829</v>
      </c>
      <c r="C224" t="s">
        <v>830</v>
      </c>
      <c r="D224" t="s">
        <v>100</v>
      </c>
      <c r="E224" t="s">
        <v>123</v>
      </c>
      <c r="F224" t="s">
        <v>828</v>
      </c>
      <c r="G224" t="s">
        <v>680</v>
      </c>
      <c r="H224" t="s">
        <v>360</v>
      </c>
      <c r="I224" t="s">
        <v>206</v>
      </c>
      <c r="J224"/>
      <c r="K224" s="77">
        <v>5.31</v>
      </c>
      <c r="L224" t="s">
        <v>102</v>
      </c>
      <c r="M224" s="78">
        <v>2.6700000000000002E-2</v>
      </c>
      <c r="N224" s="78">
        <v>5.6500000000000002E-2</v>
      </c>
      <c r="O224" s="77">
        <v>8704.2000000000007</v>
      </c>
      <c r="P224" s="77">
        <v>100.61</v>
      </c>
      <c r="Q224" s="77">
        <v>0</v>
      </c>
      <c r="R224" s="77">
        <v>8.7572956200000007</v>
      </c>
      <c r="S224" s="78">
        <v>1E-4</v>
      </c>
      <c r="T224" s="78">
        <f t="shared" si="4"/>
        <v>3.8971132006426621E-4</v>
      </c>
      <c r="U224" s="78">
        <f>R224/'סכום נכסי הקרן'!$C$42</f>
        <v>9.3247765951526607E-5</v>
      </c>
    </row>
    <row r="225" spans="2:21">
      <c r="B225" s="79" t="s">
        <v>831</v>
      </c>
      <c r="C225" s="16"/>
      <c r="D225" s="16"/>
      <c r="E225" s="16"/>
      <c r="F225" s="16"/>
      <c r="K225" s="81">
        <v>0</v>
      </c>
      <c r="N225" s="80">
        <v>0</v>
      </c>
      <c r="O225" s="81">
        <v>0</v>
      </c>
      <c r="Q225" s="81">
        <v>0</v>
      </c>
      <c r="R225" s="81">
        <v>0</v>
      </c>
      <c r="T225" s="80">
        <f t="shared" si="4"/>
        <v>0</v>
      </c>
      <c r="U225" s="80">
        <f>R225/'סכום נכסי הקרן'!$C$42</f>
        <v>0</v>
      </c>
    </row>
    <row r="226" spans="2:21">
      <c r="B226" t="s">
        <v>208</v>
      </c>
      <c r="C226" t="s">
        <v>208</v>
      </c>
      <c r="D226" s="16"/>
      <c r="E226" s="16"/>
      <c r="F226" s="16"/>
      <c r="G226" t="s">
        <v>208</v>
      </c>
      <c r="H226" t="s">
        <v>208</v>
      </c>
      <c r="K226" s="77">
        <v>0</v>
      </c>
      <c r="L226" t="s">
        <v>208</v>
      </c>
      <c r="M226" s="78">
        <v>0</v>
      </c>
      <c r="N226" s="78">
        <v>0</v>
      </c>
      <c r="O226" s="77">
        <v>0</v>
      </c>
      <c r="P226" s="77">
        <v>0</v>
      </c>
      <c r="R226" s="77">
        <v>0</v>
      </c>
      <c r="S226" s="78">
        <v>0</v>
      </c>
      <c r="T226" s="78">
        <f t="shared" si="4"/>
        <v>0</v>
      </c>
      <c r="U226" s="78">
        <f>R226/'סכום נכסי הקרן'!$C$42</f>
        <v>0</v>
      </c>
    </row>
    <row r="227" spans="2:21">
      <c r="B227" s="79" t="s">
        <v>216</v>
      </c>
      <c r="C227" s="16"/>
      <c r="D227" s="16"/>
      <c r="E227" s="16"/>
      <c r="F227" s="16"/>
      <c r="K227" s="81">
        <v>4.96</v>
      </c>
      <c r="N227" s="80">
        <v>7.7100000000000002E-2</v>
      </c>
      <c r="O227" s="81">
        <v>1045456.15</v>
      </c>
      <c r="Q227" s="81">
        <v>0</v>
      </c>
      <c r="R227" s="81">
        <v>3814.9264377896061</v>
      </c>
      <c r="T227" s="80">
        <f t="shared" si="4"/>
        <v>0.16976930807539145</v>
      </c>
      <c r="U227" s="80">
        <f>R227/'סכום נכסי הקרן'!$C$42</f>
        <v>4.0621372513777981E-2</v>
      </c>
    </row>
    <row r="228" spans="2:21">
      <c r="B228" s="79" t="s">
        <v>310</v>
      </c>
      <c r="C228" s="16"/>
      <c r="D228" s="16"/>
      <c r="E228" s="16"/>
      <c r="F228" s="16"/>
      <c r="K228" s="81">
        <v>5.19</v>
      </c>
      <c r="N228" s="80">
        <v>7.7399999999999997E-2</v>
      </c>
      <c r="O228" s="81">
        <v>183000.95</v>
      </c>
      <c r="Q228" s="81">
        <v>0</v>
      </c>
      <c r="R228" s="81">
        <v>664.96201147471106</v>
      </c>
      <c r="T228" s="80">
        <f t="shared" si="4"/>
        <v>2.9591695259500599E-2</v>
      </c>
      <c r="U228" s="80">
        <f>R228/'סכום נכסי הקרן'!$C$42</f>
        <v>7.0805217390446165E-3</v>
      </c>
    </row>
    <row r="229" spans="2:21">
      <c r="B229" t="s">
        <v>832</v>
      </c>
      <c r="C229" t="s">
        <v>833</v>
      </c>
      <c r="D229" t="s">
        <v>123</v>
      </c>
      <c r="E229" t="s">
        <v>834</v>
      </c>
      <c r="F229" t="s">
        <v>324</v>
      </c>
      <c r="G229" t="s">
        <v>325</v>
      </c>
      <c r="H229" t="s">
        <v>835</v>
      </c>
      <c r="I229" t="s">
        <v>210</v>
      </c>
      <c r="J229"/>
      <c r="K229" s="77">
        <v>7.1</v>
      </c>
      <c r="L229" t="s">
        <v>106</v>
      </c>
      <c r="M229" s="78">
        <v>3.7499999999999999E-2</v>
      </c>
      <c r="N229" s="78">
        <v>6.4699999999999994E-2</v>
      </c>
      <c r="O229" s="77">
        <v>7068.76</v>
      </c>
      <c r="P229" s="77">
        <v>82.303000707337631</v>
      </c>
      <c r="Q229" s="77">
        <v>0</v>
      </c>
      <c r="R229" s="77">
        <v>22.392718330687199</v>
      </c>
      <c r="S229" s="78">
        <v>0</v>
      </c>
      <c r="T229" s="78">
        <f t="shared" si="4"/>
        <v>9.9650579347227743E-4</v>
      </c>
      <c r="U229" s="78">
        <f>R229/'סכום נכסי הקרן'!$C$42</f>
        <v>2.3843787494733212E-4</v>
      </c>
    </row>
    <row r="230" spans="2:21">
      <c r="B230" t="s">
        <v>836</v>
      </c>
      <c r="C230" t="s">
        <v>837</v>
      </c>
      <c r="D230" t="s">
        <v>123</v>
      </c>
      <c r="E230" t="s">
        <v>834</v>
      </c>
      <c r="F230" t="s">
        <v>447</v>
      </c>
      <c r="G230" t="s">
        <v>315</v>
      </c>
      <c r="H230" t="s">
        <v>838</v>
      </c>
      <c r="I230" t="s">
        <v>2117</v>
      </c>
      <c r="J230"/>
      <c r="K230" s="77">
        <v>2.89</v>
      </c>
      <c r="L230" t="s">
        <v>106</v>
      </c>
      <c r="M230" s="78">
        <v>3.2599999999999997E-2</v>
      </c>
      <c r="N230" s="78">
        <v>8.7300000000000003E-2</v>
      </c>
      <c r="O230" s="77">
        <v>21228.87</v>
      </c>
      <c r="P230" s="77">
        <v>85.833791547077169</v>
      </c>
      <c r="Q230" s="77">
        <v>0</v>
      </c>
      <c r="R230" s="77">
        <v>70.134722946836405</v>
      </c>
      <c r="S230" s="78">
        <v>0</v>
      </c>
      <c r="T230" s="78">
        <f t="shared" si="4"/>
        <v>3.1210885926394247E-3</v>
      </c>
      <c r="U230" s="78">
        <f>R230/'סכום נכסי הקרן'!$C$42</f>
        <v>7.4679518817268877E-4</v>
      </c>
    </row>
    <row r="231" spans="2:21">
      <c r="B231" t="s">
        <v>839</v>
      </c>
      <c r="C231" t="s">
        <v>840</v>
      </c>
      <c r="D231" t="s">
        <v>123</v>
      </c>
      <c r="E231" t="s">
        <v>834</v>
      </c>
      <c r="F231" t="s">
        <v>438</v>
      </c>
      <c r="G231" t="s">
        <v>315</v>
      </c>
      <c r="H231" t="s">
        <v>838</v>
      </c>
      <c r="I231" t="s">
        <v>2117</v>
      </c>
      <c r="J231"/>
      <c r="K231" s="77">
        <v>2.2400000000000002</v>
      </c>
      <c r="L231" t="s">
        <v>106</v>
      </c>
      <c r="M231" s="78">
        <v>3.2800000000000003E-2</v>
      </c>
      <c r="N231" s="78">
        <v>8.3900000000000002E-2</v>
      </c>
      <c r="O231" s="77">
        <v>30049.23</v>
      </c>
      <c r="P231" s="77">
        <v>89.480736215869925</v>
      </c>
      <c r="Q231" s="77">
        <v>0</v>
      </c>
      <c r="R231" s="77">
        <v>103.492959817889</v>
      </c>
      <c r="S231" s="78">
        <v>0</v>
      </c>
      <c r="T231" s="78">
        <f t="shared" si="4"/>
        <v>4.6055745675498373E-3</v>
      </c>
      <c r="U231" s="78">
        <f>R231/'סכום נכסי הקרן'!$C$42</f>
        <v>1.1019940074524126E-3</v>
      </c>
    </row>
    <row r="232" spans="2:21">
      <c r="B232" t="s">
        <v>841</v>
      </c>
      <c r="C232" t="s">
        <v>842</v>
      </c>
      <c r="D232" t="s">
        <v>123</v>
      </c>
      <c r="E232" t="s">
        <v>834</v>
      </c>
      <c r="F232" t="s">
        <v>438</v>
      </c>
      <c r="G232" t="s">
        <v>315</v>
      </c>
      <c r="H232" t="s">
        <v>838</v>
      </c>
      <c r="I232" t="s">
        <v>2117</v>
      </c>
      <c r="J232"/>
      <c r="K232" s="77">
        <v>4.17</v>
      </c>
      <c r="L232" t="s">
        <v>106</v>
      </c>
      <c r="M232" s="78">
        <v>7.1300000000000002E-2</v>
      </c>
      <c r="N232" s="78">
        <v>7.5800000000000006E-2</v>
      </c>
      <c r="O232" s="77">
        <v>17163.759999999998</v>
      </c>
      <c r="P232" s="77">
        <v>99.197194516819152</v>
      </c>
      <c r="Q232" s="77">
        <v>0</v>
      </c>
      <c r="R232" s="77">
        <v>65.532952346966397</v>
      </c>
      <c r="S232" s="78">
        <v>0</v>
      </c>
      <c r="T232" s="78">
        <f t="shared" si="4"/>
        <v>2.9163036712519848E-3</v>
      </c>
      <c r="U232" s="78">
        <f>R232/'סכום נכסי הקרן'!$C$42</f>
        <v>6.9779549163631735E-4</v>
      </c>
    </row>
    <row r="233" spans="2:21">
      <c r="B233" t="s">
        <v>843</v>
      </c>
      <c r="C233" t="s">
        <v>844</v>
      </c>
      <c r="D233" t="s">
        <v>123</v>
      </c>
      <c r="E233" t="s">
        <v>834</v>
      </c>
      <c r="F233" t="s">
        <v>845</v>
      </c>
      <c r="G233" t="s">
        <v>474</v>
      </c>
      <c r="H233" t="s">
        <v>846</v>
      </c>
      <c r="I233" t="s">
        <v>2117</v>
      </c>
      <c r="J233"/>
      <c r="K233" s="77">
        <v>9.4600000000000009</v>
      </c>
      <c r="L233" t="s">
        <v>106</v>
      </c>
      <c r="M233" s="78">
        <v>6.3799999999999996E-2</v>
      </c>
      <c r="N233" s="78">
        <v>6.6500000000000004E-2</v>
      </c>
      <c r="O233" s="77">
        <v>42954.58</v>
      </c>
      <c r="P233" s="77">
        <v>98.190583229541403</v>
      </c>
      <c r="Q233" s="77">
        <v>0</v>
      </c>
      <c r="R233" s="77">
        <v>162.340630256704</v>
      </c>
      <c r="S233" s="78">
        <v>1E-4</v>
      </c>
      <c r="T233" s="78">
        <f t="shared" si="4"/>
        <v>7.2243742888977716E-3</v>
      </c>
      <c r="U233" s="78">
        <f>R233/'סכום נכסי הקרן'!$C$42</f>
        <v>1.7286045545874186E-3</v>
      </c>
    </row>
    <row r="234" spans="2:21">
      <c r="B234" t="s">
        <v>847</v>
      </c>
      <c r="C234" t="s">
        <v>848</v>
      </c>
      <c r="D234" t="s">
        <v>123</v>
      </c>
      <c r="E234" t="s">
        <v>834</v>
      </c>
      <c r="F234" t="s">
        <v>849</v>
      </c>
      <c r="G234" t="s">
        <v>315</v>
      </c>
      <c r="H234" t="s">
        <v>846</v>
      </c>
      <c r="I234" t="s">
        <v>210</v>
      </c>
      <c r="J234"/>
      <c r="K234" s="77">
        <v>2.4300000000000002</v>
      </c>
      <c r="L234" t="s">
        <v>106</v>
      </c>
      <c r="M234" s="78">
        <v>3.0800000000000001E-2</v>
      </c>
      <c r="N234" s="78">
        <v>8.6900000000000005E-2</v>
      </c>
      <c r="O234" s="77">
        <v>24110.57</v>
      </c>
      <c r="P234" s="77">
        <v>88.699575151479209</v>
      </c>
      <c r="Q234" s="77">
        <v>0</v>
      </c>
      <c r="R234" s="77">
        <v>82.3146106797534</v>
      </c>
      <c r="S234" s="78">
        <v>0</v>
      </c>
      <c r="T234" s="78">
        <f t="shared" si="4"/>
        <v>3.6631098207214386E-3</v>
      </c>
      <c r="U234" s="78">
        <f>R234/'סכום נכסי הקרן'!$C$42</f>
        <v>8.7648674706457806E-4</v>
      </c>
    </row>
    <row r="235" spans="2:21">
      <c r="B235" t="s">
        <v>850</v>
      </c>
      <c r="C235" t="s">
        <v>851</v>
      </c>
      <c r="D235" t="s">
        <v>123</v>
      </c>
      <c r="E235" t="s">
        <v>834</v>
      </c>
      <c r="F235" t="s">
        <v>852</v>
      </c>
      <c r="G235" t="s">
        <v>853</v>
      </c>
      <c r="H235" t="s">
        <v>854</v>
      </c>
      <c r="I235" t="s">
        <v>210</v>
      </c>
      <c r="J235"/>
      <c r="K235" s="77">
        <v>5.33</v>
      </c>
      <c r="L235" t="s">
        <v>106</v>
      </c>
      <c r="M235" s="78">
        <v>8.5000000000000006E-2</v>
      </c>
      <c r="N235" s="78">
        <v>8.4699999999999998E-2</v>
      </c>
      <c r="O235" s="77">
        <v>18067.12</v>
      </c>
      <c r="P235" s="77">
        <v>101.66405567240379</v>
      </c>
      <c r="Q235" s="77">
        <v>0</v>
      </c>
      <c r="R235" s="77">
        <v>70.697534933584805</v>
      </c>
      <c r="S235" s="78">
        <v>0</v>
      </c>
      <c r="T235" s="78">
        <f t="shared" si="4"/>
        <v>3.1461344757317796E-3</v>
      </c>
      <c r="U235" s="78">
        <f>R235/'סכום נכסי הקרן'!$C$42</f>
        <v>7.5278801548973992E-4</v>
      </c>
    </row>
    <row r="236" spans="2:21">
      <c r="B236" t="s">
        <v>855</v>
      </c>
      <c r="C236" t="s">
        <v>856</v>
      </c>
      <c r="D236" t="s">
        <v>123</v>
      </c>
      <c r="E236" t="s">
        <v>834</v>
      </c>
      <c r="F236" t="s">
        <v>857</v>
      </c>
      <c r="G236" t="s">
        <v>858</v>
      </c>
      <c r="H236" t="s">
        <v>854</v>
      </c>
      <c r="I236" t="s">
        <v>2117</v>
      </c>
      <c r="J236"/>
      <c r="K236" s="77">
        <v>5.61</v>
      </c>
      <c r="L236" t="s">
        <v>110</v>
      </c>
      <c r="M236" s="78">
        <v>4.3799999999999999E-2</v>
      </c>
      <c r="N236" s="78">
        <v>7.0699999999999999E-2</v>
      </c>
      <c r="O236" s="77">
        <v>4516.78</v>
      </c>
      <c r="P236" s="77">
        <v>86.422236580041528</v>
      </c>
      <c r="Q236" s="77">
        <v>0</v>
      </c>
      <c r="R236" s="77">
        <v>15.8384605717005</v>
      </c>
      <c r="S236" s="78">
        <v>0</v>
      </c>
      <c r="T236" s="78">
        <f t="shared" si="4"/>
        <v>7.0483259273406069E-4</v>
      </c>
      <c r="U236" s="78">
        <f>R236/'סכום נכסי הקרן'!$C$42</f>
        <v>1.6864807681602628E-4</v>
      </c>
    </row>
    <row r="237" spans="2:21">
      <c r="B237" t="s">
        <v>859</v>
      </c>
      <c r="C237" t="s">
        <v>860</v>
      </c>
      <c r="D237" t="s">
        <v>123</v>
      </c>
      <c r="E237" t="s">
        <v>834</v>
      </c>
      <c r="F237" t="s">
        <v>857</v>
      </c>
      <c r="G237" t="s">
        <v>858</v>
      </c>
      <c r="H237" t="s">
        <v>854</v>
      </c>
      <c r="I237" t="s">
        <v>2117</v>
      </c>
      <c r="J237"/>
      <c r="K237" s="77">
        <v>4.82</v>
      </c>
      <c r="L237" t="s">
        <v>110</v>
      </c>
      <c r="M237" s="78">
        <v>7.3800000000000004E-2</v>
      </c>
      <c r="N237" s="78">
        <v>6.93E-2</v>
      </c>
      <c r="O237" s="77">
        <v>9259.4</v>
      </c>
      <c r="P237" s="77">
        <v>101.4293196319416</v>
      </c>
      <c r="Q237" s="77">
        <v>0</v>
      </c>
      <c r="R237" s="77">
        <v>38.107011107265002</v>
      </c>
      <c r="S237" s="78">
        <v>0</v>
      </c>
      <c r="T237" s="78">
        <f t="shared" si="4"/>
        <v>1.6958127539282381E-3</v>
      </c>
      <c r="U237" s="78">
        <f>R237/'סכום נכסי הקרן'!$C$42</f>
        <v>4.0576381191554105E-4</v>
      </c>
    </row>
    <row r="238" spans="2:21">
      <c r="B238" t="s">
        <v>861</v>
      </c>
      <c r="C238" t="s">
        <v>862</v>
      </c>
      <c r="D238" t="s">
        <v>123</v>
      </c>
      <c r="E238" t="s">
        <v>834</v>
      </c>
      <c r="F238" t="s">
        <v>857</v>
      </c>
      <c r="G238" t="s">
        <v>858</v>
      </c>
      <c r="H238" t="s">
        <v>854</v>
      </c>
      <c r="I238" t="s">
        <v>2117</v>
      </c>
      <c r="J238"/>
      <c r="K238" s="77">
        <v>5.91</v>
      </c>
      <c r="L238" t="s">
        <v>106</v>
      </c>
      <c r="M238" s="78">
        <v>8.1299999999999997E-2</v>
      </c>
      <c r="N238" s="78">
        <v>7.5300000000000006E-2</v>
      </c>
      <c r="O238" s="77">
        <v>8581.8799999999992</v>
      </c>
      <c r="P238" s="77">
        <v>103.2658197923998</v>
      </c>
      <c r="Q238" s="77">
        <v>0</v>
      </c>
      <c r="R238" s="77">
        <v>34.110410483324401</v>
      </c>
      <c r="S238" s="78">
        <v>0</v>
      </c>
      <c r="T238" s="78">
        <f t="shared" si="4"/>
        <v>1.5179587025737902E-3</v>
      </c>
      <c r="U238" s="78">
        <f>R238/'סכום נכסי הקרן'!$C$42</f>
        <v>3.6320797096256219E-4</v>
      </c>
    </row>
    <row r="239" spans="2:21">
      <c r="B239" s="79" t="s">
        <v>311</v>
      </c>
      <c r="C239" s="16"/>
      <c r="D239" s="16"/>
      <c r="E239" s="16"/>
      <c r="F239" s="16"/>
      <c r="K239" s="81">
        <v>4.91</v>
      </c>
      <c r="N239" s="80">
        <v>7.7100000000000002E-2</v>
      </c>
      <c r="O239" s="81">
        <v>862455.2</v>
      </c>
      <c r="Q239" s="81">
        <v>0</v>
      </c>
      <c r="R239" s="81">
        <v>3149.9644263148948</v>
      </c>
      <c r="T239" s="80">
        <f t="shared" si="4"/>
        <v>0.14017761281589083</v>
      </c>
      <c r="U239" s="80">
        <f>R239/'סכום נכסי הקרן'!$C$42</f>
        <v>3.3540850774733365E-2</v>
      </c>
    </row>
    <row r="240" spans="2:21">
      <c r="B240" t="s">
        <v>863</v>
      </c>
      <c r="C240" t="s">
        <v>864</v>
      </c>
      <c r="D240" t="s">
        <v>123</v>
      </c>
      <c r="E240" t="s">
        <v>834</v>
      </c>
      <c r="F240"/>
      <c r="G240" t="s">
        <v>865</v>
      </c>
      <c r="H240" t="s">
        <v>866</v>
      </c>
      <c r="I240" t="s">
        <v>210</v>
      </c>
      <c r="J240"/>
      <c r="K240" s="77">
        <v>7.28</v>
      </c>
      <c r="L240" t="s">
        <v>110</v>
      </c>
      <c r="M240" s="78">
        <v>4.2500000000000003E-2</v>
      </c>
      <c r="N240" s="78">
        <v>5.57E-2</v>
      </c>
      <c r="O240" s="77">
        <v>9033.56</v>
      </c>
      <c r="P240" s="77">
        <v>90.9611921280204</v>
      </c>
      <c r="Q240" s="77">
        <v>0</v>
      </c>
      <c r="R240" s="77">
        <v>33.340614917787001</v>
      </c>
      <c r="S240" s="78">
        <v>0</v>
      </c>
      <c r="T240" s="78">
        <f t="shared" si="4"/>
        <v>1.4837017745171354E-3</v>
      </c>
      <c r="U240" s="78">
        <f>R240/'סכום נכסי הקרן'!$C$42</f>
        <v>3.5501118055596468E-4</v>
      </c>
    </row>
    <row r="241" spans="2:21">
      <c r="B241" t="s">
        <v>867</v>
      </c>
      <c r="C241" t="s">
        <v>868</v>
      </c>
      <c r="D241" t="s">
        <v>123</v>
      </c>
      <c r="E241" t="s">
        <v>834</v>
      </c>
      <c r="F241"/>
      <c r="G241" t="s">
        <v>865</v>
      </c>
      <c r="H241" t="s">
        <v>869</v>
      </c>
      <c r="I241" t="s">
        <v>210</v>
      </c>
      <c r="J241"/>
      <c r="K241" s="77">
        <v>0.94</v>
      </c>
      <c r="L241" t="s">
        <v>106</v>
      </c>
      <c r="M241" s="78">
        <v>4.4999999999999998E-2</v>
      </c>
      <c r="N241" s="78">
        <v>8.7599999999999997E-2</v>
      </c>
      <c r="O241" s="77">
        <v>5.87</v>
      </c>
      <c r="P241" s="77">
        <v>91.944947189097107</v>
      </c>
      <c r="Q241" s="77">
        <v>0</v>
      </c>
      <c r="R241" s="77">
        <v>2.07737011716E-2</v>
      </c>
      <c r="S241" s="78">
        <v>0</v>
      </c>
      <c r="T241" s="78">
        <f t="shared" si="4"/>
        <v>9.2445737331462028E-7</v>
      </c>
      <c r="U241" s="78">
        <f>R241/'סכום נכסי הקרן'!$C$42</f>
        <v>2.2119856504242468E-7</v>
      </c>
    </row>
    <row r="242" spans="2:21">
      <c r="B242" t="s">
        <v>870</v>
      </c>
      <c r="C242" t="s">
        <v>871</v>
      </c>
      <c r="D242" t="s">
        <v>123</v>
      </c>
      <c r="E242" t="s">
        <v>834</v>
      </c>
      <c r="F242"/>
      <c r="G242" t="s">
        <v>865</v>
      </c>
      <c r="H242" t="s">
        <v>872</v>
      </c>
      <c r="I242" t="s">
        <v>302</v>
      </c>
      <c r="J242"/>
      <c r="K242" s="77">
        <v>6.63</v>
      </c>
      <c r="L242" t="s">
        <v>106</v>
      </c>
      <c r="M242" s="78">
        <v>0.03</v>
      </c>
      <c r="N242" s="78">
        <v>7.0999999999999994E-2</v>
      </c>
      <c r="O242" s="77">
        <v>16712.09</v>
      </c>
      <c r="P242" s="77">
        <v>77.450000044877697</v>
      </c>
      <c r="Q242" s="77">
        <v>0</v>
      </c>
      <c r="R242" s="77">
        <v>49.819584279412503</v>
      </c>
      <c r="S242" s="78">
        <v>0</v>
      </c>
      <c r="T242" s="78">
        <f t="shared" si="4"/>
        <v>2.2170378615793272E-3</v>
      </c>
      <c r="U242" s="78">
        <f>R242/'סכום נכסי הקרן'!$C$42</f>
        <v>5.3047940097847367E-4</v>
      </c>
    </row>
    <row r="243" spans="2:21">
      <c r="B243" t="s">
        <v>873</v>
      </c>
      <c r="C243" t="s">
        <v>874</v>
      </c>
      <c r="D243" t="s">
        <v>123</v>
      </c>
      <c r="E243" t="s">
        <v>834</v>
      </c>
      <c r="F243"/>
      <c r="G243" t="s">
        <v>865</v>
      </c>
      <c r="H243" t="s">
        <v>872</v>
      </c>
      <c r="I243" t="s">
        <v>302</v>
      </c>
      <c r="J243"/>
      <c r="K243" s="77">
        <v>7.26</v>
      </c>
      <c r="L243" t="s">
        <v>106</v>
      </c>
      <c r="M243" s="78">
        <v>3.5000000000000003E-2</v>
      </c>
      <c r="N243" s="78">
        <v>7.0499999999999993E-2</v>
      </c>
      <c r="O243" s="77">
        <v>6775.17</v>
      </c>
      <c r="P243" s="77">
        <v>78.415444825738689</v>
      </c>
      <c r="Q243" s="77">
        <v>0</v>
      </c>
      <c r="R243" s="77">
        <v>20.448889039126801</v>
      </c>
      <c r="S243" s="78">
        <v>0</v>
      </c>
      <c r="T243" s="78">
        <f t="shared" si="4"/>
        <v>9.1000280076028873E-4</v>
      </c>
      <c r="U243" s="78">
        <f>R243/'סכום נכסי הקרן'!$C$42</f>
        <v>2.1773996240739371E-4</v>
      </c>
    </row>
    <row r="244" spans="2:21">
      <c r="B244" t="s">
        <v>875</v>
      </c>
      <c r="C244" t="s">
        <v>876</v>
      </c>
      <c r="D244" t="s">
        <v>123</v>
      </c>
      <c r="E244" t="s">
        <v>834</v>
      </c>
      <c r="F244"/>
      <c r="G244" t="s">
        <v>865</v>
      </c>
      <c r="H244" t="s">
        <v>877</v>
      </c>
      <c r="I244" t="s">
        <v>302</v>
      </c>
      <c r="J244"/>
      <c r="K244" s="77">
        <v>3.78</v>
      </c>
      <c r="L244" t="s">
        <v>106</v>
      </c>
      <c r="M244" s="78">
        <v>3.2000000000000001E-2</v>
      </c>
      <c r="N244" s="78">
        <v>0.12590000000000001</v>
      </c>
      <c r="O244" s="77">
        <v>14453.7</v>
      </c>
      <c r="P244" s="77">
        <v>72.494555878425587</v>
      </c>
      <c r="Q244" s="77">
        <v>0</v>
      </c>
      <c r="R244" s="77">
        <v>40.330382502927002</v>
      </c>
      <c r="S244" s="78">
        <v>0</v>
      </c>
      <c r="T244" s="78">
        <f t="shared" si="4"/>
        <v>1.7947557426310186E-3</v>
      </c>
      <c r="U244" s="78">
        <f>R244/'סכום נכסי הקרן'!$C$42</f>
        <v>4.2943829140353729E-4</v>
      </c>
    </row>
    <row r="245" spans="2:21">
      <c r="B245" t="s">
        <v>878</v>
      </c>
      <c r="C245" t="s">
        <v>879</v>
      </c>
      <c r="D245" t="s">
        <v>123</v>
      </c>
      <c r="E245" t="s">
        <v>834</v>
      </c>
      <c r="F245"/>
      <c r="G245" t="s">
        <v>865</v>
      </c>
      <c r="H245" t="s">
        <v>880</v>
      </c>
      <c r="I245" t="s">
        <v>2117</v>
      </c>
      <c r="J245"/>
      <c r="K245" s="77">
        <v>7.35</v>
      </c>
      <c r="L245" t="s">
        <v>110</v>
      </c>
      <c r="M245" s="78">
        <v>4.2500000000000003E-2</v>
      </c>
      <c r="N245" s="78">
        <v>5.6800000000000003E-2</v>
      </c>
      <c r="O245" s="77">
        <v>18067.12</v>
      </c>
      <c r="P245" s="77">
        <v>91.418055003785881</v>
      </c>
      <c r="Q245" s="77">
        <v>0</v>
      </c>
      <c r="R245" s="77">
        <v>67.016143854503994</v>
      </c>
      <c r="S245" s="78">
        <v>0</v>
      </c>
      <c r="T245" s="78">
        <f t="shared" si="4"/>
        <v>2.9823076689919382E-3</v>
      </c>
      <c r="U245" s="78">
        <f>R245/'סכום נכסי הקרן'!$C$42</f>
        <v>7.1358852872876143E-4</v>
      </c>
    </row>
    <row r="246" spans="2:21">
      <c r="B246" t="s">
        <v>881</v>
      </c>
      <c r="C246" t="s">
        <v>882</v>
      </c>
      <c r="D246" t="s">
        <v>123</v>
      </c>
      <c r="E246" t="s">
        <v>834</v>
      </c>
      <c r="F246"/>
      <c r="G246" t="s">
        <v>883</v>
      </c>
      <c r="H246" t="s">
        <v>880</v>
      </c>
      <c r="I246" t="s">
        <v>210</v>
      </c>
      <c r="J246"/>
      <c r="K246" s="77">
        <v>7.64</v>
      </c>
      <c r="L246" t="s">
        <v>106</v>
      </c>
      <c r="M246" s="78">
        <v>5.8799999999999998E-2</v>
      </c>
      <c r="N246" s="78">
        <v>6.4899999999999999E-2</v>
      </c>
      <c r="O246" s="77">
        <v>9033.56</v>
      </c>
      <c r="P246" s="77">
        <v>97.1762087991888</v>
      </c>
      <c r="Q246" s="77">
        <v>0</v>
      </c>
      <c r="R246" s="77">
        <v>33.788335370132401</v>
      </c>
      <c r="S246" s="78">
        <v>0</v>
      </c>
      <c r="T246" s="78">
        <f t="shared" si="4"/>
        <v>1.5036259310232619E-3</v>
      </c>
      <c r="U246" s="78">
        <f>R246/'סכום נכסי הקרן'!$C$42</f>
        <v>3.5977851213452516E-4</v>
      </c>
    </row>
    <row r="247" spans="2:21">
      <c r="B247" t="s">
        <v>884</v>
      </c>
      <c r="C247" t="s">
        <v>885</v>
      </c>
      <c r="D247" t="s">
        <v>123</v>
      </c>
      <c r="E247" t="s">
        <v>834</v>
      </c>
      <c r="F247"/>
      <c r="G247" t="s">
        <v>886</v>
      </c>
      <c r="H247" t="s">
        <v>880</v>
      </c>
      <c r="I247" t="s">
        <v>210</v>
      </c>
      <c r="J247"/>
      <c r="K247" s="77">
        <v>3.57</v>
      </c>
      <c r="L247" t="s">
        <v>113</v>
      </c>
      <c r="M247" s="78">
        <v>4.6300000000000001E-2</v>
      </c>
      <c r="N247" s="78">
        <v>7.0099999999999996E-2</v>
      </c>
      <c r="O247" s="77">
        <v>13550.34</v>
      </c>
      <c r="P247" s="77">
        <v>92.050652923838044</v>
      </c>
      <c r="Q247" s="77">
        <v>0</v>
      </c>
      <c r="R247" s="77">
        <v>58.627671236913002</v>
      </c>
      <c r="S247" s="78">
        <v>0</v>
      </c>
      <c r="T247" s="78">
        <f t="shared" si="4"/>
        <v>2.6090094638179149E-3</v>
      </c>
      <c r="U247" s="78">
        <f>R247/'סכום נכסי הקרן'!$C$42</f>
        <v>6.2426799356839701E-4</v>
      </c>
    </row>
    <row r="248" spans="2:21">
      <c r="B248" t="s">
        <v>887</v>
      </c>
      <c r="C248" t="s">
        <v>888</v>
      </c>
      <c r="D248" t="s">
        <v>123</v>
      </c>
      <c r="E248" t="s">
        <v>834</v>
      </c>
      <c r="F248"/>
      <c r="G248" t="s">
        <v>886</v>
      </c>
      <c r="H248" t="s">
        <v>835</v>
      </c>
      <c r="I248" t="s">
        <v>210</v>
      </c>
      <c r="J248"/>
      <c r="K248" s="77">
        <v>6.85</v>
      </c>
      <c r="L248" t="s">
        <v>106</v>
      </c>
      <c r="M248" s="78">
        <v>6.7400000000000002E-2</v>
      </c>
      <c r="N248" s="78">
        <v>6.6799999999999998E-2</v>
      </c>
      <c r="O248" s="77">
        <v>6775.17</v>
      </c>
      <c r="P248" s="77">
        <v>101.79805605763397</v>
      </c>
      <c r="Q248" s="77">
        <v>0</v>
      </c>
      <c r="R248" s="77">
        <v>26.5465197238554</v>
      </c>
      <c r="S248" s="78">
        <v>0</v>
      </c>
      <c r="T248" s="78">
        <f t="shared" si="4"/>
        <v>1.1813554884533826E-3</v>
      </c>
      <c r="U248" s="78">
        <f>R248/'סכום נכסי הקרן'!$C$42</f>
        <v>2.8266759116642143E-4</v>
      </c>
    </row>
    <row r="249" spans="2:21">
      <c r="B249" t="s">
        <v>889</v>
      </c>
      <c r="C249" t="s">
        <v>890</v>
      </c>
      <c r="D249" t="s">
        <v>123</v>
      </c>
      <c r="E249" t="s">
        <v>834</v>
      </c>
      <c r="F249"/>
      <c r="G249" t="s">
        <v>886</v>
      </c>
      <c r="H249" t="s">
        <v>835</v>
      </c>
      <c r="I249" t="s">
        <v>210</v>
      </c>
      <c r="J249"/>
      <c r="K249" s="77">
        <v>5.17</v>
      </c>
      <c r="L249" t="s">
        <v>106</v>
      </c>
      <c r="M249" s="78">
        <v>3.9300000000000002E-2</v>
      </c>
      <c r="N249" s="78">
        <v>6.8599999999999994E-2</v>
      </c>
      <c r="O249" s="77">
        <v>14069.77</v>
      </c>
      <c r="P249" s="77">
        <v>85.446800335044571</v>
      </c>
      <c r="Q249" s="77">
        <v>0</v>
      </c>
      <c r="R249" s="77">
        <v>46.2733257077955</v>
      </c>
      <c r="S249" s="78">
        <v>0</v>
      </c>
      <c r="T249" s="78">
        <f t="shared" si="4"/>
        <v>2.059224631422084E-3</v>
      </c>
      <c r="U249" s="78">
        <f>R249/'סכום נכסי הקרן'!$C$42</f>
        <v>4.9271880642522766E-4</v>
      </c>
    </row>
    <row r="250" spans="2:21">
      <c r="B250" t="s">
        <v>891</v>
      </c>
      <c r="C250" t="s">
        <v>892</v>
      </c>
      <c r="D250" t="s">
        <v>123</v>
      </c>
      <c r="E250" t="s">
        <v>834</v>
      </c>
      <c r="F250"/>
      <c r="G250" t="s">
        <v>893</v>
      </c>
      <c r="H250" t="s">
        <v>835</v>
      </c>
      <c r="I250" t="s">
        <v>2117</v>
      </c>
      <c r="J250"/>
      <c r="K250" s="77">
        <v>2.8</v>
      </c>
      <c r="L250" t="s">
        <v>106</v>
      </c>
      <c r="M250" s="78">
        <v>4.7500000000000001E-2</v>
      </c>
      <c r="N250" s="78">
        <v>8.6099999999999996E-2</v>
      </c>
      <c r="O250" s="77">
        <v>10388.59</v>
      </c>
      <c r="P250" s="77">
        <v>89.601778095968754</v>
      </c>
      <c r="Q250" s="77">
        <v>0</v>
      </c>
      <c r="R250" s="77">
        <v>35.827882871175902</v>
      </c>
      <c r="S250" s="78">
        <v>0</v>
      </c>
      <c r="T250" s="78">
        <f t="shared" si="4"/>
        <v>1.5943885115567073E-3</v>
      </c>
      <c r="U250" s="78">
        <f>R250/'סכום נכסי הקרן'!$C$42</f>
        <v>3.8149563306738289E-4</v>
      </c>
    </row>
    <row r="251" spans="2:21">
      <c r="B251" t="s">
        <v>894</v>
      </c>
      <c r="C251" t="s">
        <v>895</v>
      </c>
      <c r="D251" t="s">
        <v>123</v>
      </c>
      <c r="E251" t="s">
        <v>834</v>
      </c>
      <c r="F251"/>
      <c r="G251" t="s">
        <v>893</v>
      </c>
      <c r="H251" t="s">
        <v>835</v>
      </c>
      <c r="I251" t="s">
        <v>2117</v>
      </c>
      <c r="J251"/>
      <c r="K251" s="77">
        <v>5.91</v>
      </c>
      <c r="L251" t="s">
        <v>106</v>
      </c>
      <c r="M251" s="78">
        <v>5.1299999999999998E-2</v>
      </c>
      <c r="N251" s="78">
        <v>8.2199999999999995E-2</v>
      </c>
      <c r="O251" s="77">
        <v>7430.1</v>
      </c>
      <c r="P251" s="77">
        <v>83.415944051897014</v>
      </c>
      <c r="Q251" s="77">
        <v>0</v>
      </c>
      <c r="R251" s="77">
        <v>23.855671139091001</v>
      </c>
      <c r="S251" s="78">
        <v>0</v>
      </c>
      <c r="T251" s="78">
        <f t="shared" si="4"/>
        <v>1.061609142142237E-3</v>
      </c>
      <c r="U251" s="78">
        <f>R251/'סכום נכסי הקרן'!$C$42</f>
        <v>2.5401541018145343E-4</v>
      </c>
    </row>
    <row r="252" spans="2:21">
      <c r="B252" t="s">
        <v>896</v>
      </c>
      <c r="C252" t="s">
        <v>897</v>
      </c>
      <c r="D252" t="s">
        <v>123</v>
      </c>
      <c r="E252" t="s">
        <v>834</v>
      </c>
      <c r="F252"/>
      <c r="G252" t="s">
        <v>898</v>
      </c>
      <c r="H252" t="s">
        <v>838</v>
      </c>
      <c r="I252" t="s">
        <v>2117</v>
      </c>
      <c r="J252"/>
      <c r="K252" s="77">
        <v>7.15</v>
      </c>
      <c r="L252" t="s">
        <v>106</v>
      </c>
      <c r="M252" s="78">
        <v>3.3000000000000002E-2</v>
      </c>
      <c r="N252" s="78">
        <v>6.5000000000000002E-2</v>
      </c>
      <c r="O252" s="77">
        <v>13550.34</v>
      </c>
      <c r="P252" s="77">
        <v>79.72966636409123</v>
      </c>
      <c r="Q252" s="77">
        <v>0</v>
      </c>
      <c r="R252" s="77">
        <v>41.583213720946802</v>
      </c>
      <c r="S252" s="78">
        <v>0</v>
      </c>
      <c r="T252" s="78">
        <f t="shared" si="4"/>
        <v>1.8505084006407773E-3</v>
      </c>
      <c r="U252" s="78">
        <f>R252/'סכום נכסי הקרן'!$C$42</f>
        <v>4.4277844997119752E-4</v>
      </c>
    </row>
    <row r="253" spans="2:21">
      <c r="B253" t="s">
        <v>899</v>
      </c>
      <c r="C253" t="s">
        <v>900</v>
      </c>
      <c r="D253" t="s">
        <v>123</v>
      </c>
      <c r="E253" t="s">
        <v>834</v>
      </c>
      <c r="F253"/>
      <c r="G253" t="s">
        <v>865</v>
      </c>
      <c r="H253" t="s">
        <v>901</v>
      </c>
      <c r="I253" t="s">
        <v>302</v>
      </c>
      <c r="J253"/>
      <c r="K253" s="77">
        <v>6.62</v>
      </c>
      <c r="L253" t="s">
        <v>110</v>
      </c>
      <c r="M253" s="78">
        <v>5.8000000000000003E-2</v>
      </c>
      <c r="N253" s="78">
        <v>5.3900000000000003E-2</v>
      </c>
      <c r="O253" s="77">
        <v>6775.17</v>
      </c>
      <c r="P253" s="77">
        <v>103.26079455128063</v>
      </c>
      <c r="Q253" s="77">
        <v>0</v>
      </c>
      <c r="R253" s="77">
        <v>28.3866529233165</v>
      </c>
      <c r="S253" s="78">
        <v>0</v>
      </c>
      <c r="T253" s="78">
        <f t="shared" si="4"/>
        <v>1.2632438669407204E-3</v>
      </c>
      <c r="U253" s="78">
        <f>R253/'סכום נכסי הקרן'!$C$42</f>
        <v>3.0226134674446854E-4</v>
      </c>
    </row>
    <row r="254" spans="2:21">
      <c r="B254" t="s">
        <v>902</v>
      </c>
      <c r="C254" t="s">
        <v>903</v>
      </c>
      <c r="D254" t="s">
        <v>123</v>
      </c>
      <c r="E254" t="s">
        <v>834</v>
      </c>
      <c r="F254"/>
      <c r="G254" t="s">
        <v>886</v>
      </c>
      <c r="H254" t="s">
        <v>838</v>
      </c>
      <c r="I254" t="s">
        <v>210</v>
      </c>
      <c r="J254"/>
      <c r="K254" s="77">
        <v>7.19</v>
      </c>
      <c r="L254" t="s">
        <v>106</v>
      </c>
      <c r="M254" s="78">
        <v>6.1699999999999998E-2</v>
      </c>
      <c r="N254" s="78">
        <v>6.7900000000000002E-2</v>
      </c>
      <c r="O254" s="77">
        <v>6775.17</v>
      </c>
      <c r="P254" s="77">
        <v>97.597449652185844</v>
      </c>
      <c r="Q254" s="77">
        <v>0</v>
      </c>
      <c r="R254" s="77">
        <v>25.451101155830401</v>
      </c>
      <c r="S254" s="78">
        <v>0</v>
      </c>
      <c r="T254" s="78">
        <f t="shared" si="4"/>
        <v>1.1326079030466527E-3</v>
      </c>
      <c r="U254" s="78">
        <f>R254/'סכום נכסי הקרן'!$C$42</f>
        <v>2.7100356397326931E-4</v>
      </c>
    </row>
    <row r="255" spans="2:21">
      <c r="B255" t="s">
        <v>904</v>
      </c>
      <c r="C255" t="s">
        <v>905</v>
      </c>
      <c r="D255" t="s">
        <v>123</v>
      </c>
      <c r="E255" t="s">
        <v>834</v>
      </c>
      <c r="F255"/>
      <c r="G255" t="s">
        <v>906</v>
      </c>
      <c r="H255" t="s">
        <v>838</v>
      </c>
      <c r="I255" t="s">
        <v>2117</v>
      </c>
      <c r="J255"/>
      <c r="K255" s="77">
        <v>6.93</v>
      </c>
      <c r="L255" t="s">
        <v>106</v>
      </c>
      <c r="M255" s="78">
        <v>6.4000000000000001E-2</v>
      </c>
      <c r="N255" s="78">
        <v>6.7500000000000004E-2</v>
      </c>
      <c r="O255" s="77">
        <v>5871.81</v>
      </c>
      <c r="P255" s="77">
        <v>98.833000613098861</v>
      </c>
      <c r="Q255" s="77">
        <v>0</v>
      </c>
      <c r="R255" s="77">
        <v>22.3368478651917</v>
      </c>
      <c r="S255" s="78">
        <v>0</v>
      </c>
      <c r="T255" s="78">
        <f t="shared" si="4"/>
        <v>9.940194833366312E-4</v>
      </c>
      <c r="U255" s="78">
        <f>R255/'סכום נכסי הקרן'!$C$42</f>
        <v>2.3784296570637548E-4</v>
      </c>
    </row>
    <row r="256" spans="2:21">
      <c r="B256" t="s">
        <v>907</v>
      </c>
      <c r="C256" t="s">
        <v>908</v>
      </c>
      <c r="D256" t="s">
        <v>123</v>
      </c>
      <c r="E256" t="s">
        <v>834</v>
      </c>
      <c r="F256"/>
      <c r="G256" t="s">
        <v>886</v>
      </c>
      <c r="H256" t="s">
        <v>838</v>
      </c>
      <c r="I256" t="s">
        <v>210</v>
      </c>
      <c r="J256"/>
      <c r="K256" s="77">
        <v>4.3499999999999996</v>
      </c>
      <c r="L256" t="s">
        <v>110</v>
      </c>
      <c r="M256" s="78">
        <v>4.1300000000000003E-2</v>
      </c>
      <c r="N256" s="78">
        <v>5.45E-2</v>
      </c>
      <c r="O256" s="77">
        <v>13414.84</v>
      </c>
      <c r="P256" s="77">
        <v>94.022547766503365</v>
      </c>
      <c r="Q256" s="77">
        <v>0</v>
      </c>
      <c r="R256" s="77">
        <v>51.177143412141</v>
      </c>
      <c r="S256" s="78">
        <v>0</v>
      </c>
      <c r="T256" s="78">
        <f t="shared" si="4"/>
        <v>2.2774510512942733E-3</v>
      </c>
      <c r="U256" s="78">
        <f>R256/'סכום נכסי הקרן'!$C$42</f>
        <v>5.4493470336485406E-4</v>
      </c>
    </row>
    <row r="257" spans="2:21">
      <c r="B257" t="s">
        <v>909</v>
      </c>
      <c r="C257" t="s">
        <v>910</v>
      </c>
      <c r="D257" t="s">
        <v>123</v>
      </c>
      <c r="E257" t="s">
        <v>834</v>
      </c>
      <c r="F257"/>
      <c r="G257" t="s">
        <v>911</v>
      </c>
      <c r="H257" t="s">
        <v>838</v>
      </c>
      <c r="I257" t="s">
        <v>210</v>
      </c>
      <c r="J257"/>
      <c r="K257" s="77">
        <v>6.95</v>
      </c>
      <c r="L257" t="s">
        <v>106</v>
      </c>
      <c r="M257" s="78">
        <v>6.8000000000000005E-2</v>
      </c>
      <c r="N257" s="78">
        <v>7.0699999999999999E-2</v>
      </c>
      <c r="O257" s="77">
        <v>21680.54</v>
      </c>
      <c r="P257" s="77">
        <v>98.876833312269895</v>
      </c>
      <c r="Q257" s="77">
        <v>0</v>
      </c>
      <c r="R257" s="77">
        <v>82.511133847053003</v>
      </c>
      <c r="S257" s="78">
        <v>0</v>
      </c>
      <c r="T257" s="78">
        <f t="shared" si="4"/>
        <v>3.6718553634408862E-3</v>
      </c>
      <c r="U257" s="78">
        <f>R257/'סכום נכסי הקרן'!$C$42</f>
        <v>8.7857932759441133E-4</v>
      </c>
    </row>
    <row r="258" spans="2:21">
      <c r="B258" t="s">
        <v>912</v>
      </c>
      <c r="C258" t="s">
        <v>913</v>
      </c>
      <c r="D258" t="s">
        <v>123</v>
      </c>
      <c r="E258" t="s">
        <v>834</v>
      </c>
      <c r="F258"/>
      <c r="G258" t="s">
        <v>865</v>
      </c>
      <c r="H258" t="s">
        <v>838</v>
      </c>
      <c r="I258" t="s">
        <v>2117</v>
      </c>
      <c r="J258"/>
      <c r="K258" s="77">
        <v>6.83</v>
      </c>
      <c r="L258" t="s">
        <v>106</v>
      </c>
      <c r="M258" s="78">
        <v>0.06</v>
      </c>
      <c r="N258" s="78">
        <v>7.3200000000000001E-2</v>
      </c>
      <c r="O258" s="77">
        <v>11291.95</v>
      </c>
      <c r="P258" s="77">
        <v>91.490835652832331</v>
      </c>
      <c r="Q258" s="77">
        <v>0</v>
      </c>
      <c r="R258" s="77">
        <v>39.764401654108497</v>
      </c>
      <c r="S258" s="78">
        <v>0</v>
      </c>
      <c r="T258" s="78">
        <f t="shared" si="4"/>
        <v>1.7695688409555268E-3</v>
      </c>
      <c r="U258" s="78">
        <f>R258/'סכום נכסי הקרן'!$C$42</f>
        <v>4.2341172201342296E-4</v>
      </c>
    </row>
    <row r="259" spans="2:21">
      <c r="B259" t="s">
        <v>914</v>
      </c>
      <c r="C259" t="s">
        <v>915</v>
      </c>
      <c r="D259" t="s">
        <v>123</v>
      </c>
      <c r="E259" t="s">
        <v>834</v>
      </c>
      <c r="F259"/>
      <c r="G259" t="s">
        <v>906</v>
      </c>
      <c r="H259" t="s">
        <v>838</v>
      </c>
      <c r="I259" t="s">
        <v>210</v>
      </c>
      <c r="J259"/>
      <c r="K259" s="77">
        <v>6.84</v>
      </c>
      <c r="L259" t="s">
        <v>106</v>
      </c>
      <c r="M259" s="78">
        <v>6.3799999999999996E-2</v>
      </c>
      <c r="N259" s="78">
        <v>6.6199999999999995E-2</v>
      </c>
      <c r="O259" s="77">
        <v>3794.1</v>
      </c>
      <c r="P259" s="77">
        <v>98.030452307530112</v>
      </c>
      <c r="Q259" s="77">
        <v>0</v>
      </c>
      <c r="R259" s="77">
        <v>14.315868181959001</v>
      </c>
      <c r="S259" s="78">
        <v>0</v>
      </c>
      <c r="T259" s="78">
        <f t="shared" si="4"/>
        <v>6.3707520325290428E-4</v>
      </c>
      <c r="U259" s="78">
        <f>R259/'סכום נכסי הקרן'!$C$42</f>
        <v>1.5243549876008635E-4</v>
      </c>
    </row>
    <row r="260" spans="2:21">
      <c r="B260" t="s">
        <v>916</v>
      </c>
      <c r="C260" t="s">
        <v>917</v>
      </c>
      <c r="D260" t="s">
        <v>123</v>
      </c>
      <c r="E260" t="s">
        <v>834</v>
      </c>
      <c r="F260"/>
      <c r="G260" t="s">
        <v>886</v>
      </c>
      <c r="H260" t="s">
        <v>838</v>
      </c>
      <c r="I260" t="s">
        <v>210</v>
      </c>
      <c r="J260"/>
      <c r="K260" s="77">
        <v>3.46</v>
      </c>
      <c r="L260" t="s">
        <v>106</v>
      </c>
      <c r="M260" s="78">
        <v>8.1299999999999997E-2</v>
      </c>
      <c r="N260" s="78">
        <v>8.1600000000000006E-2</v>
      </c>
      <c r="O260" s="77">
        <v>9033.56</v>
      </c>
      <c r="P260" s="77">
        <v>100.7210276701544</v>
      </c>
      <c r="Q260" s="77">
        <v>0</v>
      </c>
      <c r="R260" s="77">
        <v>35.020875004252801</v>
      </c>
      <c r="S260" s="78">
        <v>0</v>
      </c>
      <c r="T260" s="78">
        <f t="shared" si="4"/>
        <v>1.5584755865205133E-3</v>
      </c>
      <c r="U260" s="78">
        <f>R260/'סכום נכסי הקרן'!$C$42</f>
        <v>3.7290260572638218E-4</v>
      </c>
    </row>
    <row r="261" spans="2:21">
      <c r="B261" t="s">
        <v>918</v>
      </c>
      <c r="C261" t="s">
        <v>919</v>
      </c>
      <c r="D261" t="s">
        <v>123</v>
      </c>
      <c r="E261" t="s">
        <v>834</v>
      </c>
      <c r="F261"/>
      <c r="G261" t="s">
        <v>886</v>
      </c>
      <c r="H261" t="s">
        <v>846</v>
      </c>
      <c r="I261" t="s">
        <v>210</v>
      </c>
      <c r="J261"/>
      <c r="K261" s="77">
        <v>4.2</v>
      </c>
      <c r="L261" t="s">
        <v>110</v>
      </c>
      <c r="M261" s="78">
        <v>7.2499999999999995E-2</v>
      </c>
      <c r="N261" s="78">
        <v>7.5999999999999998E-2</v>
      </c>
      <c r="O261" s="77">
        <v>16124.9</v>
      </c>
      <c r="P261" s="77">
        <v>97.695694577950874</v>
      </c>
      <c r="Q261" s="77">
        <v>0</v>
      </c>
      <c r="R261" s="77">
        <v>63.919148870662497</v>
      </c>
      <c r="S261" s="78">
        <v>0</v>
      </c>
      <c r="T261" s="78">
        <f t="shared" si="4"/>
        <v>2.8444872669229626E-3</v>
      </c>
      <c r="U261" s="78">
        <f>R261/'סכום נכסי הקרן'!$C$42</f>
        <v>6.8061169707461843E-4</v>
      </c>
    </row>
    <row r="262" spans="2:21">
      <c r="B262" t="s">
        <v>920</v>
      </c>
      <c r="C262" t="s">
        <v>921</v>
      </c>
      <c r="D262" t="s">
        <v>123</v>
      </c>
      <c r="E262" t="s">
        <v>834</v>
      </c>
      <c r="F262"/>
      <c r="G262" t="s">
        <v>886</v>
      </c>
      <c r="H262" t="s">
        <v>846</v>
      </c>
      <c r="I262" t="s">
        <v>210</v>
      </c>
      <c r="J262"/>
      <c r="K262" s="77">
        <v>7</v>
      </c>
      <c r="L262" t="s">
        <v>106</v>
      </c>
      <c r="M262" s="78">
        <v>7.1199999999999999E-2</v>
      </c>
      <c r="N262" s="78">
        <v>7.6600000000000001E-2</v>
      </c>
      <c r="O262" s="77">
        <v>9033.56</v>
      </c>
      <c r="P262" s="77">
        <v>97.467525325563784</v>
      </c>
      <c r="Q262" s="77">
        <v>0</v>
      </c>
      <c r="R262" s="77">
        <v>33.889626628699197</v>
      </c>
      <c r="S262" s="78">
        <v>0</v>
      </c>
      <c r="T262" s="78">
        <f t="shared" si="4"/>
        <v>1.5081335269524075E-3</v>
      </c>
      <c r="U262" s="78">
        <f>R262/'סכום נכסי הקרן'!$C$42</f>
        <v>3.6085706240639235E-4</v>
      </c>
    </row>
    <row r="263" spans="2:21">
      <c r="B263" t="s">
        <v>922</v>
      </c>
      <c r="C263" t="s">
        <v>923</v>
      </c>
      <c r="D263" t="s">
        <v>123</v>
      </c>
      <c r="E263" t="s">
        <v>834</v>
      </c>
      <c r="F263"/>
      <c r="G263" t="s">
        <v>911</v>
      </c>
      <c r="H263" t="s">
        <v>846</v>
      </c>
      <c r="I263" t="s">
        <v>210</v>
      </c>
      <c r="J263"/>
      <c r="K263" s="77">
        <v>3.05</v>
      </c>
      <c r="L263" t="s">
        <v>106</v>
      </c>
      <c r="M263" s="78">
        <v>2.63E-2</v>
      </c>
      <c r="N263" s="78">
        <v>7.4999999999999997E-2</v>
      </c>
      <c r="O263" s="77">
        <v>11452.3</v>
      </c>
      <c r="P263" s="77">
        <v>86.686041275551631</v>
      </c>
      <c r="Q263" s="77">
        <v>0</v>
      </c>
      <c r="R263" s="77">
        <v>38.211122648744997</v>
      </c>
      <c r="S263" s="78">
        <v>0</v>
      </c>
      <c r="T263" s="78">
        <f t="shared" si="4"/>
        <v>1.7004458562037206E-3</v>
      </c>
      <c r="U263" s="78">
        <f>R263/'סכום נכסי הקרן'!$C$42</f>
        <v>4.0687239258633715E-4</v>
      </c>
    </row>
    <row r="264" spans="2:21">
      <c r="B264" t="s">
        <v>924</v>
      </c>
      <c r="C264" t="s">
        <v>925</v>
      </c>
      <c r="D264" t="s">
        <v>123</v>
      </c>
      <c r="E264" t="s">
        <v>834</v>
      </c>
      <c r="F264"/>
      <c r="G264" t="s">
        <v>911</v>
      </c>
      <c r="H264" t="s">
        <v>846</v>
      </c>
      <c r="I264" t="s">
        <v>210</v>
      </c>
      <c r="J264"/>
      <c r="K264" s="77">
        <v>1.89</v>
      </c>
      <c r="L264" t="s">
        <v>106</v>
      </c>
      <c r="M264" s="78">
        <v>7.0499999999999993E-2</v>
      </c>
      <c r="N264" s="78">
        <v>7.0699999999999999E-2</v>
      </c>
      <c r="O264" s="77">
        <v>4516.78</v>
      </c>
      <c r="P264" s="77">
        <v>103.55541757623794</v>
      </c>
      <c r="Q264" s="77">
        <v>0</v>
      </c>
      <c r="R264" s="77">
        <v>18.003198631109999</v>
      </c>
      <c r="S264" s="78">
        <v>0</v>
      </c>
      <c r="T264" s="78">
        <f t="shared" si="4"/>
        <v>8.0116631987228357E-4</v>
      </c>
      <c r="U264" s="78">
        <f>R264/'סכום נכסי הקרן'!$C$42</f>
        <v>1.9169822798931495E-4</v>
      </c>
    </row>
    <row r="265" spans="2:21">
      <c r="B265" t="s">
        <v>926</v>
      </c>
      <c r="C265" t="s">
        <v>927</v>
      </c>
      <c r="D265" t="s">
        <v>123</v>
      </c>
      <c r="E265" t="s">
        <v>834</v>
      </c>
      <c r="F265"/>
      <c r="G265" t="s">
        <v>853</v>
      </c>
      <c r="H265" t="s">
        <v>846</v>
      </c>
      <c r="I265" t="s">
        <v>2117</v>
      </c>
      <c r="J265"/>
      <c r="K265" s="77">
        <v>3.4</v>
      </c>
      <c r="L265" t="s">
        <v>106</v>
      </c>
      <c r="M265" s="78">
        <v>5.5E-2</v>
      </c>
      <c r="N265" s="78">
        <v>9.5399999999999999E-2</v>
      </c>
      <c r="O265" s="77">
        <v>3161.75</v>
      </c>
      <c r="P265" s="77">
        <v>88.255277931525256</v>
      </c>
      <c r="Q265" s="77">
        <v>0</v>
      </c>
      <c r="R265" s="77">
        <v>10.740292901249999</v>
      </c>
      <c r="S265" s="78">
        <v>0</v>
      </c>
      <c r="T265" s="78">
        <f t="shared" si="4"/>
        <v>4.7795734049035156E-4</v>
      </c>
      <c r="U265" s="78">
        <f>R265/'סכום נכסי הקרן'!$C$42</f>
        <v>1.1436273961328286E-4</v>
      </c>
    </row>
    <row r="266" spans="2:21">
      <c r="B266" t="s">
        <v>928</v>
      </c>
      <c r="C266" t="s">
        <v>929</v>
      </c>
      <c r="D266" t="s">
        <v>123</v>
      </c>
      <c r="E266" t="s">
        <v>834</v>
      </c>
      <c r="F266"/>
      <c r="G266" t="s">
        <v>853</v>
      </c>
      <c r="H266" t="s">
        <v>846</v>
      </c>
      <c r="I266" t="s">
        <v>2117</v>
      </c>
      <c r="J266"/>
      <c r="K266" s="77">
        <v>2.98</v>
      </c>
      <c r="L266" t="s">
        <v>106</v>
      </c>
      <c r="M266" s="78">
        <v>0.06</v>
      </c>
      <c r="N266" s="78">
        <v>9.0700000000000003E-2</v>
      </c>
      <c r="O266" s="77">
        <v>14232.37</v>
      </c>
      <c r="P266" s="77">
        <v>92.206876885578438</v>
      </c>
      <c r="Q266" s="77">
        <v>0</v>
      </c>
      <c r="R266" s="77">
        <v>50.511288728746202</v>
      </c>
      <c r="S266" s="78">
        <v>0</v>
      </c>
      <c r="T266" s="78">
        <f t="shared" si="4"/>
        <v>2.2478196309452633E-3</v>
      </c>
      <c r="U266" s="78">
        <f>R266/'סכום נכסי הקרן'!$C$42</f>
        <v>5.3784467644682639E-4</v>
      </c>
    </row>
    <row r="267" spans="2:21">
      <c r="B267" t="s">
        <v>930</v>
      </c>
      <c r="C267" t="s">
        <v>931</v>
      </c>
      <c r="D267" t="s">
        <v>123</v>
      </c>
      <c r="E267" t="s">
        <v>834</v>
      </c>
      <c r="F267"/>
      <c r="G267" t="s">
        <v>932</v>
      </c>
      <c r="H267" t="s">
        <v>846</v>
      </c>
      <c r="I267" t="s">
        <v>2117</v>
      </c>
      <c r="J267"/>
      <c r="K267" s="77">
        <v>6.14</v>
      </c>
      <c r="L267" t="s">
        <v>110</v>
      </c>
      <c r="M267" s="78">
        <v>6.6299999999999998E-2</v>
      </c>
      <c r="N267" s="78">
        <v>6.4799999999999996E-2</v>
      </c>
      <c r="O267" s="77">
        <v>18067.12</v>
      </c>
      <c r="P267" s="77">
        <v>101.65115043017371</v>
      </c>
      <c r="Q267" s="77">
        <v>0</v>
      </c>
      <c r="R267" s="77">
        <v>74.517753849851999</v>
      </c>
      <c r="S267" s="78">
        <v>0</v>
      </c>
      <c r="T267" s="78">
        <f t="shared" ref="T267:T329" si="5">R267/$R$11</f>
        <v>3.3161393061491599E-3</v>
      </c>
      <c r="U267" s="78">
        <f>R267/'סכום נכסי הקרן'!$C$42</f>
        <v>7.9346574236401871E-4</v>
      </c>
    </row>
    <row r="268" spans="2:21">
      <c r="B268" t="s">
        <v>933</v>
      </c>
      <c r="C268" t="s">
        <v>934</v>
      </c>
      <c r="D268" t="s">
        <v>123</v>
      </c>
      <c r="E268" t="s">
        <v>834</v>
      </c>
      <c r="F268"/>
      <c r="G268" t="s">
        <v>911</v>
      </c>
      <c r="H268" t="s">
        <v>846</v>
      </c>
      <c r="I268" t="s">
        <v>2117</v>
      </c>
      <c r="J268"/>
      <c r="K268" s="77">
        <v>1.33</v>
      </c>
      <c r="L268" t="s">
        <v>106</v>
      </c>
      <c r="M268" s="78">
        <v>4.2500000000000003E-2</v>
      </c>
      <c r="N268" s="78">
        <v>7.6200000000000004E-2</v>
      </c>
      <c r="O268" s="77">
        <v>9936.92</v>
      </c>
      <c r="P268" s="77">
        <v>96.071444656895693</v>
      </c>
      <c r="Q268" s="77">
        <v>0</v>
      </c>
      <c r="R268" s="77">
        <v>36.744642461241597</v>
      </c>
      <c r="S268" s="78">
        <v>0</v>
      </c>
      <c r="T268" s="78">
        <f t="shared" si="5"/>
        <v>1.6351855344652565E-3</v>
      </c>
      <c r="U268" s="78">
        <f>R268/'סכום נכסי הקרן'!$C$42</f>
        <v>3.9125729778645782E-4</v>
      </c>
    </row>
    <row r="269" spans="2:21">
      <c r="B269" t="s">
        <v>935</v>
      </c>
      <c r="C269" t="s">
        <v>936</v>
      </c>
      <c r="D269" t="s">
        <v>123</v>
      </c>
      <c r="E269" t="s">
        <v>834</v>
      </c>
      <c r="F269"/>
      <c r="G269" t="s">
        <v>911</v>
      </c>
      <c r="H269" t="s">
        <v>846</v>
      </c>
      <c r="I269" t="s">
        <v>2117</v>
      </c>
      <c r="J269"/>
      <c r="K269" s="77">
        <v>4.5599999999999996</v>
      </c>
      <c r="L269" t="s">
        <v>106</v>
      </c>
      <c r="M269" s="78">
        <v>3.1300000000000001E-2</v>
      </c>
      <c r="N269" s="78">
        <v>7.6600000000000001E-2</v>
      </c>
      <c r="O269" s="77">
        <v>4516.78</v>
      </c>
      <c r="P269" s="77">
        <v>82.596971222862308</v>
      </c>
      <c r="Q269" s="77">
        <v>0</v>
      </c>
      <c r="R269" s="77">
        <v>14.3595546622032</v>
      </c>
      <c r="S269" s="78">
        <v>0</v>
      </c>
      <c r="T269" s="78">
        <f t="shared" si="5"/>
        <v>6.390193098154424E-4</v>
      </c>
      <c r="U269" s="78">
        <f>R269/'סכום נכסי הקרן'!$C$42</f>
        <v>1.5290067281173691E-4</v>
      </c>
    </row>
    <row r="270" spans="2:21">
      <c r="B270" t="s">
        <v>937</v>
      </c>
      <c r="C270" t="s">
        <v>938</v>
      </c>
      <c r="D270" t="s">
        <v>123</v>
      </c>
      <c r="E270" t="s">
        <v>834</v>
      </c>
      <c r="F270"/>
      <c r="G270" t="s">
        <v>932</v>
      </c>
      <c r="H270" t="s">
        <v>846</v>
      </c>
      <c r="I270" t="s">
        <v>210</v>
      </c>
      <c r="J270"/>
      <c r="K270" s="77">
        <v>4.3600000000000003</v>
      </c>
      <c r="L270" t="s">
        <v>110</v>
      </c>
      <c r="M270" s="78">
        <v>4.8800000000000003E-2</v>
      </c>
      <c r="N270" s="78">
        <v>5.5500000000000001E-2</v>
      </c>
      <c r="O270" s="77">
        <v>12375.98</v>
      </c>
      <c r="P270" s="77">
        <v>96.776151047432208</v>
      </c>
      <c r="Q270" s="77">
        <v>0</v>
      </c>
      <c r="R270" s="77">
        <v>48.596665726757998</v>
      </c>
      <c r="S270" s="78">
        <v>0</v>
      </c>
      <c r="T270" s="78">
        <f t="shared" si="5"/>
        <v>2.1626163570228705E-3</v>
      </c>
      <c r="U270" s="78">
        <f>R270/'סכום נכסי הקרן'!$C$42</f>
        <v>5.1745775275236221E-4</v>
      </c>
    </row>
    <row r="271" spans="2:21">
      <c r="B271" t="s">
        <v>939</v>
      </c>
      <c r="C271" t="s">
        <v>940</v>
      </c>
      <c r="D271" t="s">
        <v>123</v>
      </c>
      <c r="E271" t="s">
        <v>834</v>
      </c>
      <c r="F271"/>
      <c r="G271" t="s">
        <v>941</v>
      </c>
      <c r="H271" t="s">
        <v>846</v>
      </c>
      <c r="I271" t="s">
        <v>210</v>
      </c>
      <c r="J271"/>
      <c r="K271" s="77">
        <v>7.31</v>
      </c>
      <c r="L271" t="s">
        <v>106</v>
      </c>
      <c r="M271" s="78">
        <v>5.8999999999999997E-2</v>
      </c>
      <c r="N271" s="78">
        <v>6.6400000000000001E-2</v>
      </c>
      <c r="O271" s="77">
        <v>12646.98</v>
      </c>
      <c r="P271" s="77">
        <v>94.923500106744854</v>
      </c>
      <c r="Q271" s="77">
        <v>0</v>
      </c>
      <c r="R271" s="77">
        <v>46.207075928056199</v>
      </c>
      <c r="S271" s="78">
        <v>0</v>
      </c>
      <c r="T271" s="78">
        <f t="shared" si="5"/>
        <v>2.056276427977038E-3</v>
      </c>
      <c r="U271" s="78">
        <f>R271/'סכום נכסי הקרן'!$C$42</f>
        <v>4.9201337814879008E-4</v>
      </c>
    </row>
    <row r="272" spans="2:21">
      <c r="B272" t="s">
        <v>942</v>
      </c>
      <c r="C272" t="s">
        <v>943</v>
      </c>
      <c r="D272" t="s">
        <v>123</v>
      </c>
      <c r="E272" t="s">
        <v>834</v>
      </c>
      <c r="F272"/>
      <c r="G272" t="s">
        <v>944</v>
      </c>
      <c r="H272" t="s">
        <v>846</v>
      </c>
      <c r="I272" t="s">
        <v>210</v>
      </c>
      <c r="J272"/>
      <c r="K272" s="77">
        <v>6.86</v>
      </c>
      <c r="L272" t="s">
        <v>106</v>
      </c>
      <c r="M272" s="78">
        <v>3.15E-2</v>
      </c>
      <c r="N272" s="78">
        <v>7.1900000000000006E-2</v>
      </c>
      <c r="O272" s="77">
        <v>9033.56</v>
      </c>
      <c r="P272" s="77">
        <v>76.969249452043272</v>
      </c>
      <c r="Q272" s="77">
        <v>0</v>
      </c>
      <c r="R272" s="77">
        <v>26.762340760249199</v>
      </c>
      <c r="S272" s="78">
        <v>0</v>
      </c>
      <c r="T272" s="78">
        <f t="shared" si="5"/>
        <v>1.1909598120528485E-3</v>
      </c>
      <c r="U272" s="78">
        <f>R272/'סכום נכסי הקרן'!$C$42</f>
        <v>2.8496565558748581E-4</v>
      </c>
    </row>
    <row r="273" spans="2:21">
      <c r="B273" t="s">
        <v>945</v>
      </c>
      <c r="C273" t="s">
        <v>946</v>
      </c>
      <c r="D273" t="s">
        <v>123</v>
      </c>
      <c r="E273" t="s">
        <v>834</v>
      </c>
      <c r="F273"/>
      <c r="G273" t="s">
        <v>947</v>
      </c>
      <c r="H273" t="s">
        <v>846</v>
      </c>
      <c r="I273" t="s">
        <v>2117</v>
      </c>
      <c r="J273"/>
      <c r="K273" s="77">
        <v>7.21</v>
      </c>
      <c r="L273" t="s">
        <v>106</v>
      </c>
      <c r="M273" s="78">
        <v>6.25E-2</v>
      </c>
      <c r="N273" s="78">
        <v>6.7400000000000002E-2</v>
      </c>
      <c r="O273" s="77">
        <v>11291.95</v>
      </c>
      <c r="P273" s="77">
        <v>98.218777863876483</v>
      </c>
      <c r="Q273" s="77">
        <v>0</v>
      </c>
      <c r="R273" s="77">
        <v>42.688548039662997</v>
      </c>
      <c r="S273" s="78">
        <v>0</v>
      </c>
      <c r="T273" s="78">
        <f t="shared" si="5"/>
        <v>1.8996972501613358E-3</v>
      </c>
      <c r="U273" s="78">
        <f>R273/'סכום נכסי הקרן'!$C$42</f>
        <v>4.5454806017077162E-4</v>
      </c>
    </row>
    <row r="274" spans="2:21">
      <c r="B274" t="s">
        <v>948</v>
      </c>
      <c r="C274" t="s">
        <v>949</v>
      </c>
      <c r="D274" t="s">
        <v>123</v>
      </c>
      <c r="E274" t="s">
        <v>834</v>
      </c>
      <c r="F274"/>
      <c r="G274" t="s">
        <v>898</v>
      </c>
      <c r="H274" t="s">
        <v>846</v>
      </c>
      <c r="I274" t="s">
        <v>2117</v>
      </c>
      <c r="J274"/>
      <c r="K274" s="77">
        <v>4.37</v>
      </c>
      <c r="L274" t="s">
        <v>106</v>
      </c>
      <c r="M274" s="78">
        <v>4.4999999999999998E-2</v>
      </c>
      <c r="N274" s="78">
        <v>6.9800000000000001E-2</v>
      </c>
      <c r="O274" s="77">
        <v>13621.25</v>
      </c>
      <c r="P274" s="77">
        <v>90.378499862347439</v>
      </c>
      <c r="Q274" s="77">
        <v>0</v>
      </c>
      <c r="R274" s="77">
        <v>47.383812756712501</v>
      </c>
      <c r="S274" s="78">
        <v>0</v>
      </c>
      <c r="T274" s="78">
        <f t="shared" si="5"/>
        <v>2.1086427843001656E-3</v>
      </c>
      <c r="U274" s="78">
        <f>R274/'סכום נכסי הקרן'!$C$42</f>
        <v>5.0454328294433982E-4</v>
      </c>
    </row>
    <row r="275" spans="2:21">
      <c r="B275" t="s">
        <v>950</v>
      </c>
      <c r="C275" t="s">
        <v>951</v>
      </c>
      <c r="D275" t="s">
        <v>123</v>
      </c>
      <c r="E275" t="s">
        <v>834</v>
      </c>
      <c r="F275"/>
      <c r="G275" t="s">
        <v>853</v>
      </c>
      <c r="H275" t="s">
        <v>846</v>
      </c>
      <c r="I275" t="s">
        <v>2117</v>
      </c>
      <c r="J275"/>
      <c r="K275" s="77">
        <v>6.93</v>
      </c>
      <c r="L275" t="s">
        <v>106</v>
      </c>
      <c r="M275" s="78">
        <v>0.04</v>
      </c>
      <c r="N275" s="78">
        <v>6.5500000000000003E-2</v>
      </c>
      <c r="O275" s="77">
        <v>6775.17</v>
      </c>
      <c r="P275" s="77">
        <v>84.485111750701464</v>
      </c>
      <c r="Q275" s="77">
        <v>0</v>
      </c>
      <c r="R275" s="77">
        <v>22.0317142813842</v>
      </c>
      <c r="S275" s="78">
        <v>0</v>
      </c>
      <c r="T275" s="78">
        <f t="shared" si="5"/>
        <v>9.8044063241032654E-4</v>
      </c>
      <c r="U275" s="78">
        <f>R275/'סכום נכסי הקרן'!$C$42</f>
        <v>2.3459390044222578E-4</v>
      </c>
    </row>
    <row r="276" spans="2:21">
      <c r="B276" t="s">
        <v>952</v>
      </c>
      <c r="C276" t="s">
        <v>953</v>
      </c>
      <c r="D276" t="s">
        <v>123</v>
      </c>
      <c r="E276" t="s">
        <v>834</v>
      </c>
      <c r="F276"/>
      <c r="G276" t="s">
        <v>853</v>
      </c>
      <c r="H276" t="s">
        <v>846</v>
      </c>
      <c r="I276" t="s">
        <v>2117</v>
      </c>
      <c r="J276"/>
      <c r="K276" s="77">
        <v>2.95</v>
      </c>
      <c r="L276" t="s">
        <v>106</v>
      </c>
      <c r="M276" s="78">
        <v>6.88E-2</v>
      </c>
      <c r="N276" s="78">
        <v>6.8400000000000002E-2</v>
      </c>
      <c r="O276" s="77">
        <v>11291.95</v>
      </c>
      <c r="P276" s="77">
        <v>101.33809756507955</v>
      </c>
      <c r="Q276" s="77">
        <v>0</v>
      </c>
      <c r="R276" s="77">
        <v>44.044289088492</v>
      </c>
      <c r="S276" s="78">
        <v>0</v>
      </c>
      <c r="T276" s="78">
        <f t="shared" si="5"/>
        <v>1.960029532721013E-3</v>
      </c>
      <c r="U276" s="78">
        <f>R276/'סכום נכסי הקרן'!$C$42</f>
        <v>4.6898400358272692E-4</v>
      </c>
    </row>
    <row r="277" spans="2:21">
      <c r="B277" t="s">
        <v>954</v>
      </c>
      <c r="C277" t="s">
        <v>955</v>
      </c>
      <c r="D277" t="s">
        <v>123</v>
      </c>
      <c r="E277" t="s">
        <v>834</v>
      </c>
      <c r="F277"/>
      <c r="G277" t="s">
        <v>906</v>
      </c>
      <c r="H277" t="s">
        <v>846</v>
      </c>
      <c r="I277" t="s">
        <v>2117</v>
      </c>
      <c r="J277"/>
      <c r="K277" s="77">
        <v>4.25</v>
      </c>
      <c r="L277" t="s">
        <v>106</v>
      </c>
      <c r="M277" s="78">
        <v>7.0499999999999993E-2</v>
      </c>
      <c r="N277" s="78">
        <v>7.0599999999999996E-2</v>
      </c>
      <c r="O277" s="77">
        <v>1355.03</v>
      </c>
      <c r="P277" s="77">
        <v>100.07035435377814</v>
      </c>
      <c r="Q277" s="77">
        <v>0</v>
      </c>
      <c r="R277" s="77">
        <v>5.2191798086874002</v>
      </c>
      <c r="S277" s="78">
        <v>0</v>
      </c>
      <c r="T277" s="78">
        <f t="shared" si="5"/>
        <v>2.3226045358696375E-4</v>
      </c>
      <c r="U277" s="78">
        <f>R277/'סכום נכסי הקרן'!$C$42</f>
        <v>5.5573875586424028E-5</v>
      </c>
    </row>
    <row r="278" spans="2:21">
      <c r="B278" t="s">
        <v>956</v>
      </c>
      <c r="C278" t="s">
        <v>957</v>
      </c>
      <c r="D278" t="s">
        <v>123</v>
      </c>
      <c r="E278" t="s">
        <v>834</v>
      </c>
      <c r="F278"/>
      <c r="G278" t="s">
        <v>886</v>
      </c>
      <c r="H278" t="s">
        <v>846</v>
      </c>
      <c r="I278" t="s">
        <v>210</v>
      </c>
      <c r="J278"/>
      <c r="K278" s="77">
        <v>3.76</v>
      </c>
      <c r="L278" t="s">
        <v>113</v>
      </c>
      <c r="M278" s="78">
        <v>7.4200000000000002E-2</v>
      </c>
      <c r="N278" s="78">
        <v>7.5800000000000006E-2</v>
      </c>
      <c r="O278" s="77">
        <v>15357.05</v>
      </c>
      <c r="P278" s="77">
        <v>101.21023000511165</v>
      </c>
      <c r="Q278" s="77">
        <v>0</v>
      </c>
      <c r="R278" s="77">
        <v>73.056319318588095</v>
      </c>
      <c r="S278" s="78">
        <v>0</v>
      </c>
      <c r="T278" s="78">
        <f t="shared" si="5"/>
        <v>3.2511035228343153E-3</v>
      </c>
      <c r="U278" s="78">
        <f>R278/'סכום נכסי הקרן'!$C$42</f>
        <v>7.7790437375913253E-4</v>
      </c>
    </row>
    <row r="279" spans="2:21">
      <c r="B279" t="s">
        <v>958</v>
      </c>
      <c r="C279" t="s">
        <v>959</v>
      </c>
      <c r="D279" t="s">
        <v>123</v>
      </c>
      <c r="E279" t="s">
        <v>834</v>
      </c>
      <c r="F279"/>
      <c r="G279" t="s">
        <v>883</v>
      </c>
      <c r="H279" t="s">
        <v>846</v>
      </c>
      <c r="I279" t="s">
        <v>210</v>
      </c>
      <c r="J279"/>
      <c r="K279" s="77">
        <v>3.1</v>
      </c>
      <c r="L279" t="s">
        <v>106</v>
      </c>
      <c r="M279" s="78">
        <v>4.7E-2</v>
      </c>
      <c r="N279" s="78">
        <v>7.7399999999999997E-2</v>
      </c>
      <c r="O279" s="77">
        <v>8581.8799999999992</v>
      </c>
      <c r="P279" s="77">
        <v>91.355777713041903</v>
      </c>
      <c r="Q279" s="77">
        <v>0</v>
      </c>
      <c r="R279" s="77">
        <v>30.176326339923602</v>
      </c>
      <c r="S279" s="78">
        <v>0</v>
      </c>
      <c r="T279" s="78">
        <f t="shared" si="5"/>
        <v>1.3428867178771468E-3</v>
      </c>
      <c r="U279" s="78">
        <f>R279/'סכום נכסי הקרן'!$C$42</f>
        <v>3.2131780608110649E-4</v>
      </c>
    </row>
    <row r="280" spans="2:21">
      <c r="B280" t="s">
        <v>960</v>
      </c>
      <c r="C280" t="s">
        <v>961</v>
      </c>
      <c r="D280" t="s">
        <v>123</v>
      </c>
      <c r="E280" t="s">
        <v>834</v>
      </c>
      <c r="F280"/>
      <c r="G280" t="s">
        <v>911</v>
      </c>
      <c r="H280" t="s">
        <v>846</v>
      </c>
      <c r="I280" t="s">
        <v>210</v>
      </c>
      <c r="J280"/>
      <c r="K280" s="77">
        <v>3.91</v>
      </c>
      <c r="L280" t="s">
        <v>106</v>
      </c>
      <c r="M280" s="78">
        <v>7.9500000000000001E-2</v>
      </c>
      <c r="N280" s="78">
        <v>8.1799999999999998E-2</v>
      </c>
      <c r="O280" s="77">
        <v>6775.17</v>
      </c>
      <c r="P280" s="77">
        <v>101.18391635486637</v>
      </c>
      <c r="Q280" s="77">
        <v>0</v>
      </c>
      <c r="R280" s="77">
        <v>26.386366648599299</v>
      </c>
      <c r="S280" s="78">
        <v>0</v>
      </c>
      <c r="T280" s="78">
        <f t="shared" si="5"/>
        <v>1.174228463275899E-3</v>
      </c>
      <c r="U280" s="78">
        <f>R280/'סכום נכסי הקרן'!$C$42</f>
        <v>2.8096227971801128E-4</v>
      </c>
    </row>
    <row r="281" spans="2:21">
      <c r="B281" t="s">
        <v>962</v>
      </c>
      <c r="C281" t="s">
        <v>963</v>
      </c>
      <c r="D281" t="s">
        <v>123</v>
      </c>
      <c r="E281" t="s">
        <v>834</v>
      </c>
      <c r="F281"/>
      <c r="G281" t="s">
        <v>886</v>
      </c>
      <c r="H281" t="s">
        <v>964</v>
      </c>
      <c r="I281" t="s">
        <v>302</v>
      </c>
      <c r="J281"/>
      <c r="K281" s="77">
        <v>3.29</v>
      </c>
      <c r="L281" t="s">
        <v>106</v>
      </c>
      <c r="M281" s="78">
        <v>6.88E-2</v>
      </c>
      <c r="N281" s="78">
        <v>8.5599999999999996E-2</v>
      </c>
      <c r="O281" s="77">
        <v>4878.12</v>
      </c>
      <c r="P281" s="77">
        <v>96.035206349987291</v>
      </c>
      <c r="Q281" s="77">
        <v>0</v>
      </c>
      <c r="R281" s="77">
        <v>18.031458828192001</v>
      </c>
      <c r="S281" s="78">
        <v>0</v>
      </c>
      <c r="T281" s="78">
        <f t="shared" si="5"/>
        <v>8.0242393628584294E-4</v>
      </c>
      <c r="U281" s="78">
        <f>R281/'סכום נכסי הקרן'!$C$42</f>
        <v>1.919991428330743E-4</v>
      </c>
    </row>
    <row r="282" spans="2:21">
      <c r="B282" t="s">
        <v>965</v>
      </c>
      <c r="C282" t="s">
        <v>966</v>
      </c>
      <c r="D282" t="s">
        <v>123</v>
      </c>
      <c r="E282" t="s">
        <v>834</v>
      </c>
      <c r="F282"/>
      <c r="G282" t="s">
        <v>865</v>
      </c>
      <c r="H282" t="s">
        <v>846</v>
      </c>
      <c r="I282" t="s">
        <v>2117</v>
      </c>
      <c r="J282"/>
      <c r="K282" s="77">
        <v>1.81</v>
      </c>
      <c r="L282" t="s">
        <v>106</v>
      </c>
      <c r="M282" s="78">
        <v>5.7500000000000002E-2</v>
      </c>
      <c r="N282" s="78">
        <v>7.9100000000000004E-2</v>
      </c>
      <c r="O282" s="77">
        <v>3827.97</v>
      </c>
      <c r="P282" s="77">
        <v>96.631805277993294</v>
      </c>
      <c r="Q282" s="77">
        <v>0</v>
      </c>
      <c r="R282" s="77">
        <v>14.237591552008499</v>
      </c>
      <c r="S282" s="78">
        <v>0</v>
      </c>
      <c r="T282" s="78">
        <f t="shared" si="5"/>
        <v>6.3359178895334317E-4</v>
      </c>
      <c r="U282" s="78">
        <f>R282/'סכום נכסי הקרן'!$C$42</f>
        <v>1.5160200846972446E-4</v>
      </c>
    </row>
    <row r="283" spans="2:21">
      <c r="B283" t="s">
        <v>968</v>
      </c>
      <c r="C283" t="s">
        <v>969</v>
      </c>
      <c r="D283" t="s">
        <v>123</v>
      </c>
      <c r="E283" t="s">
        <v>834</v>
      </c>
      <c r="F283"/>
      <c r="G283" t="s">
        <v>932</v>
      </c>
      <c r="H283" t="s">
        <v>846</v>
      </c>
      <c r="I283" t="s">
        <v>210</v>
      </c>
      <c r="J283"/>
      <c r="K283" s="77">
        <v>3.95</v>
      </c>
      <c r="L283" t="s">
        <v>110</v>
      </c>
      <c r="M283" s="78">
        <v>0.04</v>
      </c>
      <c r="N283" s="78">
        <v>6.0100000000000001E-2</v>
      </c>
      <c r="O283" s="77">
        <v>10840.27</v>
      </c>
      <c r="P283" s="77">
        <v>93.552444557192757</v>
      </c>
      <c r="Q283" s="77">
        <v>0</v>
      </c>
      <c r="R283" s="77">
        <v>41.148477237342</v>
      </c>
      <c r="S283" s="78">
        <v>0</v>
      </c>
      <c r="T283" s="78">
        <f t="shared" si="5"/>
        <v>1.8311620480386342E-3</v>
      </c>
      <c r="U283" s="78">
        <f>R283/'סכום נכסי הקרן'!$C$42</f>
        <v>4.3814937181364523E-4</v>
      </c>
    </row>
    <row r="284" spans="2:21">
      <c r="B284" t="s">
        <v>970</v>
      </c>
      <c r="C284" t="s">
        <v>971</v>
      </c>
      <c r="D284" t="s">
        <v>123</v>
      </c>
      <c r="E284" t="s">
        <v>834</v>
      </c>
      <c r="F284"/>
      <c r="G284" t="s">
        <v>972</v>
      </c>
      <c r="H284" t="s">
        <v>846</v>
      </c>
      <c r="I284" t="s">
        <v>210</v>
      </c>
      <c r="J284"/>
      <c r="K284" s="77">
        <v>3.74</v>
      </c>
      <c r="L284" t="s">
        <v>110</v>
      </c>
      <c r="M284" s="78">
        <v>4.6300000000000001E-2</v>
      </c>
      <c r="N284" s="78">
        <v>5.7099999999999998E-2</v>
      </c>
      <c r="O284" s="77">
        <v>9259.4</v>
      </c>
      <c r="P284" s="77">
        <v>100.28509086981877</v>
      </c>
      <c r="Q284" s="77">
        <v>0</v>
      </c>
      <c r="R284" s="77">
        <v>37.677124183979998</v>
      </c>
      <c r="S284" s="78">
        <v>0</v>
      </c>
      <c r="T284" s="78">
        <f t="shared" si="5"/>
        <v>1.6766822132200823E-3</v>
      </c>
      <c r="U284" s="78">
        <f>R284/'סכום נכסי הקרן'!$C$42</f>
        <v>4.011863719217885E-4</v>
      </c>
    </row>
    <row r="285" spans="2:21">
      <c r="B285" t="s">
        <v>973</v>
      </c>
      <c r="C285" t="s">
        <v>974</v>
      </c>
      <c r="D285" t="s">
        <v>123</v>
      </c>
      <c r="E285" t="s">
        <v>834</v>
      </c>
      <c r="F285"/>
      <c r="G285" t="s">
        <v>906</v>
      </c>
      <c r="H285" t="s">
        <v>846</v>
      </c>
      <c r="I285" t="s">
        <v>210</v>
      </c>
      <c r="J285"/>
      <c r="K285" s="77">
        <v>4.28</v>
      </c>
      <c r="L285" t="s">
        <v>110</v>
      </c>
      <c r="M285" s="78">
        <v>4.6300000000000001E-2</v>
      </c>
      <c r="N285" s="78">
        <v>7.3700000000000002E-2</v>
      </c>
      <c r="O285" s="77">
        <v>6368.66</v>
      </c>
      <c r="P285" s="77">
        <v>89.98094408242865</v>
      </c>
      <c r="Q285" s="77">
        <v>0</v>
      </c>
      <c r="R285" s="77">
        <v>23.2518299462205</v>
      </c>
      <c r="S285" s="78">
        <v>0</v>
      </c>
      <c r="T285" s="78">
        <f t="shared" si="5"/>
        <v>1.0347374047253446E-3</v>
      </c>
      <c r="U285" s="78">
        <f>R285/'סכום נכסי הקרן'!$C$42</f>
        <v>2.4758570349254312E-4</v>
      </c>
    </row>
    <row r="286" spans="2:21">
      <c r="B286" t="s">
        <v>975</v>
      </c>
      <c r="C286" t="s">
        <v>976</v>
      </c>
      <c r="D286" t="s">
        <v>123</v>
      </c>
      <c r="E286" t="s">
        <v>834</v>
      </c>
      <c r="F286"/>
      <c r="G286" t="s">
        <v>932</v>
      </c>
      <c r="H286" t="s">
        <v>846</v>
      </c>
      <c r="I286" t="s">
        <v>210</v>
      </c>
      <c r="J286"/>
      <c r="K286" s="77">
        <v>6.72</v>
      </c>
      <c r="L286" t="s">
        <v>110</v>
      </c>
      <c r="M286" s="78">
        <v>7.8799999999999995E-2</v>
      </c>
      <c r="N286" s="78">
        <v>7.6200000000000004E-2</v>
      </c>
      <c r="O286" s="77">
        <v>12195.31</v>
      </c>
      <c r="P286" s="77">
        <v>101.24165788077538</v>
      </c>
      <c r="Q286" s="77">
        <v>0</v>
      </c>
      <c r="R286" s="77">
        <v>50.096873317392699</v>
      </c>
      <c r="S286" s="78">
        <v>0</v>
      </c>
      <c r="T286" s="78">
        <f t="shared" si="5"/>
        <v>2.2293775931265664E-3</v>
      </c>
      <c r="U286" s="78">
        <f>R286/'סכום נכסי הקרן'!$C$42</f>
        <v>5.3343197725732509E-4</v>
      </c>
    </row>
    <row r="287" spans="2:21">
      <c r="B287" s="83" t="s">
        <v>2118</v>
      </c>
      <c r="C287" t="s">
        <v>977</v>
      </c>
      <c r="D287" t="s">
        <v>123</v>
      </c>
      <c r="E287" t="s">
        <v>834</v>
      </c>
      <c r="F287"/>
      <c r="G287" t="s">
        <v>978</v>
      </c>
      <c r="H287" t="s">
        <v>846</v>
      </c>
      <c r="I287" t="s">
        <v>2117</v>
      </c>
      <c r="J287"/>
      <c r="K287" s="77">
        <v>7.03</v>
      </c>
      <c r="L287" t="s">
        <v>106</v>
      </c>
      <c r="M287" s="78">
        <v>4.2799999999999998E-2</v>
      </c>
      <c r="N287" s="78">
        <v>6.6600000000000006E-2</v>
      </c>
      <c r="O287" s="77">
        <v>18067.12</v>
      </c>
      <c r="P287" s="77">
        <v>84.876519369993673</v>
      </c>
      <c r="Q287" s="77">
        <v>0</v>
      </c>
      <c r="R287" s="77">
        <v>59.023424292033603</v>
      </c>
      <c r="S287" s="78">
        <v>0</v>
      </c>
      <c r="T287" s="78">
        <f t="shared" si="5"/>
        <v>2.6266210019254429E-3</v>
      </c>
      <c r="U287" s="78">
        <f>R287/'סכום נכסי הקרן'!$C$42</f>
        <v>6.2848197581357877E-4</v>
      </c>
    </row>
    <row r="288" spans="2:21">
      <c r="B288" t="s">
        <v>979</v>
      </c>
      <c r="C288" t="s">
        <v>980</v>
      </c>
      <c r="D288" t="s">
        <v>123</v>
      </c>
      <c r="E288" t="s">
        <v>834</v>
      </c>
      <c r="F288"/>
      <c r="G288" t="s">
        <v>898</v>
      </c>
      <c r="H288" t="s">
        <v>981</v>
      </c>
      <c r="I288" t="s">
        <v>2117</v>
      </c>
      <c r="J288"/>
      <c r="K288" s="77">
        <v>1.61</v>
      </c>
      <c r="L288" t="s">
        <v>106</v>
      </c>
      <c r="M288" s="78">
        <v>6.5000000000000002E-2</v>
      </c>
      <c r="N288" s="78">
        <v>7.85E-2</v>
      </c>
      <c r="O288" s="77">
        <v>4516.78</v>
      </c>
      <c r="P288" s="77">
        <v>99.320723077059327</v>
      </c>
      <c r="Q288" s="77">
        <v>0</v>
      </c>
      <c r="R288" s="77">
        <v>17.266993341274201</v>
      </c>
      <c r="S288" s="78">
        <v>0</v>
      </c>
      <c r="T288" s="78">
        <f t="shared" si="5"/>
        <v>7.684042038275811E-4</v>
      </c>
      <c r="U288" s="78">
        <f>R288/'סכום נכסי הקרן'!$C$42</f>
        <v>1.838591071536426E-4</v>
      </c>
    </row>
    <row r="289" spans="2:21">
      <c r="B289" t="s">
        <v>982</v>
      </c>
      <c r="C289" t="s">
        <v>983</v>
      </c>
      <c r="D289" t="s">
        <v>123</v>
      </c>
      <c r="E289" t="s">
        <v>834</v>
      </c>
      <c r="F289"/>
      <c r="G289" t="s">
        <v>932</v>
      </c>
      <c r="H289" t="s">
        <v>981</v>
      </c>
      <c r="I289" t="s">
        <v>2117</v>
      </c>
      <c r="J289"/>
      <c r="K289" s="77">
        <v>4.2300000000000004</v>
      </c>
      <c r="L289" t="s">
        <v>106</v>
      </c>
      <c r="M289" s="78">
        <v>4.1300000000000003E-2</v>
      </c>
      <c r="N289" s="78">
        <v>7.5300000000000006E-2</v>
      </c>
      <c r="O289" s="77">
        <v>16170.07</v>
      </c>
      <c r="P289" s="77">
        <v>86.911208248943879</v>
      </c>
      <c r="Q289" s="77">
        <v>0</v>
      </c>
      <c r="R289" s="77">
        <v>54.092318761833297</v>
      </c>
      <c r="S289" s="78">
        <v>0</v>
      </c>
      <c r="T289" s="78">
        <f t="shared" si="5"/>
        <v>2.4071802374545314E-3</v>
      </c>
      <c r="U289" s="78">
        <f>R289/'סכום נכסי הקרן'!$C$42</f>
        <v>5.7597551784814615E-4</v>
      </c>
    </row>
    <row r="290" spans="2:21">
      <c r="B290" t="s">
        <v>984</v>
      </c>
      <c r="C290" t="s">
        <v>985</v>
      </c>
      <c r="D290" t="s">
        <v>123</v>
      </c>
      <c r="E290" t="s">
        <v>834</v>
      </c>
      <c r="F290"/>
      <c r="G290" t="s">
        <v>986</v>
      </c>
      <c r="H290" t="s">
        <v>981</v>
      </c>
      <c r="I290" t="s">
        <v>210</v>
      </c>
      <c r="J290"/>
      <c r="K290" s="77">
        <v>3.79</v>
      </c>
      <c r="L290" t="s">
        <v>110</v>
      </c>
      <c r="M290" s="78">
        <v>3.1300000000000001E-2</v>
      </c>
      <c r="N290" s="78">
        <v>6.6600000000000006E-2</v>
      </c>
      <c r="O290" s="77">
        <v>6775.17</v>
      </c>
      <c r="P290" s="77">
        <v>89.36372608805388</v>
      </c>
      <c r="Q290" s="77">
        <v>0</v>
      </c>
      <c r="R290" s="77">
        <v>24.566313743946001</v>
      </c>
      <c r="S290" s="78">
        <v>0</v>
      </c>
      <c r="T290" s="78">
        <f t="shared" si="5"/>
        <v>1.0932336846550489E-3</v>
      </c>
      <c r="U290" s="78">
        <f>R290/'סכום נכסי הקרן'!$C$42</f>
        <v>2.6158233930753704E-4</v>
      </c>
    </row>
    <row r="291" spans="2:21">
      <c r="B291" t="s">
        <v>987</v>
      </c>
      <c r="C291" t="s">
        <v>988</v>
      </c>
      <c r="D291" t="s">
        <v>123</v>
      </c>
      <c r="E291" t="s">
        <v>834</v>
      </c>
      <c r="F291"/>
      <c r="G291" t="s">
        <v>989</v>
      </c>
      <c r="H291" t="s">
        <v>981</v>
      </c>
      <c r="I291" t="s">
        <v>210</v>
      </c>
      <c r="J291"/>
      <c r="K291" s="77">
        <v>4.57</v>
      </c>
      <c r="L291" t="s">
        <v>110</v>
      </c>
      <c r="M291" s="78">
        <v>6.6299999999999998E-2</v>
      </c>
      <c r="N291" s="78">
        <v>6.8400000000000002E-2</v>
      </c>
      <c r="O291" s="77">
        <v>7678.53</v>
      </c>
      <c r="P291" s="77">
        <v>98.622356788343438</v>
      </c>
      <c r="Q291" s="77">
        <v>0</v>
      </c>
      <c r="R291" s="77">
        <v>30.726421977830199</v>
      </c>
      <c r="S291" s="78">
        <v>0</v>
      </c>
      <c r="T291" s="78">
        <f t="shared" si="5"/>
        <v>1.3673667065074923E-3</v>
      </c>
      <c r="U291" s="78">
        <f>R291/'סכום נכסי הקרן'!$C$42</f>
        <v>3.2717522959634354E-4</v>
      </c>
    </row>
    <row r="292" spans="2:21">
      <c r="B292" t="s">
        <v>990</v>
      </c>
      <c r="C292" t="s">
        <v>991</v>
      </c>
      <c r="D292" t="s">
        <v>123</v>
      </c>
      <c r="E292" t="s">
        <v>834</v>
      </c>
      <c r="F292"/>
      <c r="G292" t="s">
        <v>886</v>
      </c>
      <c r="H292" t="s">
        <v>992</v>
      </c>
      <c r="I292" t="s">
        <v>302</v>
      </c>
      <c r="J292"/>
      <c r="K292" s="77">
        <v>4.8099999999999996</v>
      </c>
      <c r="L292" t="s">
        <v>106</v>
      </c>
      <c r="M292" s="78">
        <v>7.7499999999999999E-2</v>
      </c>
      <c r="N292" s="78">
        <v>8.77E-2</v>
      </c>
      <c r="O292" s="77">
        <v>9325.7999999999993</v>
      </c>
      <c r="P292" s="77">
        <v>95.504166934740184</v>
      </c>
      <c r="Q292" s="77">
        <v>0</v>
      </c>
      <c r="R292" s="77">
        <v>34.281224732399998</v>
      </c>
      <c r="S292" s="78">
        <v>0</v>
      </c>
      <c r="T292" s="78">
        <f t="shared" si="5"/>
        <v>1.5255601641872372E-3</v>
      </c>
      <c r="U292" s="78">
        <f>R292/'סכום נכסי הקרן'!$C$42</f>
        <v>3.6502680268986055E-4</v>
      </c>
    </row>
    <row r="293" spans="2:21">
      <c r="B293" t="s">
        <v>993</v>
      </c>
      <c r="C293" t="s">
        <v>994</v>
      </c>
      <c r="D293" t="s">
        <v>123</v>
      </c>
      <c r="E293" t="s">
        <v>834</v>
      </c>
      <c r="F293"/>
      <c r="G293" t="s">
        <v>972</v>
      </c>
      <c r="H293" t="s">
        <v>981</v>
      </c>
      <c r="I293" t="s">
        <v>2117</v>
      </c>
      <c r="J293"/>
      <c r="K293" s="77">
        <v>4.33</v>
      </c>
      <c r="L293" t="s">
        <v>113</v>
      </c>
      <c r="M293" s="78">
        <v>8.3799999999999999E-2</v>
      </c>
      <c r="N293" s="78">
        <v>8.3599999999999994E-2</v>
      </c>
      <c r="O293" s="77">
        <v>13550.34</v>
      </c>
      <c r="P293" s="77">
        <v>101.91552028509983</v>
      </c>
      <c r="Q293" s="77">
        <v>0</v>
      </c>
      <c r="R293" s="77">
        <v>64.910670673433401</v>
      </c>
      <c r="S293" s="78">
        <v>0</v>
      </c>
      <c r="T293" s="78">
        <f t="shared" si="5"/>
        <v>2.8886113078823508E-3</v>
      </c>
      <c r="U293" s="78">
        <f>R293/'סכום נכסי הקרן'!$C$42</f>
        <v>6.9116943053624353E-4</v>
      </c>
    </row>
    <row r="294" spans="2:21">
      <c r="B294" t="s">
        <v>995</v>
      </c>
      <c r="C294" t="s">
        <v>996</v>
      </c>
      <c r="D294" t="s">
        <v>123</v>
      </c>
      <c r="E294" t="s">
        <v>834</v>
      </c>
      <c r="F294"/>
      <c r="G294" t="s">
        <v>906</v>
      </c>
      <c r="H294" t="s">
        <v>981</v>
      </c>
      <c r="I294" t="s">
        <v>210</v>
      </c>
      <c r="J294"/>
      <c r="K294" s="77">
        <v>6.93</v>
      </c>
      <c r="L294" t="s">
        <v>106</v>
      </c>
      <c r="M294" s="78">
        <v>6.0999999999999999E-2</v>
      </c>
      <c r="N294" s="78">
        <v>7.0000000000000007E-2</v>
      </c>
      <c r="O294" s="77">
        <v>2258.39</v>
      </c>
      <c r="P294" s="77">
        <v>94.239833602699264</v>
      </c>
      <c r="Q294" s="77">
        <v>0</v>
      </c>
      <c r="R294" s="77">
        <v>8.1918381627068992</v>
      </c>
      <c r="S294" s="78">
        <v>0</v>
      </c>
      <c r="T294" s="78">
        <f t="shared" si="5"/>
        <v>3.6454771000882789E-4</v>
      </c>
      <c r="U294" s="78">
        <f>R294/'סכום נכסי הקרן'!$C$42</f>
        <v>8.7226769639286961E-5</v>
      </c>
    </row>
    <row r="295" spans="2:21">
      <c r="B295" t="s">
        <v>997</v>
      </c>
      <c r="C295" t="s">
        <v>998</v>
      </c>
      <c r="D295" t="s">
        <v>123</v>
      </c>
      <c r="E295" t="s">
        <v>834</v>
      </c>
      <c r="F295"/>
      <c r="G295" t="s">
        <v>906</v>
      </c>
      <c r="H295" t="s">
        <v>981</v>
      </c>
      <c r="I295" t="s">
        <v>210</v>
      </c>
      <c r="J295"/>
      <c r="K295" s="77">
        <v>4.08</v>
      </c>
      <c r="L295" t="s">
        <v>110</v>
      </c>
      <c r="M295" s="78">
        <v>6.13E-2</v>
      </c>
      <c r="N295" s="78">
        <v>5.4600000000000003E-2</v>
      </c>
      <c r="O295" s="77">
        <v>9033.56</v>
      </c>
      <c r="P295" s="77">
        <v>104.6908476481033</v>
      </c>
      <c r="Q295" s="77">
        <v>0</v>
      </c>
      <c r="R295" s="77">
        <v>38.373037503066001</v>
      </c>
      <c r="S295" s="78">
        <v>0</v>
      </c>
      <c r="T295" s="78">
        <f t="shared" si="5"/>
        <v>1.7076512828963337E-3</v>
      </c>
      <c r="U295" s="78">
        <f>R295/'סכום נכסי הקרן'!$C$42</f>
        <v>4.0859646347476519E-4</v>
      </c>
    </row>
    <row r="296" spans="2:21">
      <c r="B296" t="s">
        <v>999</v>
      </c>
      <c r="C296" t="s">
        <v>1000</v>
      </c>
      <c r="D296" t="s">
        <v>123</v>
      </c>
      <c r="E296" t="s">
        <v>834</v>
      </c>
      <c r="F296"/>
      <c r="G296" t="s">
        <v>906</v>
      </c>
      <c r="H296" t="s">
        <v>981</v>
      </c>
      <c r="I296" t="s">
        <v>210</v>
      </c>
      <c r="J296"/>
      <c r="K296" s="77">
        <v>3.44</v>
      </c>
      <c r="L296" t="s">
        <v>106</v>
      </c>
      <c r="M296" s="78">
        <v>7.3499999999999996E-2</v>
      </c>
      <c r="N296" s="78">
        <v>6.7299999999999999E-2</v>
      </c>
      <c r="O296" s="77">
        <v>7226.85</v>
      </c>
      <c r="P296" s="77">
        <v>104.10700013837287</v>
      </c>
      <c r="Q296" s="77">
        <v>0</v>
      </c>
      <c r="R296" s="77">
        <v>28.958554790335501</v>
      </c>
      <c r="S296" s="78">
        <v>0</v>
      </c>
      <c r="T296" s="78">
        <f t="shared" si="5"/>
        <v>1.2886942618131039E-3</v>
      </c>
      <c r="U296" s="78">
        <f>R296/'סכום נכסי הקרן'!$C$42</f>
        <v>3.0835096319195224E-4</v>
      </c>
    </row>
    <row r="297" spans="2:21">
      <c r="B297" t="s">
        <v>1001</v>
      </c>
      <c r="C297" t="s">
        <v>1002</v>
      </c>
      <c r="D297" t="s">
        <v>123</v>
      </c>
      <c r="E297" t="s">
        <v>834</v>
      </c>
      <c r="F297"/>
      <c r="G297" t="s">
        <v>886</v>
      </c>
      <c r="H297" t="s">
        <v>992</v>
      </c>
      <c r="I297" t="s">
        <v>302</v>
      </c>
      <c r="J297"/>
      <c r="K297" s="77">
        <v>4.18</v>
      </c>
      <c r="L297" t="s">
        <v>106</v>
      </c>
      <c r="M297" s="78">
        <v>7.4999999999999997E-2</v>
      </c>
      <c r="N297" s="78">
        <v>9.4100000000000003E-2</v>
      </c>
      <c r="O297" s="77">
        <v>10840.27</v>
      </c>
      <c r="P297" s="77">
        <v>93.907999769378435</v>
      </c>
      <c r="Q297" s="77">
        <v>0</v>
      </c>
      <c r="R297" s="77">
        <v>39.1823609166834</v>
      </c>
      <c r="S297" s="78">
        <v>0</v>
      </c>
      <c r="T297" s="78">
        <f t="shared" si="5"/>
        <v>1.7436672528448E-3</v>
      </c>
      <c r="U297" s="78">
        <f>R297/'סכום נכסי הקרן'!$C$42</f>
        <v>4.172141467786989E-4</v>
      </c>
    </row>
    <row r="298" spans="2:21">
      <c r="B298" t="s">
        <v>1003</v>
      </c>
      <c r="C298" t="s">
        <v>1004</v>
      </c>
      <c r="D298" t="s">
        <v>123</v>
      </c>
      <c r="E298" t="s">
        <v>834</v>
      </c>
      <c r="F298"/>
      <c r="G298" t="s">
        <v>947</v>
      </c>
      <c r="H298" t="s">
        <v>981</v>
      </c>
      <c r="I298" t="s">
        <v>2117</v>
      </c>
      <c r="J298"/>
      <c r="K298" s="77">
        <v>4.97</v>
      </c>
      <c r="L298" t="s">
        <v>106</v>
      </c>
      <c r="M298" s="78">
        <v>3.7499999999999999E-2</v>
      </c>
      <c r="N298" s="78">
        <v>6.59E-2</v>
      </c>
      <c r="O298" s="77">
        <v>4516.78</v>
      </c>
      <c r="P298" s="77">
        <v>88.75674930813544</v>
      </c>
      <c r="Q298" s="77">
        <v>0</v>
      </c>
      <c r="R298" s="77">
        <v>15.430437393288599</v>
      </c>
      <c r="S298" s="78">
        <v>0</v>
      </c>
      <c r="T298" s="78">
        <f t="shared" si="5"/>
        <v>6.8667501779590655E-4</v>
      </c>
      <c r="U298" s="78">
        <f>R298/'סכום נכסי הקרן'!$C$42</f>
        <v>1.6430344218288016E-4</v>
      </c>
    </row>
    <row r="299" spans="2:21">
      <c r="B299" t="s">
        <v>1005</v>
      </c>
      <c r="C299" t="s">
        <v>1006</v>
      </c>
      <c r="D299" t="s">
        <v>123</v>
      </c>
      <c r="E299" t="s">
        <v>834</v>
      </c>
      <c r="F299"/>
      <c r="G299" t="s">
        <v>978</v>
      </c>
      <c r="H299" t="s">
        <v>981</v>
      </c>
      <c r="I299" t="s">
        <v>210</v>
      </c>
      <c r="J299"/>
      <c r="K299" s="77">
        <v>6.84</v>
      </c>
      <c r="L299" t="s">
        <v>106</v>
      </c>
      <c r="M299" s="78">
        <v>5.1299999999999998E-2</v>
      </c>
      <c r="N299" s="78">
        <v>7.1099999999999997E-2</v>
      </c>
      <c r="O299" s="77">
        <v>9711.08</v>
      </c>
      <c r="P299" s="77">
        <v>87.877152304378086</v>
      </c>
      <c r="Q299" s="77">
        <v>0</v>
      </c>
      <c r="R299" s="77">
        <v>32.846675343138003</v>
      </c>
      <c r="S299" s="78">
        <v>0</v>
      </c>
      <c r="T299" s="78">
        <f t="shared" si="5"/>
        <v>1.4617208055032742E-3</v>
      </c>
      <c r="U299" s="78">
        <f>R299/'סכום נכסי הקרן'!$C$42</f>
        <v>3.4975170732933554E-4</v>
      </c>
    </row>
    <row r="300" spans="2:21">
      <c r="B300" t="s">
        <v>1007</v>
      </c>
      <c r="C300" t="s">
        <v>1008</v>
      </c>
      <c r="D300" t="s">
        <v>123</v>
      </c>
      <c r="E300" t="s">
        <v>834</v>
      </c>
      <c r="F300"/>
      <c r="G300" t="s">
        <v>898</v>
      </c>
      <c r="H300" t="s">
        <v>981</v>
      </c>
      <c r="I300" t="s">
        <v>210</v>
      </c>
      <c r="J300"/>
      <c r="K300" s="77">
        <v>7.01</v>
      </c>
      <c r="L300" t="s">
        <v>106</v>
      </c>
      <c r="M300" s="78">
        <v>6.4000000000000001E-2</v>
      </c>
      <c r="N300" s="78">
        <v>6.9400000000000003E-2</v>
      </c>
      <c r="O300" s="77">
        <v>11291.95</v>
      </c>
      <c r="P300" s="77">
        <v>98.792777620340161</v>
      </c>
      <c r="Q300" s="77">
        <v>0</v>
      </c>
      <c r="R300" s="77">
        <v>42.938023921072499</v>
      </c>
      <c r="S300" s="78">
        <v>0</v>
      </c>
      <c r="T300" s="78">
        <f t="shared" si="5"/>
        <v>1.9107992591932397E-3</v>
      </c>
      <c r="U300" s="78">
        <f>R300/'סכום נכסי הקרן'!$C$42</f>
        <v>4.5720448169742371E-4</v>
      </c>
    </row>
    <row r="301" spans="2:21">
      <c r="B301" t="s">
        <v>1009</v>
      </c>
      <c r="C301" t="s">
        <v>1010</v>
      </c>
      <c r="D301" t="s">
        <v>123</v>
      </c>
      <c r="E301" t="s">
        <v>834</v>
      </c>
      <c r="F301"/>
      <c r="G301" t="s">
        <v>886</v>
      </c>
      <c r="H301" t="s">
        <v>992</v>
      </c>
      <c r="I301" t="s">
        <v>302</v>
      </c>
      <c r="J301"/>
      <c r="K301" s="77">
        <v>4.2300000000000004</v>
      </c>
      <c r="L301" t="s">
        <v>106</v>
      </c>
      <c r="M301" s="78">
        <v>7.6300000000000007E-2</v>
      </c>
      <c r="N301" s="78">
        <v>9.5500000000000002E-2</v>
      </c>
      <c r="O301" s="77">
        <v>13550.34</v>
      </c>
      <c r="P301" s="77">
        <v>92.700986035774747</v>
      </c>
      <c r="Q301" s="77">
        <v>0</v>
      </c>
      <c r="R301" s="77">
        <v>48.348439047328803</v>
      </c>
      <c r="S301" s="78">
        <v>0</v>
      </c>
      <c r="T301" s="78">
        <f t="shared" si="5"/>
        <v>2.151569939143064E-3</v>
      </c>
      <c r="U301" s="78">
        <f>R301/'סכום נכסי הקרן'!$C$42</f>
        <v>5.1481463274012055E-4</v>
      </c>
    </row>
    <row r="302" spans="2:21">
      <c r="B302" t="s">
        <v>1011</v>
      </c>
      <c r="C302" t="s">
        <v>1012</v>
      </c>
      <c r="D302" t="s">
        <v>123</v>
      </c>
      <c r="E302" t="s">
        <v>834</v>
      </c>
      <c r="F302"/>
      <c r="G302" t="s">
        <v>853</v>
      </c>
      <c r="H302" t="s">
        <v>992</v>
      </c>
      <c r="I302" t="s">
        <v>302</v>
      </c>
      <c r="J302"/>
      <c r="K302" s="77">
        <v>3.17</v>
      </c>
      <c r="L302" t="s">
        <v>106</v>
      </c>
      <c r="M302" s="78">
        <v>5.2999999999999999E-2</v>
      </c>
      <c r="N302" s="78">
        <v>0.10100000000000001</v>
      </c>
      <c r="O302" s="77">
        <v>13979.43</v>
      </c>
      <c r="P302" s="77">
        <v>86.103389062358048</v>
      </c>
      <c r="Q302" s="77">
        <v>0</v>
      </c>
      <c r="R302" s="77">
        <v>46.329500793158402</v>
      </c>
      <c r="S302" s="78">
        <v>0</v>
      </c>
      <c r="T302" s="78">
        <f t="shared" si="5"/>
        <v>2.0617244975475921E-3</v>
      </c>
      <c r="U302" s="78">
        <f>R302/'סכום נכסי הקרן'!$C$42</f>
        <v>4.9331695926139129E-4</v>
      </c>
    </row>
    <row r="303" spans="2:21">
      <c r="B303" t="s">
        <v>1013</v>
      </c>
      <c r="C303" t="s">
        <v>1014</v>
      </c>
      <c r="D303" t="s">
        <v>123</v>
      </c>
      <c r="E303" t="s">
        <v>834</v>
      </c>
      <c r="F303"/>
      <c r="G303" t="s">
        <v>972</v>
      </c>
      <c r="H303" t="s">
        <v>981</v>
      </c>
      <c r="I303" t="s">
        <v>2117</v>
      </c>
      <c r="J303"/>
      <c r="K303" s="77">
        <v>6.19</v>
      </c>
      <c r="L303" t="s">
        <v>106</v>
      </c>
      <c r="M303" s="78">
        <v>4.1300000000000003E-2</v>
      </c>
      <c r="N303" s="78">
        <v>8.4199999999999997E-2</v>
      </c>
      <c r="O303" s="77">
        <v>4742.62</v>
      </c>
      <c r="P303" s="77">
        <v>77.034250553491532</v>
      </c>
      <c r="Q303" s="77">
        <v>0</v>
      </c>
      <c r="R303" s="77">
        <v>14.0620973865864</v>
      </c>
      <c r="S303" s="78">
        <v>0</v>
      </c>
      <c r="T303" s="78">
        <f t="shared" si="5"/>
        <v>6.2578206482869121E-4</v>
      </c>
      <c r="U303" s="78">
        <f>R303/'סכום נכסי הקרן'!$C$42</f>
        <v>1.4973334494924615E-4</v>
      </c>
    </row>
    <row r="304" spans="2:21">
      <c r="B304" t="s">
        <v>1015</v>
      </c>
      <c r="C304" t="s">
        <v>1016</v>
      </c>
      <c r="D304" t="s">
        <v>123</v>
      </c>
      <c r="E304" t="s">
        <v>834</v>
      </c>
      <c r="F304"/>
      <c r="G304" t="s">
        <v>972</v>
      </c>
      <c r="H304" t="s">
        <v>981</v>
      </c>
      <c r="I304" t="s">
        <v>2117</v>
      </c>
      <c r="J304"/>
      <c r="K304" s="77">
        <v>4.88</v>
      </c>
      <c r="L304" t="s">
        <v>110</v>
      </c>
      <c r="M304" s="78">
        <v>6.5000000000000002E-2</v>
      </c>
      <c r="N304" s="78">
        <v>6.3700000000000007E-2</v>
      </c>
      <c r="O304" s="77">
        <v>5420.14</v>
      </c>
      <c r="P304" s="77">
        <v>100.90243868977554</v>
      </c>
      <c r="Q304" s="77">
        <v>0</v>
      </c>
      <c r="R304" s="77">
        <v>22.190684334423</v>
      </c>
      <c r="S304" s="78">
        <v>0</v>
      </c>
      <c r="T304" s="78">
        <f t="shared" si="5"/>
        <v>9.8751501152332007E-4</v>
      </c>
      <c r="U304" s="78">
        <f>R304/'סכום נכסי הקרן'!$C$42</f>
        <v>2.3628661505896312E-4</v>
      </c>
    </row>
    <row r="305" spans="2:21">
      <c r="B305" t="s">
        <v>1017</v>
      </c>
      <c r="C305" t="s">
        <v>1018</v>
      </c>
      <c r="D305" t="s">
        <v>123</v>
      </c>
      <c r="E305" t="s">
        <v>834</v>
      </c>
      <c r="F305"/>
      <c r="G305" t="s">
        <v>972</v>
      </c>
      <c r="H305" t="s">
        <v>981</v>
      </c>
      <c r="I305" t="s">
        <v>2117</v>
      </c>
      <c r="J305"/>
      <c r="K305" s="77">
        <v>0.75</v>
      </c>
      <c r="L305" t="s">
        <v>106</v>
      </c>
      <c r="M305" s="78">
        <v>6.25E-2</v>
      </c>
      <c r="N305" s="78">
        <v>8.2100000000000006E-2</v>
      </c>
      <c r="O305" s="77">
        <v>12057.09</v>
      </c>
      <c r="P305" s="77">
        <v>104.23519443580498</v>
      </c>
      <c r="Q305" s="77">
        <v>0</v>
      </c>
      <c r="R305" s="77">
        <v>48.3731974072752</v>
      </c>
      <c r="S305" s="78">
        <v>0</v>
      </c>
      <c r="T305" s="78">
        <f t="shared" si="5"/>
        <v>2.1526717191395392E-3</v>
      </c>
      <c r="U305" s="78">
        <f>R305/'סכום נכסי הקרן'!$C$42</f>
        <v>5.150782599891941E-4</v>
      </c>
    </row>
    <row r="306" spans="2:21">
      <c r="B306" t="s">
        <v>1019</v>
      </c>
      <c r="C306" t="s">
        <v>1020</v>
      </c>
      <c r="D306" t="s">
        <v>123</v>
      </c>
      <c r="E306" t="s">
        <v>834</v>
      </c>
      <c r="F306"/>
      <c r="G306" t="s">
        <v>898</v>
      </c>
      <c r="H306" t="s">
        <v>981</v>
      </c>
      <c r="I306" t="s">
        <v>210</v>
      </c>
      <c r="J306"/>
      <c r="K306" s="77">
        <v>2.77</v>
      </c>
      <c r="L306" t="s">
        <v>110</v>
      </c>
      <c r="M306" s="78">
        <v>5.7500000000000002E-2</v>
      </c>
      <c r="N306" s="78">
        <v>5.57E-2</v>
      </c>
      <c r="O306" s="77">
        <v>4110.2700000000004</v>
      </c>
      <c r="P306" s="77">
        <v>100.33043943098629</v>
      </c>
      <c r="Q306" s="77">
        <v>0</v>
      </c>
      <c r="R306" s="77">
        <v>16.732529298486</v>
      </c>
      <c r="S306" s="78">
        <v>0</v>
      </c>
      <c r="T306" s="78">
        <f t="shared" si="5"/>
        <v>7.4461984200174672E-4</v>
      </c>
      <c r="U306" s="78">
        <f>R306/'סכום נכסי הקרן'!$C$42</f>
        <v>1.7816812900993333E-4</v>
      </c>
    </row>
    <row r="307" spans="2:21">
      <c r="B307" t="s">
        <v>1021</v>
      </c>
      <c r="C307" t="s">
        <v>1022</v>
      </c>
      <c r="D307" t="s">
        <v>123</v>
      </c>
      <c r="E307" t="s">
        <v>834</v>
      </c>
      <c r="F307"/>
      <c r="G307" t="s">
        <v>898</v>
      </c>
      <c r="H307" t="s">
        <v>981</v>
      </c>
      <c r="I307" t="s">
        <v>210</v>
      </c>
      <c r="J307"/>
      <c r="K307" s="77">
        <v>4.7699999999999996</v>
      </c>
      <c r="L307" t="s">
        <v>110</v>
      </c>
      <c r="M307" s="78">
        <v>6.13E-2</v>
      </c>
      <c r="N307" s="78">
        <v>6.0900000000000003E-2</v>
      </c>
      <c r="O307" s="77">
        <v>9033.56</v>
      </c>
      <c r="P307" s="77">
        <v>99.869958581113096</v>
      </c>
      <c r="Q307" s="77">
        <v>0</v>
      </c>
      <c r="R307" s="77">
        <v>36.606004747847997</v>
      </c>
      <c r="S307" s="78">
        <v>0</v>
      </c>
      <c r="T307" s="78">
        <f t="shared" si="5"/>
        <v>1.6290159715497464E-3</v>
      </c>
      <c r="U307" s="78">
        <f>R307/'סכום נכסי הקרן'!$C$42</f>
        <v>3.897810821130875E-4</v>
      </c>
    </row>
    <row r="308" spans="2:21">
      <c r="B308" t="s">
        <v>1023</v>
      </c>
      <c r="C308" t="s">
        <v>1024</v>
      </c>
      <c r="D308" t="s">
        <v>123</v>
      </c>
      <c r="E308" t="s">
        <v>834</v>
      </c>
      <c r="F308"/>
      <c r="G308" t="s">
        <v>898</v>
      </c>
      <c r="H308" t="s">
        <v>1025</v>
      </c>
      <c r="I308" t="s">
        <v>302</v>
      </c>
      <c r="J308"/>
      <c r="K308" s="77">
        <v>6.31</v>
      </c>
      <c r="L308" t="s">
        <v>106</v>
      </c>
      <c r="M308" s="78">
        <v>3.7499999999999999E-2</v>
      </c>
      <c r="N308" s="78">
        <v>7.1099999999999997E-2</v>
      </c>
      <c r="O308" s="77">
        <v>14453.7</v>
      </c>
      <c r="P308" s="77">
        <v>80.647166407217526</v>
      </c>
      <c r="Q308" s="77">
        <v>0</v>
      </c>
      <c r="R308" s="77">
        <v>44.865866540859002</v>
      </c>
      <c r="S308" s="78">
        <v>0</v>
      </c>
      <c r="T308" s="78">
        <f t="shared" si="5"/>
        <v>1.9965908237165749E-3</v>
      </c>
      <c r="U308" s="78">
        <f>R308/'סכום נכסי הקרן'!$C$42</f>
        <v>4.7773216800627412E-4</v>
      </c>
    </row>
    <row r="309" spans="2:21">
      <c r="B309" t="s">
        <v>1026</v>
      </c>
      <c r="C309" t="s">
        <v>1027</v>
      </c>
      <c r="D309" t="s">
        <v>123</v>
      </c>
      <c r="E309" t="s">
        <v>834</v>
      </c>
      <c r="F309"/>
      <c r="G309" t="s">
        <v>898</v>
      </c>
      <c r="H309" t="s">
        <v>1025</v>
      </c>
      <c r="I309" t="s">
        <v>302</v>
      </c>
      <c r="J309"/>
      <c r="K309" s="77">
        <v>4.7699999999999996</v>
      </c>
      <c r="L309" t="s">
        <v>106</v>
      </c>
      <c r="M309" s="78">
        <v>5.8799999999999998E-2</v>
      </c>
      <c r="N309" s="78">
        <v>7.0999999999999994E-2</v>
      </c>
      <c r="O309" s="77">
        <v>1355.03</v>
      </c>
      <c r="P309" s="77">
        <v>95.825374700191134</v>
      </c>
      <c r="Q309" s="77">
        <v>0</v>
      </c>
      <c r="R309" s="77">
        <v>4.9977824504052002</v>
      </c>
      <c r="S309" s="78">
        <v>0</v>
      </c>
      <c r="T309" s="78">
        <f t="shared" si="5"/>
        <v>2.2240797623563992E-4</v>
      </c>
      <c r="U309" s="78">
        <f>R309/'סכום נכסי הקרן'!$C$42</f>
        <v>5.321643443755656E-5</v>
      </c>
    </row>
    <row r="310" spans="2:21">
      <c r="B310" t="s">
        <v>1028</v>
      </c>
      <c r="C310" t="s">
        <v>1029</v>
      </c>
      <c r="D310" t="s">
        <v>123</v>
      </c>
      <c r="E310" t="s">
        <v>834</v>
      </c>
      <c r="F310"/>
      <c r="G310" t="s">
        <v>986</v>
      </c>
      <c r="H310" t="s">
        <v>1030</v>
      </c>
      <c r="I310" t="s">
        <v>210</v>
      </c>
      <c r="J310"/>
      <c r="K310" s="77">
        <v>6.4</v>
      </c>
      <c r="L310" t="s">
        <v>106</v>
      </c>
      <c r="M310" s="78">
        <v>0.04</v>
      </c>
      <c r="N310" s="78">
        <v>6.6799999999999998E-2</v>
      </c>
      <c r="O310" s="77">
        <v>13550.34</v>
      </c>
      <c r="P310" s="77">
        <v>83.905444346045925</v>
      </c>
      <c r="Q310" s="77">
        <v>0</v>
      </c>
      <c r="R310" s="77">
        <v>43.7611015285026</v>
      </c>
      <c r="S310" s="78">
        <v>0</v>
      </c>
      <c r="T310" s="78">
        <f t="shared" si="5"/>
        <v>1.9474273090873601E-3</v>
      </c>
      <c r="U310" s="78">
        <f>R310/'סכום נכסי הקרן'!$C$42</f>
        <v>4.6596861978616221E-4</v>
      </c>
    </row>
    <row r="311" spans="2:21">
      <c r="B311" t="s">
        <v>1031</v>
      </c>
      <c r="C311" t="s">
        <v>1032</v>
      </c>
      <c r="D311" t="s">
        <v>123</v>
      </c>
      <c r="E311" t="s">
        <v>834</v>
      </c>
      <c r="F311"/>
      <c r="G311" t="s">
        <v>906</v>
      </c>
      <c r="H311" t="s">
        <v>1030</v>
      </c>
      <c r="I311" t="s">
        <v>210</v>
      </c>
      <c r="J311"/>
      <c r="K311" s="77">
        <v>5.58</v>
      </c>
      <c r="L311" t="s">
        <v>106</v>
      </c>
      <c r="M311" s="78">
        <v>3.7499999999999999E-2</v>
      </c>
      <c r="N311" s="78">
        <v>7.0499999999999993E-2</v>
      </c>
      <c r="O311" s="77">
        <v>8581.8799999999992</v>
      </c>
      <c r="P311" s="77">
        <v>83.404749854344274</v>
      </c>
      <c r="Q311" s="77">
        <v>0</v>
      </c>
      <c r="R311" s="77">
        <v>27.549970159633201</v>
      </c>
      <c r="S311" s="78">
        <v>0</v>
      </c>
      <c r="T311" s="78">
        <f t="shared" si="5"/>
        <v>1.226010369470866E-3</v>
      </c>
      <c r="U311" s="78">
        <f>R311/'סכום נכסי הקרן'!$C$42</f>
        <v>2.9335234082425763E-4</v>
      </c>
    </row>
    <row r="312" spans="2:21">
      <c r="B312" t="s">
        <v>1033</v>
      </c>
      <c r="C312" t="s">
        <v>1034</v>
      </c>
      <c r="D312" t="s">
        <v>123</v>
      </c>
      <c r="E312" t="s">
        <v>834</v>
      </c>
      <c r="F312"/>
      <c r="G312" t="s">
        <v>853</v>
      </c>
      <c r="H312" t="s">
        <v>1025</v>
      </c>
      <c r="I312" t="s">
        <v>302</v>
      </c>
      <c r="J312"/>
      <c r="K312" s="77">
        <v>4.1500000000000004</v>
      </c>
      <c r="L312" t="s">
        <v>106</v>
      </c>
      <c r="M312" s="78">
        <v>5.1299999999999998E-2</v>
      </c>
      <c r="N312" s="78">
        <v>7.0999999999999994E-2</v>
      </c>
      <c r="O312" s="77">
        <v>12948.25</v>
      </c>
      <c r="P312" s="77">
        <v>93.348319386789726</v>
      </c>
      <c r="Q312" s="77">
        <v>0</v>
      </c>
      <c r="R312" s="77">
        <v>46.522762021485001</v>
      </c>
      <c r="S312" s="78">
        <v>0</v>
      </c>
      <c r="T312" s="78">
        <f t="shared" si="5"/>
        <v>2.0703248796377425E-3</v>
      </c>
      <c r="U312" s="78">
        <f>R312/'סכום נכסי הקרן'!$C$42</f>
        <v>4.9537480663442584E-4</v>
      </c>
    </row>
    <row r="313" spans="2:21">
      <c r="B313" t="s">
        <v>1035</v>
      </c>
      <c r="C313" t="s">
        <v>1036</v>
      </c>
      <c r="D313" t="s">
        <v>123</v>
      </c>
      <c r="E313" t="s">
        <v>834</v>
      </c>
      <c r="F313"/>
      <c r="G313" t="s">
        <v>1037</v>
      </c>
      <c r="H313" t="s">
        <v>1025</v>
      </c>
      <c r="I313" t="s">
        <v>302</v>
      </c>
      <c r="J313"/>
      <c r="K313" s="77">
        <v>6.38</v>
      </c>
      <c r="L313" t="s">
        <v>106</v>
      </c>
      <c r="M313" s="78">
        <v>0.04</v>
      </c>
      <c r="N313" s="78">
        <v>6.7199999999999996E-2</v>
      </c>
      <c r="O313" s="77">
        <v>5194.3</v>
      </c>
      <c r="P313" s="77">
        <v>85.364332691604261</v>
      </c>
      <c r="Q313" s="77">
        <v>0</v>
      </c>
      <c r="R313" s="77">
        <v>17.066772122517001</v>
      </c>
      <c r="S313" s="78">
        <v>0</v>
      </c>
      <c r="T313" s="78">
        <f t="shared" si="5"/>
        <v>7.5949409289235786E-4</v>
      </c>
      <c r="U313" s="78">
        <f>R313/'סכום נכסי הקרן'!$C$42</f>
        <v>1.8172714973718155E-4</v>
      </c>
    </row>
    <row r="314" spans="2:21">
      <c r="B314" t="s">
        <v>1038</v>
      </c>
      <c r="C314" t="s">
        <v>1039</v>
      </c>
      <c r="D314" t="s">
        <v>123</v>
      </c>
      <c r="E314" t="s">
        <v>834</v>
      </c>
      <c r="F314"/>
      <c r="G314" t="s">
        <v>886</v>
      </c>
      <c r="H314" t="s">
        <v>1030</v>
      </c>
      <c r="I314" t="s">
        <v>210</v>
      </c>
      <c r="J314"/>
      <c r="K314" s="77">
        <v>4.72</v>
      </c>
      <c r="L314" t="s">
        <v>110</v>
      </c>
      <c r="M314" s="78">
        <v>7.8799999999999995E-2</v>
      </c>
      <c r="N314" s="78">
        <v>8.7400000000000005E-2</v>
      </c>
      <c r="O314" s="77">
        <v>13460</v>
      </c>
      <c r="P314" s="77">
        <v>96.713424962852898</v>
      </c>
      <c r="Q314" s="77">
        <v>0</v>
      </c>
      <c r="R314" s="77">
        <v>52.819021552499997</v>
      </c>
      <c r="S314" s="78">
        <v>0</v>
      </c>
      <c r="T314" s="78">
        <f t="shared" si="5"/>
        <v>2.3505168155700221E-3</v>
      </c>
      <c r="U314" s="78">
        <f>R314/'סכום נכסי הקרן'!$C$42</f>
        <v>5.6241743721290049E-4</v>
      </c>
    </row>
    <row r="315" spans="2:21">
      <c r="B315" t="s">
        <v>1040</v>
      </c>
      <c r="C315" t="s">
        <v>1041</v>
      </c>
      <c r="D315" t="s">
        <v>123</v>
      </c>
      <c r="E315" t="s">
        <v>834</v>
      </c>
      <c r="F315"/>
      <c r="G315" t="s">
        <v>972</v>
      </c>
      <c r="H315" t="s">
        <v>1030</v>
      </c>
      <c r="I315" t="s">
        <v>210</v>
      </c>
      <c r="J315"/>
      <c r="K315" s="77">
        <v>5.72</v>
      </c>
      <c r="L315" t="s">
        <v>110</v>
      </c>
      <c r="M315" s="78">
        <v>6.1400000000000003E-2</v>
      </c>
      <c r="N315" s="78">
        <v>6.6100000000000006E-2</v>
      </c>
      <c r="O315" s="77">
        <v>4516.78</v>
      </c>
      <c r="P315" s="77">
        <v>99.717739579966263</v>
      </c>
      <c r="Q315" s="77">
        <v>0</v>
      </c>
      <c r="R315" s="77">
        <v>18.275105448973498</v>
      </c>
      <c r="S315" s="78">
        <v>0</v>
      </c>
      <c r="T315" s="78">
        <f t="shared" si="5"/>
        <v>8.1326653545505485E-4</v>
      </c>
      <c r="U315" s="78">
        <f>R315/'סכום נכסי הקרן'!$C$42</f>
        <v>1.9459349433785007E-4</v>
      </c>
    </row>
    <row r="316" spans="2:21">
      <c r="B316" t="s">
        <v>1042</v>
      </c>
      <c r="C316" t="s">
        <v>1043</v>
      </c>
      <c r="D316" t="s">
        <v>123</v>
      </c>
      <c r="E316" t="s">
        <v>834</v>
      </c>
      <c r="F316"/>
      <c r="G316" t="s">
        <v>972</v>
      </c>
      <c r="H316" t="s">
        <v>1030</v>
      </c>
      <c r="I316" t="s">
        <v>210</v>
      </c>
      <c r="J316"/>
      <c r="K316" s="77">
        <v>4.0599999999999996</v>
      </c>
      <c r="L316" t="s">
        <v>110</v>
      </c>
      <c r="M316" s="78">
        <v>7.1300000000000002E-2</v>
      </c>
      <c r="N316" s="78">
        <v>6.5699999999999995E-2</v>
      </c>
      <c r="O316" s="77">
        <v>13550.34</v>
      </c>
      <c r="P316" s="77">
        <v>108.25284938532907</v>
      </c>
      <c r="Q316" s="77">
        <v>0</v>
      </c>
      <c r="R316" s="77">
        <v>59.517962781805501</v>
      </c>
      <c r="S316" s="78">
        <v>0</v>
      </c>
      <c r="T316" s="78">
        <f t="shared" si="5"/>
        <v>2.6486286234600454E-3</v>
      </c>
      <c r="U316" s="78">
        <f>R316/'סכום נכסי הקרן'!$C$42</f>
        <v>6.3374782629405753E-4</v>
      </c>
    </row>
    <row r="317" spans="2:21">
      <c r="B317" t="s">
        <v>1044</v>
      </c>
      <c r="C317" t="s">
        <v>1045</v>
      </c>
      <c r="D317" t="s">
        <v>123</v>
      </c>
      <c r="E317" t="s">
        <v>834</v>
      </c>
      <c r="F317"/>
      <c r="G317" t="s">
        <v>941</v>
      </c>
      <c r="H317" t="s">
        <v>854</v>
      </c>
      <c r="I317" t="s">
        <v>210</v>
      </c>
      <c r="J317"/>
      <c r="K317" s="77">
        <v>4.0999999999999996</v>
      </c>
      <c r="L317" t="s">
        <v>106</v>
      </c>
      <c r="M317" s="78">
        <v>4.6300000000000001E-2</v>
      </c>
      <c r="N317" s="78">
        <v>7.3200000000000001E-2</v>
      </c>
      <c r="O317" s="77">
        <v>11293.31</v>
      </c>
      <c r="P317" s="77">
        <v>90.797680625963508</v>
      </c>
      <c r="Q317" s="77">
        <v>0</v>
      </c>
      <c r="R317" s="77">
        <v>39.467890588169098</v>
      </c>
      <c r="S317" s="78">
        <v>0</v>
      </c>
      <c r="T317" s="78">
        <f t="shared" si="5"/>
        <v>1.7563737035597991E-3</v>
      </c>
      <c r="U317" s="78">
        <f>R317/'סכום נכסי הקרן'!$C$42</f>
        <v>4.2025446940045764E-4</v>
      </c>
    </row>
    <row r="318" spans="2:21">
      <c r="B318" t="s">
        <v>1046</v>
      </c>
      <c r="C318" t="s">
        <v>1047</v>
      </c>
      <c r="D318" t="s">
        <v>123</v>
      </c>
      <c r="E318" t="s">
        <v>834</v>
      </c>
      <c r="F318"/>
      <c r="G318" t="s">
        <v>886</v>
      </c>
      <c r="H318" t="s">
        <v>854</v>
      </c>
      <c r="I318" t="s">
        <v>210</v>
      </c>
      <c r="J318"/>
      <c r="K318" s="77">
        <v>3.67</v>
      </c>
      <c r="L318" t="s">
        <v>113</v>
      </c>
      <c r="M318" s="78">
        <v>8.8800000000000004E-2</v>
      </c>
      <c r="N318" s="78">
        <v>0.1099</v>
      </c>
      <c r="O318" s="77">
        <v>9169.06</v>
      </c>
      <c r="P318" s="77">
        <v>92.527095652117055</v>
      </c>
      <c r="Q318" s="77">
        <v>0</v>
      </c>
      <c r="R318" s="77">
        <v>39.876710267495</v>
      </c>
      <c r="S318" s="78">
        <v>0</v>
      </c>
      <c r="T318" s="78">
        <f t="shared" si="5"/>
        <v>1.7745667238495888E-3</v>
      </c>
      <c r="U318" s="78">
        <f>R318/'סכום נכסי הקרן'!$C$42</f>
        <v>4.2460758518281141E-4</v>
      </c>
    </row>
    <row r="319" spans="2:21">
      <c r="B319" t="s">
        <v>1048</v>
      </c>
      <c r="C319" t="s">
        <v>1049</v>
      </c>
      <c r="D319" t="s">
        <v>123</v>
      </c>
      <c r="E319" t="s">
        <v>834</v>
      </c>
      <c r="F319"/>
      <c r="G319" t="s">
        <v>986</v>
      </c>
      <c r="H319" t="s">
        <v>1050</v>
      </c>
      <c r="I319" t="s">
        <v>302</v>
      </c>
      <c r="J319"/>
      <c r="K319" s="77">
        <v>5.88</v>
      </c>
      <c r="L319" t="s">
        <v>106</v>
      </c>
      <c r="M319" s="78">
        <v>6.3799999999999996E-2</v>
      </c>
      <c r="N319" s="78">
        <v>6.8699999999999997E-2</v>
      </c>
      <c r="O319" s="77">
        <v>12646.98</v>
      </c>
      <c r="P319" s="77">
        <v>97.729375360758056</v>
      </c>
      <c r="Q319" s="77">
        <v>0</v>
      </c>
      <c r="R319" s="77">
        <v>47.572926226043997</v>
      </c>
      <c r="S319" s="78">
        <v>0</v>
      </c>
      <c r="T319" s="78">
        <f t="shared" si="5"/>
        <v>2.1170585855900975E-3</v>
      </c>
      <c r="U319" s="78">
        <f>R319/'סכום נכסי הקרן'!$C$42</f>
        <v>5.0655696494066645E-4</v>
      </c>
    </row>
    <row r="320" spans="2:21">
      <c r="B320" t="s">
        <v>1051</v>
      </c>
      <c r="C320" t="s">
        <v>1052</v>
      </c>
      <c r="D320" t="s">
        <v>123</v>
      </c>
      <c r="E320" t="s">
        <v>834</v>
      </c>
      <c r="F320"/>
      <c r="G320" t="s">
        <v>886</v>
      </c>
      <c r="H320" t="s">
        <v>854</v>
      </c>
      <c r="I320" t="s">
        <v>210</v>
      </c>
      <c r="J320"/>
      <c r="K320" s="77">
        <v>4.07</v>
      </c>
      <c r="L320" t="s">
        <v>113</v>
      </c>
      <c r="M320" s="78">
        <v>8.5000000000000006E-2</v>
      </c>
      <c r="N320" s="78">
        <v>0.1046</v>
      </c>
      <c r="O320" s="77">
        <v>4516.78</v>
      </c>
      <c r="P320" s="77">
        <v>91.996288714526628</v>
      </c>
      <c r="Q320" s="77">
        <v>0</v>
      </c>
      <c r="R320" s="77">
        <v>19.531015437170801</v>
      </c>
      <c r="S320" s="78">
        <v>0</v>
      </c>
      <c r="T320" s="78">
        <f t="shared" si="5"/>
        <v>8.6915620283872449E-4</v>
      </c>
      <c r="U320" s="78">
        <f>R320/'סכום נכסי הקרן'!$C$42</f>
        <v>2.079664356792555E-4</v>
      </c>
    </row>
    <row r="321" spans="2:21">
      <c r="B321" t="s">
        <v>1053</v>
      </c>
      <c r="C321" t="s">
        <v>1054</v>
      </c>
      <c r="D321" t="s">
        <v>123</v>
      </c>
      <c r="E321" t="s">
        <v>834</v>
      </c>
      <c r="F321"/>
      <c r="G321" t="s">
        <v>886</v>
      </c>
      <c r="H321" t="s">
        <v>854</v>
      </c>
      <c r="I321" t="s">
        <v>210</v>
      </c>
      <c r="J321"/>
      <c r="K321" s="77">
        <v>3.74</v>
      </c>
      <c r="L321" t="s">
        <v>113</v>
      </c>
      <c r="M321" s="78">
        <v>8.5000000000000006E-2</v>
      </c>
      <c r="N321" s="78">
        <v>0.1007</v>
      </c>
      <c r="O321" s="77">
        <v>4516.78</v>
      </c>
      <c r="P321" s="77">
        <v>93.167288714526904</v>
      </c>
      <c r="Q321" s="77">
        <v>0</v>
      </c>
      <c r="R321" s="77">
        <v>19.779621325478999</v>
      </c>
      <c r="S321" s="78">
        <v>0</v>
      </c>
      <c r="T321" s="78">
        <f t="shared" si="5"/>
        <v>8.8021949601876416E-4</v>
      </c>
      <c r="U321" s="78">
        <f>R321/'סכום נכסי הקרן'!$C$42</f>
        <v>2.1061359351119975E-4</v>
      </c>
    </row>
    <row r="322" spans="2:21">
      <c r="B322" t="s">
        <v>1055</v>
      </c>
      <c r="C322" t="s">
        <v>1056</v>
      </c>
      <c r="D322" t="s">
        <v>123</v>
      </c>
      <c r="E322" t="s">
        <v>834</v>
      </c>
      <c r="F322"/>
      <c r="G322" t="s">
        <v>978</v>
      </c>
      <c r="H322" t="s">
        <v>1050</v>
      </c>
      <c r="I322" t="s">
        <v>302</v>
      </c>
      <c r="J322"/>
      <c r="K322" s="77">
        <v>5.87</v>
      </c>
      <c r="L322" t="s">
        <v>106</v>
      </c>
      <c r="M322" s="78">
        <v>4.1300000000000003E-2</v>
      </c>
      <c r="N322" s="78">
        <v>7.3499999999999996E-2</v>
      </c>
      <c r="O322" s="77">
        <v>7464.43</v>
      </c>
      <c r="P322" s="77">
        <v>82.855125556807423</v>
      </c>
      <c r="Q322" s="77">
        <v>0</v>
      </c>
      <c r="R322" s="77">
        <v>23.8047673042614</v>
      </c>
      <c r="S322" s="78">
        <v>0</v>
      </c>
      <c r="T322" s="78">
        <f t="shared" si="5"/>
        <v>1.059343853686921E-3</v>
      </c>
      <c r="U322" s="78">
        <f>R322/'סכום נכסי הקרן'!$C$42</f>
        <v>2.5347338567044056E-4</v>
      </c>
    </row>
    <row r="323" spans="2:21">
      <c r="B323" t="s">
        <v>1057</v>
      </c>
      <c r="C323" t="s">
        <v>1058</v>
      </c>
      <c r="D323" t="s">
        <v>123</v>
      </c>
      <c r="E323" t="s">
        <v>834</v>
      </c>
      <c r="F323"/>
      <c r="G323" t="s">
        <v>893</v>
      </c>
      <c r="H323" t="s">
        <v>1059</v>
      </c>
      <c r="I323" t="s">
        <v>302</v>
      </c>
      <c r="J323"/>
      <c r="K323" s="77">
        <v>3.75</v>
      </c>
      <c r="L323" t="s">
        <v>110</v>
      </c>
      <c r="M323" s="78">
        <v>2.63E-2</v>
      </c>
      <c r="N323" s="78">
        <v>0.1071</v>
      </c>
      <c r="O323" s="77">
        <v>8152.79</v>
      </c>
      <c r="P323" s="77">
        <v>74.621410859349993</v>
      </c>
      <c r="Q323" s="77">
        <v>0</v>
      </c>
      <c r="R323" s="77">
        <v>24.684721987638</v>
      </c>
      <c r="S323" s="78">
        <v>0</v>
      </c>
      <c r="T323" s="78">
        <f t="shared" si="5"/>
        <v>1.0985030092225917E-3</v>
      </c>
      <c r="U323" s="78">
        <f>R323/'סכום נכסי הקרן'!$C$42</f>
        <v>2.6284315139766526E-4</v>
      </c>
    </row>
    <row r="324" spans="2:21">
      <c r="B324" t="s">
        <v>1060</v>
      </c>
      <c r="C324" t="s">
        <v>1061</v>
      </c>
      <c r="D324" t="s">
        <v>123</v>
      </c>
      <c r="E324" t="s">
        <v>834</v>
      </c>
      <c r="F324"/>
      <c r="G324" t="s">
        <v>978</v>
      </c>
      <c r="H324" t="s">
        <v>1059</v>
      </c>
      <c r="I324" t="s">
        <v>302</v>
      </c>
      <c r="J324"/>
      <c r="K324" s="77">
        <v>5.59</v>
      </c>
      <c r="L324" t="s">
        <v>106</v>
      </c>
      <c r="M324" s="78">
        <v>4.7500000000000001E-2</v>
      </c>
      <c r="N324" s="78">
        <v>7.9799999999999996E-2</v>
      </c>
      <c r="O324" s="77">
        <v>903.36</v>
      </c>
      <c r="P324" s="77">
        <v>83.687366011335456</v>
      </c>
      <c r="Q324" s="77">
        <v>0</v>
      </c>
      <c r="R324" s="77">
        <v>2.9098370317704001</v>
      </c>
      <c r="S324" s="78">
        <v>0</v>
      </c>
      <c r="T324" s="78">
        <f t="shared" si="5"/>
        <v>1.2949162390193798E-4</v>
      </c>
      <c r="U324" s="78">
        <f>R324/'סכום נכסי הקרן'!$C$42</f>
        <v>3.0983972023958141E-5</v>
      </c>
    </row>
    <row r="325" spans="2:21">
      <c r="B325" t="s">
        <v>1062</v>
      </c>
      <c r="C325" t="s">
        <v>1063</v>
      </c>
      <c r="D325" t="s">
        <v>123</v>
      </c>
      <c r="E325" t="s">
        <v>834</v>
      </c>
      <c r="F325"/>
      <c r="G325" t="s">
        <v>978</v>
      </c>
      <c r="H325" t="s">
        <v>1059</v>
      </c>
      <c r="I325" t="s">
        <v>302</v>
      </c>
      <c r="J325"/>
      <c r="K325" s="77">
        <v>5.79</v>
      </c>
      <c r="L325" t="s">
        <v>106</v>
      </c>
      <c r="M325" s="78">
        <v>7.3800000000000004E-2</v>
      </c>
      <c r="N325" s="78">
        <v>7.8100000000000003E-2</v>
      </c>
      <c r="O325" s="77">
        <v>13550.34</v>
      </c>
      <c r="P325" s="77">
        <v>96.649124866239518</v>
      </c>
      <c r="Q325" s="77">
        <v>0</v>
      </c>
      <c r="R325" s="77">
        <v>50.407601066613601</v>
      </c>
      <c r="S325" s="78">
        <v>0</v>
      </c>
      <c r="T325" s="78">
        <f t="shared" si="5"/>
        <v>2.2432053918653599E-3</v>
      </c>
      <c r="U325" s="78">
        <f>R325/'סכום נכסי הקרן'!$C$42</f>
        <v>5.3674060924729949E-4</v>
      </c>
    </row>
    <row r="326" spans="2:21">
      <c r="B326" t="s">
        <v>1064</v>
      </c>
      <c r="C326" t="s">
        <v>1065</v>
      </c>
      <c r="D326" t="s">
        <v>123</v>
      </c>
      <c r="E326" t="s">
        <v>834</v>
      </c>
      <c r="F326"/>
      <c r="G326" t="s">
        <v>932</v>
      </c>
      <c r="H326" t="s">
        <v>1066</v>
      </c>
      <c r="I326" t="s">
        <v>210</v>
      </c>
      <c r="J326"/>
      <c r="K326" s="77">
        <v>2.16</v>
      </c>
      <c r="L326" t="s">
        <v>110</v>
      </c>
      <c r="M326" s="78">
        <v>0.05</v>
      </c>
      <c r="N326" s="78">
        <v>7.0099999999999996E-2</v>
      </c>
      <c r="O326" s="77">
        <v>4516.78</v>
      </c>
      <c r="P326" s="77">
        <v>98.594958691811428</v>
      </c>
      <c r="Q326" s="77">
        <v>0</v>
      </c>
      <c r="R326" s="77">
        <v>18.069335249874001</v>
      </c>
      <c r="S326" s="78">
        <v>0</v>
      </c>
      <c r="T326" s="78">
        <f t="shared" si="5"/>
        <v>8.0410948750319494E-4</v>
      </c>
      <c r="U326" s="78">
        <f>R326/'סכום נכסי הקרן'!$C$42</f>
        <v>1.9240245132662545E-4</v>
      </c>
    </row>
    <row r="327" spans="2:21">
      <c r="B327" t="s">
        <v>1067</v>
      </c>
      <c r="C327" t="s">
        <v>1068</v>
      </c>
      <c r="D327" t="s">
        <v>123</v>
      </c>
      <c r="E327" t="s">
        <v>834</v>
      </c>
      <c r="F327"/>
      <c r="G327" t="s">
        <v>932</v>
      </c>
      <c r="H327" t="s">
        <v>1066</v>
      </c>
      <c r="I327" t="s">
        <v>210</v>
      </c>
      <c r="J327"/>
      <c r="K327" s="77">
        <v>2.17</v>
      </c>
      <c r="L327" t="s">
        <v>113</v>
      </c>
      <c r="M327" s="78">
        <v>0.06</v>
      </c>
      <c r="N327" s="78">
        <v>9.5200000000000007E-2</v>
      </c>
      <c r="O327" s="77">
        <v>10704.77</v>
      </c>
      <c r="P327" s="77">
        <v>93.010739900063285</v>
      </c>
      <c r="Q327" s="77">
        <v>0</v>
      </c>
      <c r="R327" s="77">
        <v>46.798940149254499</v>
      </c>
      <c r="S327" s="78">
        <v>0</v>
      </c>
      <c r="T327" s="78">
        <f t="shared" si="5"/>
        <v>2.0826151742008403E-3</v>
      </c>
      <c r="U327" s="78">
        <f>R327/'סכום נכסי הקרן'!$C$42</f>
        <v>4.9831555393092743E-4</v>
      </c>
    </row>
    <row r="328" spans="2:21">
      <c r="B328" t="s">
        <v>1069</v>
      </c>
      <c r="C328" t="s">
        <v>1070</v>
      </c>
      <c r="D328" t="s">
        <v>123</v>
      </c>
      <c r="E328" t="s">
        <v>834</v>
      </c>
      <c r="F328"/>
      <c r="G328" t="s">
        <v>986</v>
      </c>
      <c r="H328" t="s">
        <v>1059</v>
      </c>
      <c r="I328" t="s">
        <v>302</v>
      </c>
      <c r="J328"/>
      <c r="K328" s="77">
        <v>6.04</v>
      </c>
      <c r="L328" t="s">
        <v>106</v>
      </c>
      <c r="M328" s="78">
        <v>5.1299999999999998E-2</v>
      </c>
      <c r="N328" s="78">
        <v>8.7999999999999995E-2</v>
      </c>
      <c r="O328" s="77">
        <v>13550.34</v>
      </c>
      <c r="P328" s="77">
        <v>81.102944179998431</v>
      </c>
      <c r="Q328" s="77">
        <v>0</v>
      </c>
      <c r="R328" s="77">
        <v>42.2994503179536</v>
      </c>
      <c r="S328" s="78">
        <v>0</v>
      </c>
      <c r="T328" s="78">
        <f t="shared" si="5"/>
        <v>1.8823818832557056E-3</v>
      </c>
      <c r="U328" s="78">
        <f>R328/'סכום נכסי הקרן'!$C$42</f>
        <v>4.5040494397821467E-4</v>
      </c>
    </row>
    <row r="329" spans="2:21">
      <c r="B329" t="s">
        <v>1071</v>
      </c>
      <c r="C329" t="s">
        <v>1072</v>
      </c>
      <c r="D329" t="s">
        <v>123</v>
      </c>
      <c r="E329" t="s">
        <v>834</v>
      </c>
      <c r="F329"/>
      <c r="G329" t="s">
        <v>893</v>
      </c>
      <c r="H329" t="s">
        <v>1073</v>
      </c>
      <c r="I329" t="s">
        <v>302</v>
      </c>
      <c r="J329"/>
      <c r="K329" s="77">
        <v>2.66</v>
      </c>
      <c r="L329" t="s">
        <v>110</v>
      </c>
      <c r="M329" s="78">
        <v>3.6299999999999999E-2</v>
      </c>
      <c r="N329" s="78">
        <v>0.46460000000000001</v>
      </c>
      <c r="O329" s="77">
        <v>14002.02</v>
      </c>
      <c r="P329" s="77">
        <v>38.052534270055318</v>
      </c>
      <c r="Q329" s="77">
        <v>0</v>
      </c>
      <c r="R329" s="77">
        <v>21.618860934892499</v>
      </c>
      <c r="S329" s="78">
        <v>0</v>
      </c>
      <c r="T329" s="78">
        <f t="shared" si="5"/>
        <v>9.6206810855869584E-4</v>
      </c>
      <c r="U329" s="78">
        <f>R329/'סכום נכסי הקרן'!$C$42</f>
        <v>2.3019783413403343E-4</v>
      </c>
    </row>
    <row r="330" spans="2:21">
      <c r="B330" t="s">
        <v>218</v>
      </c>
      <c r="C330" s="16"/>
      <c r="D330" s="16"/>
      <c r="E330" s="16"/>
      <c r="F330" s="16"/>
      <c r="T330" s="78"/>
    </row>
    <row r="331" spans="2:21">
      <c r="B331" t="s">
        <v>304</v>
      </c>
      <c r="C331" s="16"/>
      <c r="D331" s="16"/>
      <c r="E331" s="16"/>
      <c r="F331" s="16"/>
      <c r="T331" s="78"/>
    </row>
    <row r="332" spans="2:21">
      <c r="B332" t="s">
        <v>305</v>
      </c>
      <c r="C332" s="16"/>
      <c r="D332" s="16"/>
      <c r="E332" s="16"/>
      <c r="F332" s="16"/>
      <c r="T332" s="78"/>
    </row>
    <row r="333" spans="2:21">
      <c r="B333" t="s">
        <v>306</v>
      </c>
      <c r="C333" s="16"/>
      <c r="D333" s="16"/>
      <c r="E333" s="16"/>
      <c r="F333" s="16"/>
      <c r="T333" s="78"/>
    </row>
    <row r="334" spans="2:21">
      <c r="B334" t="s">
        <v>307</v>
      </c>
      <c r="C334" s="16"/>
      <c r="D334" s="16"/>
      <c r="E334" s="16"/>
      <c r="F334" s="16"/>
      <c r="T334" s="78"/>
    </row>
    <row r="335" spans="2:21">
      <c r="C335" s="16"/>
      <c r="D335" s="16"/>
      <c r="E335" s="16"/>
      <c r="F335" s="16"/>
      <c r="T335" s="78"/>
    </row>
    <row r="336" spans="2:21">
      <c r="C336" s="16"/>
      <c r="D336" s="16"/>
      <c r="E336" s="16"/>
      <c r="F336" s="16"/>
      <c r="T336" s="78"/>
    </row>
    <row r="337" spans="3:20">
      <c r="C337" s="16"/>
      <c r="D337" s="16"/>
      <c r="E337" s="16"/>
      <c r="F337" s="16"/>
      <c r="T337" s="78"/>
    </row>
    <row r="338" spans="3:20">
      <c r="C338" s="16"/>
      <c r="D338" s="16"/>
      <c r="E338" s="16"/>
      <c r="F338" s="16"/>
      <c r="T338" s="78"/>
    </row>
    <row r="339" spans="3:20">
      <c r="C339" s="16"/>
      <c r="D339" s="16"/>
      <c r="E339" s="16"/>
      <c r="F339" s="16"/>
      <c r="T339" s="78"/>
    </row>
    <row r="340" spans="3:20">
      <c r="C340" s="16"/>
      <c r="D340" s="16"/>
      <c r="E340" s="16"/>
      <c r="F340" s="16"/>
      <c r="T340" s="78"/>
    </row>
    <row r="341" spans="3:20">
      <c r="C341" s="16"/>
      <c r="D341" s="16"/>
      <c r="E341" s="16"/>
      <c r="F341" s="16"/>
      <c r="T341" s="78"/>
    </row>
    <row r="342" spans="3:20">
      <c r="C342" s="16"/>
      <c r="D342" s="16"/>
      <c r="E342" s="16"/>
      <c r="F342" s="16"/>
      <c r="T342" s="78"/>
    </row>
    <row r="343" spans="3:20">
      <c r="C343" s="16"/>
      <c r="D343" s="16"/>
      <c r="E343" s="16"/>
      <c r="F343" s="16"/>
      <c r="T343" s="78"/>
    </row>
    <row r="344" spans="3:20">
      <c r="C344" s="16"/>
      <c r="D344" s="16"/>
      <c r="E344" s="16"/>
      <c r="F344" s="16"/>
      <c r="T344" s="78"/>
    </row>
    <row r="345" spans="3:20">
      <c r="C345" s="16"/>
      <c r="D345" s="16"/>
      <c r="E345" s="16"/>
      <c r="F345" s="16"/>
      <c r="T345" s="78"/>
    </row>
    <row r="346" spans="3:20">
      <c r="C346" s="16"/>
      <c r="D346" s="16"/>
      <c r="E346" s="16"/>
      <c r="F346" s="16"/>
      <c r="T346" s="78"/>
    </row>
    <row r="347" spans="3:20">
      <c r="C347" s="16"/>
      <c r="D347" s="16"/>
      <c r="E347" s="16"/>
      <c r="F347" s="16"/>
      <c r="T347" s="78"/>
    </row>
    <row r="348" spans="3:20">
      <c r="C348" s="16"/>
      <c r="D348" s="16"/>
      <c r="E348" s="16"/>
      <c r="F348" s="16"/>
      <c r="T348" s="78"/>
    </row>
    <row r="349" spans="3:20">
      <c r="C349" s="16"/>
      <c r="D349" s="16"/>
      <c r="E349" s="16"/>
      <c r="F349" s="16"/>
      <c r="T349" s="78"/>
    </row>
    <row r="350" spans="3:20">
      <c r="C350" s="16"/>
      <c r="D350" s="16"/>
      <c r="E350" s="16"/>
      <c r="F350" s="16"/>
      <c r="T350" s="78"/>
    </row>
    <row r="351" spans="3:20">
      <c r="C351" s="16"/>
      <c r="D351" s="16"/>
      <c r="E351" s="16"/>
      <c r="F351" s="16"/>
      <c r="T351" s="78"/>
    </row>
    <row r="352" spans="3:20">
      <c r="C352" s="16"/>
      <c r="D352" s="16"/>
      <c r="E352" s="16"/>
      <c r="F352" s="16"/>
      <c r="T352" s="78"/>
    </row>
    <row r="353" spans="3:20">
      <c r="C353" s="16"/>
      <c r="D353" s="16"/>
      <c r="E353" s="16"/>
      <c r="F353" s="16"/>
      <c r="T353" s="78"/>
    </row>
    <row r="354" spans="3:20">
      <c r="C354" s="16"/>
      <c r="D354" s="16"/>
      <c r="E354" s="16"/>
      <c r="F354" s="16"/>
      <c r="T354" s="78"/>
    </row>
    <row r="355" spans="3:20">
      <c r="C355" s="16"/>
      <c r="D355" s="16"/>
      <c r="E355" s="16"/>
      <c r="F355" s="16"/>
      <c r="T355" s="78"/>
    </row>
    <row r="356" spans="3:20">
      <c r="C356" s="16"/>
      <c r="D356" s="16"/>
      <c r="E356" s="16"/>
      <c r="F356" s="16"/>
      <c r="T356" s="78"/>
    </row>
    <row r="357" spans="3:20">
      <c r="C357" s="16"/>
      <c r="D357" s="16"/>
      <c r="E357" s="16"/>
      <c r="F357" s="16"/>
      <c r="T357" s="78"/>
    </row>
    <row r="358" spans="3:20">
      <c r="C358" s="16"/>
      <c r="D358" s="16"/>
      <c r="E358" s="16"/>
      <c r="F358" s="16"/>
      <c r="T358" s="78"/>
    </row>
    <row r="359" spans="3:20">
      <c r="C359" s="16"/>
      <c r="D359" s="16"/>
      <c r="E359" s="16"/>
      <c r="F359" s="16"/>
      <c r="T359" s="78"/>
    </row>
    <row r="360" spans="3:20">
      <c r="C360" s="16"/>
      <c r="D360" s="16"/>
      <c r="E360" s="16"/>
      <c r="F360" s="16"/>
      <c r="T360" s="78"/>
    </row>
    <row r="361" spans="3:20">
      <c r="C361" s="16"/>
      <c r="D361" s="16"/>
      <c r="E361" s="16"/>
      <c r="F361" s="16"/>
      <c r="T361" s="78"/>
    </row>
    <row r="362" spans="3:20">
      <c r="C362" s="16"/>
      <c r="D362" s="16"/>
      <c r="E362" s="16"/>
      <c r="F362" s="16"/>
      <c r="T362" s="78"/>
    </row>
    <row r="363" spans="3:20">
      <c r="C363" s="16"/>
      <c r="D363" s="16"/>
      <c r="E363" s="16"/>
      <c r="F363" s="16"/>
      <c r="T363" s="78"/>
    </row>
    <row r="364" spans="3:20">
      <c r="C364" s="16"/>
      <c r="D364" s="16"/>
      <c r="E364" s="16"/>
      <c r="F364" s="16"/>
      <c r="T364" s="78"/>
    </row>
    <row r="365" spans="3:20">
      <c r="C365" s="16"/>
      <c r="D365" s="16"/>
      <c r="E365" s="16"/>
      <c r="F365" s="16"/>
      <c r="T365" s="78"/>
    </row>
    <row r="366" spans="3:20">
      <c r="C366" s="16"/>
      <c r="D366" s="16"/>
      <c r="E366" s="16"/>
      <c r="F366" s="16"/>
      <c r="T366" s="78"/>
    </row>
    <row r="367" spans="3:20">
      <c r="C367" s="16"/>
      <c r="D367" s="16"/>
      <c r="E367" s="16"/>
      <c r="F367" s="16"/>
      <c r="T367" s="78"/>
    </row>
    <row r="368" spans="3:20">
      <c r="C368" s="16"/>
      <c r="D368" s="16"/>
      <c r="E368" s="16"/>
      <c r="F368" s="16"/>
      <c r="T368" s="78"/>
    </row>
    <row r="369" spans="3:20">
      <c r="C369" s="16"/>
      <c r="D369" s="16"/>
      <c r="E369" s="16"/>
      <c r="F369" s="16"/>
      <c r="T369" s="78"/>
    </row>
    <row r="370" spans="3:20">
      <c r="C370" s="16"/>
      <c r="D370" s="16"/>
      <c r="E370" s="16"/>
      <c r="F370" s="16"/>
      <c r="T370" s="78"/>
    </row>
    <row r="371" spans="3:20">
      <c r="C371" s="16"/>
      <c r="D371" s="16"/>
      <c r="E371" s="16"/>
      <c r="F371" s="16"/>
      <c r="T371" s="78"/>
    </row>
    <row r="372" spans="3:20">
      <c r="C372" s="16"/>
      <c r="D372" s="16"/>
      <c r="E372" s="16"/>
      <c r="F372" s="16"/>
      <c r="T372" s="78"/>
    </row>
    <row r="373" spans="3:20">
      <c r="C373" s="16"/>
      <c r="D373" s="16"/>
      <c r="E373" s="16"/>
      <c r="F373" s="16"/>
      <c r="T373" s="78"/>
    </row>
    <row r="374" spans="3:20">
      <c r="C374" s="16"/>
      <c r="D374" s="16"/>
      <c r="E374" s="16"/>
      <c r="F374" s="16"/>
      <c r="T374" s="78"/>
    </row>
    <row r="375" spans="3:20">
      <c r="C375" s="16"/>
      <c r="D375" s="16"/>
      <c r="E375" s="16"/>
      <c r="F375" s="16"/>
      <c r="T375" s="78"/>
    </row>
    <row r="376" spans="3:20">
      <c r="C376" s="16"/>
      <c r="D376" s="16"/>
      <c r="E376" s="16"/>
      <c r="F376" s="16"/>
      <c r="T376" s="78"/>
    </row>
    <row r="377" spans="3:20">
      <c r="C377" s="16"/>
      <c r="D377" s="16"/>
      <c r="E377" s="16"/>
      <c r="F377" s="16"/>
      <c r="T377" s="78"/>
    </row>
    <row r="378" spans="3:20">
      <c r="C378" s="16"/>
      <c r="D378" s="16"/>
      <c r="E378" s="16"/>
      <c r="F378" s="16"/>
      <c r="T378" s="78"/>
    </row>
    <row r="379" spans="3:20">
      <c r="C379" s="16"/>
      <c r="D379" s="16"/>
      <c r="E379" s="16"/>
      <c r="F379" s="16"/>
      <c r="T379" s="78"/>
    </row>
    <row r="380" spans="3:20">
      <c r="C380" s="16"/>
      <c r="D380" s="16"/>
      <c r="E380" s="16"/>
      <c r="F380" s="16"/>
      <c r="T380" s="78"/>
    </row>
    <row r="381" spans="3:20">
      <c r="C381" s="16"/>
      <c r="D381" s="16"/>
      <c r="E381" s="16"/>
      <c r="F381" s="16"/>
      <c r="T381" s="78"/>
    </row>
    <row r="382" spans="3:20">
      <c r="C382" s="16"/>
      <c r="D382" s="16"/>
      <c r="E382" s="16"/>
      <c r="F382" s="16"/>
      <c r="T382" s="78"/>
    </row>
    <row r="383" spans="3:20">
      <c r="C383" s="16"/>
      <c r="D383" s="16"/>
      <c r="E383" s="16"/>
      <c r="F383" s="16"/>
      <c r="T383" s="78"/>
    </row>
    <row r="384" spans="3:20">
      <c r="C384" s="16"/>
      <c r="D384" s="16"/>
      <c r="E384" s="16"/>
      <c r="F384" s="16"/>
      <c r="T384" s="78"/>
    </row>
    <row r="385" spans="3:20">
      <c r="C385" s="16"/>
      <c r="D385" s="16"/>
      <c r="E385" s="16"/>
      <c r="F385" s="16"/>
      <c r="T385" s="78"/>
    </row>
    <row r="386" spans="3:20">
      <c r="C386" s="16"/>
      <c r="D386" s="16"/>
      <c r="E386" s="16"/>
      <c r="F386" s="16"/>
      <c r="T386" s="78"/>
    </row>
    <row r="387" spans="3:20">
      <c r="C387" s="16"/>
      <c r="D387" s="16"/>
      <c r="E387" s="16"/>
      <c r="F387" s="16"/>
      <c r="T387" s="78"/>
    </row>
    <row r="388" spans="3:20">
      <c r="C388" s="16"/>
      <c r="D388" s="16"/>
      <c r="E388" s="16"/>
      <c r="F388" s="16"/>
      <c r="T388" s="78"/>
    </row>
    <row r="389" spans="3:20">
      <c r="C389" s="16"/>
      <c r="D389" s="16"/>
      <c r="E389" s="16"/>
      <c r="F389" s="16"/>
      <c r="T389" s="78"/>
    </row>
    <row r="390" spans="3:20">
      <c r="C390" s="16"/>
      <c r="D390" s="16"/>
      <c r="E390" s="16"/>
      <c r="F390" s="16"/>
      <c r="T390" s="78"/>
    </row>
    <row r="391" spans="3:20">
      <c r="C391" s="16"/>
      <c r="D391" s="16"/>
      <c r="E391" s="16"/>
      <c r="F391" s="16"/>
      <c r="T391" s="78"/>
    </row>
    <row r="392" spans="3:20">
      <c r="C392" s="16"/>
      <c r="D392" s="16"/>
      <c r="E392" s="16"/>
      <c r="F392" s="16"/>
      <c r="T392" s="78"/>
    </row>
    <row r="393" spans="3:20">
      <c r="C393" s="16"/>
      <c r="D393" s="16"/>
      <c r="E393" s="16"/>
      <c r="F393" s="16"/>
      <c r="T393" s="78"/>
    </row>
    <row r="394" spans="3:20">
      <c r="C394" s="16"/>
      <c r="D394" s="16"/>
      <c r="E394" s="16"/>
      <c r="F394" s="16"/>
      <c r="T394" s="78"/>
    </row>
    <row r="395" spans="3:20">
      <c r="C395" s="16"/>
      <c r="D395" s="16"/>
      <c r="E395" s="16"/>
      <c r="F395" s="16"/>
      <c r="T395" s="78"/>
    </row>
    <row r="396" spans="3:20">
      <c r="C396" s="16"/>
      <c r="D396" s="16"/>
      <c r="E396" s="16"/>
      <c r="F396" s="16"/>
      <c r="T396" s="78"/>
    </row>
    <row r="397" spans="3:20">
      <c r="C397" s="16"/>
      <c r="D397" s="16"/>
      <c r="E397" s="16"/>
      <c r="F397" s="16"/>
      <c r="T397" s="78"/>
    </row>
    <row r="398" spans="3:20">
      <c r="C398" s="16"/>
      <c r="D398" s="16"/>
      <c r="E398" s="16"/>
      <c r="F398" s="16"/>
      <c r="T398" s="78"/>
    </row>
    <row r="399" spans="3:20">
      <c r="C399" s="16"/>
      <c r="D399" s="16"/>
      <c r="E399" s="16"/>
      <c r="F399" s="16"/>
      <c r="T399" s="78"/>
    </row>
    <row r="400" spans="3:20">
      <c r="C400" s="16"/>
      <c r="D400" s="16"/>
      <c r="E400" s="16"/>
      <c r="F400" s="16"/>
      <c r="T400" s="78"/>
    </row>
    <row r="401" spans="3:20">
      <c r="C401" s="16"/>
      <c r="D401" s="16"/>
      <c r="E401" s="16"/>
      <c r="F401" s="16"/>
      <c r="T401" s="78"/>
    </row>
    <row r="402" spans="3:20">
      <c r="C402" s="16"/>
      <c r="D402" s="16"/>
      <c r="E402" s="16"/>
      <c r="F402" s="16"/>
      <c r="T402" s="78"/>
    </row>
    <row r="403" spans="3:20">
      <c r="C403" s="16"/>
      <c r="D403" s="16"/>
      <c r="E403" s="16"/>
      <c r="F403" s="16"/>
      <c r="T403" s="78"/>
    </row>
    <row r="404" spans="3:20">
      <c r="C404" s="16"/>
      <c r="D404" s="16"/>
      <c r="E404" s="16"/>
      <c r="F404" s="16"/>
      <c r="T404" s="78"/>
    </row>
    <row r="405" spans="3:20">
      <c r="C405" s="16"/>
      <c r="D405" s="16"/>
      <c r="E405" s="16"/>
      <c r="F405" s="16"/>
      <c r="T405" s="80"/>
    </row>
    <row r="406" spans="3:20">
      <c r="C406" s="16"/>
      <c r="D406" s="16"/>
      <c r="E406" s="16"/>
      <c r="F406" s="16"/>
      <c r="T406" s="78"/>
    </row>
    <row r="407" spans="3:20">
      <c r="C407" s="16"/>
      <c r="D407" s="16"/>
      <c r="E407" s="16"/>
      <c r="F407" s="16"/>
      <c r="T407" s="78"/>
    </row>
    <row r="408" spans="3:20">
      <c r="C408" s="16"/>
      <c r="D408" s="16"/>
      <c r="E408" s="16"/>
      <c r="F408" s="16"/>
      <c r="T408" s="78"/>
    </row>
    <row r="409" spans="3:20">
      <c r="C409" s="16"/>
      <c r="D409" s="16"/>
      <c r="E409" s="16"/>
      <c r="F409" s="16"/>
      <c r="T409" s="78"/>
    </row>
    <row r="410" spans="3:20">
      <c r="C410" s="16"/>
      <c r="D410" s="16"/>
      <c r="E410" s="16"/>
      <c r="F410" s="16"/>
      <c r="T410" s="78"/>
    </row>
    <row r="411" spans="3:20">
      <c r="C411" s="16"/>
      <c r="D411" s="16"/>
      <c r="E411" s="16"/>
      <c r="F411" s="16"/>
      <c r="T411" s="78"/>
    </row>
    <row r="412" spans="3:20">
      <c r="C412" s="16"/>
      <c r="D412" s="16"/>
      <c r="E412" s="16"/>
      <c r="F412" s="16"/>
      <c r="T412" s="78"/>
    </row>
    <row r="413" spans="3:20">
      <c r="C413" s="16"/>
      <c r="D413" s="16"/>
      <c r="E413" s="16"/>
      <c r="F413" s="16"/>
      <c r="T413" s="78"/>
    </row>
    <row r="414" spans="3:20">
      <c r="C414" s="16"/>
      <c r="D414" s="16"/>
      <c r="E414" s="16"/>
      <c r="F414" s="16"/>
      <c r="T414" s="78"/>
    </row>
    <row r="415" spans="3:20">
      <c r="C415" s="16"/>
      <c r="D415" s="16"/>
      <c r="E415" s="16"/>
      <c r="F415" s="16"/>
      <c r="T415" s="78"/>
    </row>
    <row r="416" spans="3:20">
      <c r="C416" s="16"/>
      <c r="D416" s="16"/>
      <c r="E416" s="16"/>
      <c r="F416" s="16"/>
      <c r="T416" s="78"/>
    </row>
    <row r="417" spans="3:20">
      <c r="C417" s="16"/>
      <c r="D417" s="16"/>
      <c r="E417" s="16"/>
      <c r="F417" s="16"/>
      <c r="T417" s="78"/>
    </row>
    <row r="418" spans="3:20">
      <c r="C418" s="16"/>
      <c r="D418" s="16"/>
      <c r="E418" s="16"/>
      <c r="F418" s="16"/>
      <c r="T418" s="78"/>
    </row>
    <row r="419" spans="3:20">
      <c r="C419" s="16"/>
      <c r="D419" s="16"/>
      <c r="E419" s="16"/>
      <c r="F419" s="16"/>
      <c r="T419" s="78"/>
    </row>
    <row r="420" spans="3:20">
      <c r="C420" s="16"/>
      <c r="D420" s="16"/>
      <c r="E420" s="16"/>
      <c r="F420" s="16"/>
      <c r="T420" s="78"/>
    </row>
    <row r="421" spans="3:20">
      <c r="C421" s="16"/>
      <c r="D421" s="16"/>
      <c r="E421" s="16"/>
      <c r="F421" s="16"/>
      <c r="T421" s="78"/>
    </row>
    <row r="422" spans="3:20">
      <c r="C422" s="16"/>
      <c r="D422" s="16"/>
      <c r="E422" s="16"/>
      <c r="F422" s="16"/>
      <c r="T422" s="78"/>
    </row>
    <row r="423" spans="3:20">
      <c r="C423" s="16"/>
      <c r="D423" s="16"/>
      <c r="E423" s="16"/>
      <c r="F423" s="16"/>
      <c r="T423" s="78"/>
    </row>
    <row r="424" spans="3:20">
      <c r="C424" s="16"/>
      <c r="D424" s="16"/>
      <c r="E424" s="16"/>
      <c r="F424" s="16"/>
      <c r="T424" s="78"/>
    </row>
    <row r="425" spans="3:20">
      <c r="C425" s="16"/>
      <c r="D425" s="16"/>
      <c r="E425" s="16"/>
      <c r="F425" s="16"/>
      <c r="T425" s="78"/>
    </row>
    <row r="426" spans="3:20">
      <c r="C426" s="16"/>
      <c r="D426" s="16"/>
      <c r="E426" s="16"/>
      <c r="F426" s="16"/>
      <c r="T426" s="78"/>
    </row>
    <row r="427" spans="3:20">
      <c r="C427" s="16"/>
      <c r="D427" s="16"/>
      <c r="E427" s="16"/>
      <c r="F427" s="16"/>
      <c r="T427" s="78"/>
    </row>
    <row r="428" spans="3:20">
      <c r="C428" s="16"/>
      <c r="D428" s="16"/>
      <c r="E428" s="16"/>
      <c r="F428" s="16"/>
      <c r="T428" s="78"/>
    </row>
    <row r="429" spans="3:20">
      <c r="C429" s="16"/>
      <c r="D429" s="16"/>
      <c r="E429" s="16"/>
      <c r="F429" s="16"/>
      <c r="T429" s="78"/>
    </row>
    <row r="430" spans="3:20">
      <c r="C430" s="16"/>
      <c r="D430" s="16"/>
      <c r="E430" s="16"/>
      <c r="F430" s="16"/>
      <c r="T430" s="78"/>
    </row>
    <row r="431" spans="3:20">
      <c r="C431" s="16"/>
      <c r="D431" s="16"/>
      <c r="E431" s="16"/>
      <c r="F431" s="16"/>
      <c r="T431" s="78"/>
    </row>
    <row r="432" spans="3:20">
      <c r="C432" s="16"/>
      <c r="D432" s="16"/>
      <c r="E432" s="16"/>
      <c r="F432" s="16"/>
      <c r="T432" s="78"/>
    </row>
    <row r="433" spans="3:20">
      <c r="C433" s="16"/>
      <c r="D433" s="16"/>
      <c r="E433" s="16"/>
      <c r="F433" s="16"/>
      <c r="T433" s="78"/>
    </row>
    <row r="434" spans="3:20">
      <c r="C434" s="16"/>
      <c r="D434" s="16"/>
      <c r="E434" s="16"/>
      <c r="F434" s="16"/>
      <c r="T434" s="78"/>
    </row>
    <row r="435" spans="3:20">
      <c r="C435" s="16"/>
      <c r="D435" s="16"/>
      <c r="E435" s="16"/>
      <c r="F435" s="16"/>
      <c r="T435" s="78"/>
    </row>
    <row r="436" spans="3:20">
      <c r="C436" s="16"/>
      <c r="D436" s="16"/>
      <c r="E436" s="16"/>
      <c r="F436" s="16"/>
      <c r="T436" s="78"/>
    </row>
    <row r="437" spans="3:20">
      <c r="C437" s="16"/>
      <c r="D437" s="16"/>
      <c r="E437" s="16"/>
      <c r="F437" s="16"/>
      <c r="T437" s="78"/>
    </row>
    <row r="438" spans="3:20">
      <c r="C438" s="16"/>
      <c r="D438" s="16"/>
      <c r="E438" s="16"/>
      <c r="F438" s="16"/>
      <c r="T438" s="78"/>
    </row>
    <row r="439" spans="3:20">
      <c r="C439" s="16"/>
      <c r="D439" s="16"/>
      <c r="E439" s="16"/>
      <c r="F439" s="16"/>
      <c r="T439" s="78"/>
    </row>
    <row r="440" spans="3:20">
      <c r="C440" s="16"/>
      <c r="D440" s="16"/>
      <c r="E440" s="16"/>
      <c r="F440" s="16"/>
      <c r="T440" s="78"/>
    </row>
    <row r="441" spans="3:20">
      <c r="C441" s="16"/>
      <c r="D441" s="16"/>
      <c r="E441" s="16"/>
      <c r="F441" s="16"/>
      <c r="T441" s="78"/>
    </row>
    <row r="442" spans="3:20">
      <c r="C442" s="16"/>
      <c r="D442" s="16"/>
      <c r="E442" s="16"/>
      <c r="F442" s="16"/>
      <c r="T442" s="78"/>
    </row>
    <row r="443" spans="3:20">
      <c r="C443" s="16"/>
      <c r="D443" s="16"/>
      <c r="E443" s="16"/>
      <c r="F443" s="16"/>
      <c r="T443" s="78"/>
    </row>
    <row r="444" spans="3:20">
      <c r="C444" s="16"/>
      <c r="D444" s="16"/>
      <c r="E444" s="16"/>
      <c r="F444" s="16"/>
      <c r="T444" s="78"/>
    </row>
    <row r="445" spans="3:20">
      <c r="C445" s="16"/>
      <c r="D445" s="16"/>
      <c r="E445" s="16"/>
      <c r="F445" s="16"/>
      <c r="T445" s="78"/>
    </row>
    <row r="446" spans="3:20">
      <c r="C446" s="16"/>
      <c r="D446" s="16"/>
      <c r="E446" s="16"/>
      <c r="F446" s="16"/>
      <c r="T446" s="78"/>
    </row>
    <row r="447" spans="3:20">
      <c r="C447" s="16"/>
      <c r="D447" s="16"/>
      <c r="E447" s="16"/>
      <c r="F447" s="16"/>
      <c r="T447" s="78"/>
    </row>
    <row r="448" spans="3:20">
      <c r="C448" s="16"/>
      <c r="D448" s="16"/>
      <c r="E448" s="16"/>
      <c r="F448" s="16"/>
      <c r="T448" s="78"/>
    </row>
    <row r="449" spans="3:20">
      <c r="C449" s="16"/>
      <c r="D449" s="16"/>
      <c r="E449" s="16"/>
      <c r="F449" s="16"/>
      <c r="T449" s="78"/>
    </row>
    <row r="450" spans="3:20">
      <c r="C450" s="16"/>
      <c r="D450" s="16"/>
      <c r="E450" s="16"/>
      <c r="F450" s="16"/>
      <c r="T450" s="78"/>
    </row>
    <row r="451" spans="3:20">
      <c r="C451" s="16"/>
      <c r="D451" s="16"/>
      <c r="E451" s="16"/>
      <c r="F451" s="16"/>
      <c r="T451" s="78"/>
    </row>
    <row r="452" spans="3:20">
      <c r="C452" s="16"/>
      <c r="D452" s="16"/>
      <c r="E452" s="16"/>
      <c r="F452" s="16"/>
      <c r="T452" s="78"/>
    </row>
    <row r="453" spans="3:20">
      <c r="C453" s="16"/>
      <c r="D453" s="16"/>
      <c r="E453" s="16"/>
      <c r="F453" s="16"/>
      <c r="T453" s="78"/>
    </row>
    <row r="454" spans="3:20">
      <c r="C454" s="16"/>
      <c r="D454" s="16"/>
      <c r="E454" s="16"/>
      <c r="F454" s="16"/>
      <c r="T454" s="78"/>
    </row>
    <row r="455" spans="3:20">
      <c r="C455" s="16"/>
      <c r="D455" s="16"/>
      <c r="E455" s="16"/>
      <c r="F455" s="16"/>
      <c r="T455" s="78"/>
    </row>
    <row r="456" spans="3:20">
      <c r="C456" s="16"/>
      <c r="D456" s="16"/>
      <c r="E456" s="16"/>
      <c r="F456" s="16"/>
      <c r="T456" s="78"/>
    </row>
    <row r="457" spans="3:20">
      <c r="C457" s="16"/>
      <c r="D457" s="16"/>
      <c r="E457" s="16"/>
      <c r="F457" s="16"/>
      <c r="T457" s="78"/>
    </row>
    <row r="458" spans="3:20">
      <c r="C458" s="16"/>
      <c r="D458" s="16"/>
      <c r="E458" s="16"/>
      <c r="F458" s="16"/>
      <c r="T458" s="78"/>
    </row>
    <row r="459" spans="3:20">
      <c r="C459" s="16"/>
      <c r="D459" s="16"/>
      <c r="E459" s="16"/>
      <c r="F459" s="16"/>
      <c r="T459" s="78"/>
    </row>
    <row r="460" spans="3:20">
      <c r="C460" s="16"/>
      <c r="D460" s="16"/>
      <c r="E460" s="16"/>
      <c r="F460" s="16"/>
      <c r="T460" s="78"/>
    </row>
    <row r="461" spans="3:20">
      <c r="C461" s="16"/>
      <c r="D461" s="16"/>
      <c r="E461" s="16"/>
      <c r="F461" s="16"/>
      <c r="T461" s="78"/>
    </row>
    <row r="462" spans="3:20">
      <c r="C462" s="16"/>
      <c r="D462" s="16"/>
      <c r="E462" s="16"/>
      <c r="F462" s="16"/>
      <c r="T462" s="78"/>
    </row>
    <row r="463" spans="3:20">
      <c r="C463" s="16"/>
      <c r="D463" s="16"/>
      <c r="E463" s="16"/>
      <c r="F463" s="16"/>
      <c r="T463" s="78"/>
    </row>
    <row r="464" spans="3:20">
      <c r="C464" s="16"/>
      <c r="D464" s="16"/>
      <c r="E464" s="16"/>
      <c r="F464" s="16"/>
      <c r="T464" s="78"/>
    </row>
    <row r="465" spans="3:20">
      <c r="C465" s="16"/>
      <c r="D465" s="16"/>
      <c r="E465" s="16"/>
      <c r="F465" s="16"/>
      <c r="T465" s="78"/>
    </row>
    <row r="466" spans="3:20">
      <c r="C466" s="16"/>
      <c r="D466" s="16"/>
      <c r="E466" s="16"/>
      <c r="F466" s="16"/>
      <c r="T466" s="78"/>
    </row>
    <row r="467" spans="3:20">
      <c r="C467" s="16"/>
      <c r="D467" s="16"/>
      <c r="E467" s="16"/>
      <c r="F467" s="16"/>
      <c r="T467" s="80"/>
    </row>
    <row r="468" spans="3:20">
      <c r="C468" s="16"/>
      <c r="D468" s="16"/>
      <c r="E468" s="16"/>
      <c r="F468" s="16"/>
      <c r="T468" s="78"/>
    </row>
    <row r="469" spans="3:20">
      <c r="C469" s="16"/>
      <c r="D469" s="16"/>
      <c r="E469" s="16"/>
      <c r="F469" s="16"/>
      <c r="T469" s="78"/>
    </row>
    <row r="470" spans="3:20">
      <c r="C470" s="16"/>
      <c r="D470" s="16"/>
      <c r="E470" s="16"/>
      <c r="F470" s="16"/>
      <c r="T470" s="80"/>
    </row>
    <row r="471" spans="3:20">
      <c r="C471" s="16"/>
      <c r="D471" s="16"/>
      <c r="E471" s="16"/>
      <c r="F471" s="16"/>
      <c r="T471" s="78"/>
    </row>
    <row r="472" spans="3:20">
      <c r="C472" s="16"/>
      <c r="D472" s="16"/>
      <c r="E472" s="16"/>
      <c r="F472" s="16"/>
      <c r="T472" s="80"/>
    </row>
    <row r="473" spans="3:20">
      <c r="C473" s="16"/>
      <c r="D473" s="16"/>
      <c r="E473" s="16"/>
      <c r="F473" s="16"/>
      <c r="T473" s="80"/>
    </row>
    <row r="474" spans="3:20">
      <c r="C474" s="16"/>
      <c r="D474" s="16"/>
      <c r="E474" s="16"/>
      <c r="F474" s="16"/>
      <c r="T474" s="78"/>
    </row>
    <row r="475" spans="3:20">
      <c r="C475" s="16"/>
      <c r="D475" s="16"/>
      <c r="E475" s="16"/>
      <c r="F475" s="16"/>
      <c r="T475" s="78"/>
    </row>
    <row r="476" spans="3:20">
      <c r="C476" s="16"/>
      <c r="D476" s="16"/>
      <c r="E476" s="16"/>
      <c r="F476" s="16"/>
      <c r="T476" s="78"/>
    </row>
    <row r="477" spans="3:20">
      <c r="C477" s="16"/>
      <c r="D477" s="16"/>
      <c r="E477" s="16"/>
      <c r="F477" s="16"/>
      <c r="T477" s="78"/>
    </row>
    <row r="478" spans="3:20">
      <c r="C478" s="16"/>
      <c r="D478" s="16"/>
      <c r="E478" s="16"/>
      <c r="F478" s="16"/>
      <c r="T478" s="78"/>
    </row>
    <row r="479" spans="3:20">
      <c r="C479" s="16"/>
      <c r="D479" s="16"/>
      <c r="E479" s="16"/>
      <c r="F479" s="16"/>
      <c r="T479" s="78"/>
    </row>
    <row r="480" spans="3:20">
      <c r="C480" s="16"/>
      <c r="D480" s="16"/>
      <c r="E480" s="16"/>
      <c r="F480" s="16"/>
      <c r="T480" s="78"/>
    </row>
    <row r="481" spans="3:20">
      <c r="C481" s="16"/>
      <c r="D481" s="16"/>
      <c r="E481" s="16"/>
      <c r="F481" s="16"/>
      <c r="T481" s="78"/>
    </row>
    <row r="482" spans="3:20">
      <c r="C482" s="16"/>
      <c r="D482" s="16"/>
      <c r="E482" s="16"/>
      <c r="F482" s="16"/>
      <c r="T482" s="78"/>
    </row>
    <row r="483" spans="3:20">
      <c r="C483" s="16"/>
      <c r="D483" s="16"/>
      <c r="E483" s="16"/>
      <c r="F483" s="16"/>
      <c r="T483" s="78"/>
    </row>
    <row r="484" spans="3:20">
      <c r="C484" s="16"/>
      <c r="D484" s="16"/>
      <c r="E484" s="16"/>
      <c r="F484" s="16"/>
      <c r="T484" s="80"/>
    </row>
    <row r="485" spans="3:20">
      <c r="C485" s="16"/>
      <c r="D485" s="16"/>
      <c r="E485" s="16"/>
      <c r="F485" s="16"/>
      <c r="T485" s="78"/>
    </row>
    <row r="486" spans="3:20">
      <c r="C486" s="16"/>
      <c r="D486" s="16"/>
      <c r="E486" s="16"/>
      <c r="F486" s="16"/>
      <c r="T486" s="78"/>
    </row>
    <row r="487" spans="3:20">
      <c r="C487" s="16"/>
      <c r="D487" s="16"/>
      <c r="E487" s="16"/>
      <c r="F487" s="16"/>
      <c r="T487" s="78"/>
    </row>
    <row r="488" spans="3:20">
      <c r="C488" s="16"/>
      <c r="D488" s="16"/>
      <c r="E488" s="16"/>
      <c r="F488" s="16"/>
      <c r="T488" s="78"/>
    </row>
    <row r="489" spans="3:20">
      <c r="C489" s="16"/>
      <c r="D489" s="16"/>
      <c r="E489" s="16"/>
      <c r="F489" s="16"/>
      <c r="T489" s="78"/>
    </row>
    <row r="490" spans="3:20">
      <c r="C490" s="16"/>
      <c r="D490" s="16"/>
      <c r="E490" s="16"/>
      <c r="F490" s="16"/>
      <c r="T490" s="78"/>
    </row>
    <row r="491" spans="3:20">
      <c r="C491" s="16"/>
      <c r="D491" s="16"/>
      <c r="E491" s="16"/>
      <c r="F491" s="16"/>
      <c r="T491" s="78"/>
    </row>
    <row r="492" spans="3:20">
      <c r="C492" s="16"/>
      <c r="D492" s="16"/>
      <c r="E492" s="16"/>
      <c r="F492" s="16"/>
      <c r="T492" s="78"/>
    </row>
    <row r="493" spans="3:20">
      <c r="C493" s="16"/>
      <c r="D493" s="16"/>
      <c r="E493" s="16"/>
      <c r="F493" s="16"/>
      <c r="T493" s="78"/>
    </row>
    <row r="494" spans="3:20">
      <c r="C494" s="16"/>
      <c r="D494" s="16"/>
      <c r="E494" s="16"/>
      <c r="F494" s="16"/>
      <c r="T494" s="78"/>
    </row>
    <row r="495" spans="3:20">
      <c r="C495" s="16"/>
      <c r="D495" s="16"/>
      <c r="E495" s="16"/>
      <c r="F495" s="16"/>
      <c r="T495" s="78"/>
    </row>
    <row r="496" spans="3:20">
      <c r="C496" s="16"/>
      <c r="D496" s="16"/>
      <c r="E496" s="16"/>
      <c r="F496" s="16"/>
      <c r="T496" s="78"/>
    </row>
    <row r="497" spans="3:20">
      <c r="C497" s="16"/>
      <c r="D497" s="16"/>
      <c r="E497" s="16"/>
      <c r="F497" s="16"/>
      <c r="T497" s="78"/>
    </row>
    <row r="498" spans="3:20">
      <c r="C498" s="16"/>
      <c r="D498" s="16"/>
      <c r="E498" s="16"/>
      <c r="F498" s="16"/>
      <c r="T498" s="78"/>
    </row>
    <row r="499" spans="3:20">
      <c r="C499" s="16"/>
      <c r="D499" s="16"/>
      <c r="E499" s="16"/>
      <c r="F499" s="16"/>
      <c r="T499" s="78"/>
    </row>
    <row r="500" spans="3:20">
      <c r="C500" s="16"/>
      <c r="D500" s="16"/>
      <c r="E500" s="16"/>
      <c r="F500" s="16"/>
      <c r="T500" s="78"/>
    </row>
    <row r="501" spans="3:20">
      <c r="C501" s="16"/>
      <c r="D501" s="16"/>
      <c r="E501" s="16"/>
      <c r="F501" s="16"/>
      <c r="T501" s="78"/>
    </row>
    <row r="502" spans="3:20">
      <c r="C502" s="16"/>
      <c r="D502" s="16"/>
      <c r="E502" s="16"/>
      <c r="F502" s="16"/>
      <c r="T502" s="78"/>
    </row>
    <row r="503" spans="3:20">
      <c r="C503" s="16"/>
      <c r="D503" s="16"/>
      <c r="E503" s="16"/>
      <c r="F503" s="16"/>
      <c r="T503" s="78"/>
    </row>
    <row r="504" spans="3:20">
      <c r="C504" s="16"/>
      <c r="D504" s="16"/>
      <c r="E504" s="16"/>
      <c r="F504" s="16"/>
      <c r="T504" s="78"/>
    </row>
    <row r="505" spans="3:20">
      <c r="C505" s="16"/>
      <c r="D505" s="16"/>
      <c r="E505" s="16"/>
      <c r="F505" s="16"/>
      <c r="T505" s="78"/>
    </row>
    <row r="506" spans="3:20">
      <c r="C506" s="16"/>
      <c r="D506" s="16"/>
      <c r="E506" s="16"/>
      <c r="F506" s="16"/>
      <c r="T506" s="78"/>
    </row>
    <row r="507" spans="3:20">
      <c r="C507" s="16"/>
      <c r="D507" s="16"/>
      <c r="E507" s="16"/>
      <c r="F507" s="16"/>
      <c r="T507" s="78"/>
    </row>
    <row r="508" spans="3:20">
      <c r="C508" s="16"/>
      <c r="D508" s="16"/>
      <c r="E508" s="16"/>
      <c r="F508" s="16"/>
      <c r="T508" s="78"/>
    </row>
    <row r="509" spans="3:20">
      <c r="C509" s="16"/>
      <c r="D509" s="16"/>
      <c r="E509" s="16"/>
      <c r="F509" s="16"/>
      <c r="T509" s="78"/>
    </row>
    <row r="510" spans="3:20">
      <c r="C510" s="16"/>
      <c r="D510" s="16"/>
      <c r="E510" s="16"/>
      <c r="F510" s="16"/>
      <c r="T510" s="78"/>
    </row>
    <row r="511" spans="3:20">
      <c r="C511" s="16"/>
      <c r="D511" s="16"/>
      <c r="E511" s="16"/>
      <c r="F511" s="16"/>
      <c r="T511" s="78"/>
    </row>
    <row r="512" spans="3:20">
      <c r="C512" s="16"/>
      <c r="D512" s="16"/>
      <c r="E512" s="16"/>
      <c r="F512" s="16"/>
      <c r="T512" s="78"/>
    </row>
    <row r="513" spans="3:20">
      <c r="C513" s="16"/>
      <c r="D513" s="16"/>
      <c r="E513" s="16"/>
      <c r="F513" s="16"/>
      <c r="T513" s="78"/>
    </row>
    <row r="514" spans="3:20">
      <c r="C514" s="16"/>
      <c r="D514" s="16"/>
      <c r="E514" s="16"/>
      <c r="F514" s="16"/>
      <c r="T514" s="78"/>
    </row>
    <row r="515" spans="3:20">
      <c r="C515" s="16"/>
      <c r="D515" s="16"/>
      <c r="E515" s="16"/>
      <c r="F515" s="16"/>
      <c r="T515" s="78"/>
    </row>
    <row r="516" spans="3:20">
      <c r="C516" s="16"/>
      <c r="D516" s="16"/>
      <c r="E516" s="16"/>
      <c r="F516" s="16"/>
      <c r="T516" s="78"/>
    </row>
    <row r="517" spans="3:20">
      <c r="C517" s="16"/>
      <c r="D517" s="16"/>
      <c r="E517" s="16"/>
      <c r="F517" s="16"/>
      <c r="T517" s="78"/>
    </row>
    <row r="518" spans="3:20">
      <c r="C518" s="16"/>
      <c r="D518" s="16"/>
      <c r="E518" s="16"/>
      <c r="F518" s="16"/>
      <c r="T518" s="78"/>
    </row>
    <row r="519" spans="3:20">
      <c r="C519" s="16"/>
      <c r="D519" s="16"/>
      <c r="E519" s="16"/>
      <c r="F519" s="16"/>
      <c r="T519" s="78"/>
    </row>
    <row r="520" spans="3:20">
      <c r="C520" s="16"/>
      <c r="D520" s="16"/>
      <c r="E520" s="16"/>
      <c r="F520" s="16"/>
      <c r="T520" s="78"/>
    </row>
    <row r="521" spans="3:20">
      <c r="C521" s="16"/>
      <c r="D521" s="16"/>
      <c r="E521" s="16"/>
      <c r="F521" s="16"/>
      <c r="T521" s="78"/>
    </row>
    <row r="522" spans="3:20">
      <c r="C522" s="16"/>
      <c r="D522" s="16"/>
      <c r="E522" s="16"/>
      <c r="F522" s="16"/>
      <c r="T522" s="78"/>
    </row>
    <row r="523" spans="3:20">
      <c r="C523" s="16"/>
      <c r="D523" s="16"/>
      <c r="E523" s="16"/>
      <c r="F523" s="16"/>
      <c r="T523" s="78"/>
    </row>
    <row r="524" spans="3:20">
      <c r="C524" s="16"/>
      <c r="D524" s="16"/>
      <c r="E524" s="16"/>
      <c r="F524" s="16"/>
      <c r="T524" s="78"/>
    </row>
    <row r="525" spans="3:20">
      <c r="C525" s="16"/>
      <c r="D525" s="16"/>
      <c r="E525" s="16"/>
      <c r="F525" s="16"/>
      <c r="T525" s="78"/>
    </row>
    <row r="526" spans="3:20">
      <c r="C526" s="16"/>
      <c r="D526" s="16"/>
      <c r="E526" s="16"/>
      <c r="F526" s="16"/>
      <c r="T526" s="78"/>
    </row>
    <row r="527" spans="3:20">
      <c r="C527" s="16"/>
      <c r="D527" s="16"/>
      <c r="E527" s="16"/>
      <c r="F527" s="16"/>
      <c r="T527" s="78"/>
    </row>
    <row r="528" spans="3:20">
      <c r="C528" s="16"/>
      <c r="D528" s="16"/>
      <c r="E528" s="16"/>
      <c r="F528" s="16"/>
      <c r="T528" s="78"/>
    </row>
    <row r="529" spans="3:20">
      <c r="C529" s="16"/>
      <c r="D529" s="16"/>
      <c r="E529" s="16"/>
      <c r="F529" s="16"/>
      <c r="T529" s="78"/>
    </row>
    <row r="530" spans="3:20">
      <c r="C530" s="16"/>
      <c r="D530" s="16"/>
      <c r="E530" s="16"/>
      <c r="F530" s="16"/>
      <c r="T530" s="78"/>
    </row>
    <row r="531" spans="3:20">
      <c r="C531" s="16"/>
      <c r="D531" s="16"/>
      <c r="E531" s="16"/>
      <c r="F531" s="16"/>
      <c r="T531" s="78"/>
    </row>
    <row r="532" spans="3:20">
      <c r="C532" s="16"/>
      <c r="D532" s="16"/>
      <c r="E532" s="16"/>
      <c r="F532" s="16"/>
      <c r="T532" s="78"/>
    </row>
    <row r="533" spans="3:20">
      <c r="C533" s="16"/>
      <c r="D533" s="16"/>
      <c r="E533" s="16"/>
      <c r="F533" s="16"/>
      <c r="T533" s="78"/>
    </row>
    <row r="534" spans="3:20">
      <c r="C534" s="16"/>
      <c r="D534" s="16"/>
      <c r="E534" s="16"/>
      <c r="F534" s="16"/>
      <c r="T534" s="78"/>
    </row>
    <row r="535" spans="3:20">
      <c r="C535" s="16"/>
      <c r="D535" s="16"/>
      <c r="E535" s="16"/>
      <c r="F535" s="16"/>
      <c r="T535" s="78"/>
    </row>
    <row r="536" spans="3:20">
      <c r="C536" s="16"/>
      <c r="D536" s="16"/>
      <c r="E536" s="16"/>
      <c r="F536" s="16"/>
      <c r="T536" s="78"/>
    </row>
    <row r="537" spans="3:20">
      <c r="C537" s="16"/>
      <c r="D537" s="16"/>
      <c r="E537" s="16"/>
      <c r="F537" s="16"/>
      <c r="T537" s="78"/>
    </row>
    <row r="538" spans="3:20">
      <c r="C538" s="16"/>
      <c r="D538" s="16"/>
      <c r="E538" s="16"/>
      <c r="F538" s="16"/>
      <c r="T538" s="78"/>
    </row>
    <row r="539" spans="3:20">
      <c r="C539" s="16"/>
      <c r="D539" s="16"/>
      <c r="E539" s="16"/>
      <c r="F539" s="16"/>
      <c r="T539" s="78"/>
    </row>
    <row r="540" spans="3:20">
      <c r="C540" s="16"/>
      <c r="D540" s="16"/>
      <c r="E540" s="16"/>
      <c r="F540" s="16"/>
      <c r="T540" s="78"/>
    </row>
    <row r="541" spans="3:20">
      <c r="C541" s="16"/>
      <c r="D541" s="16"/>
      <c r="E541" s="16"/>
      <c r="F541" s="16"/>
      <c r="T541" s="78"/>
    </row>
    <row r="542" spans="3:20">
      <c r="C542" s="16"/>
      <c r="D542" s="16"/>
      <c r="E542" s="16"/>
      <c r="F542" s="16"/>
      <c r="T542" s="78"/>
    </row>
    <row r="543" spans="3:20">
      <c r="C543" s="16"/>
      <c r="D543" s="16"/>
      <c r="E543" s="16"/>
      <c r="F543" s="16"/>
      <c r="T543" s="78"/>
    </row>
    <row r="544" spans="3:20">
      <c r="C544" s="16"/>
      <c r="D544" s="16"/>
      <c r="E544" s="16"/>
      <c r="F544" s="16"/>
      <c r="T544" s="78"/>
    </row>
    <row r="545" spans="3:20">
      <c r="C545" s="16"/>
      <c r="D545" s="16"/>
      <c r="E545" s="16"/>
      <c r="F545" s="16"/>
      <c r="T545" s="78"/>
    </row>
    <row r="546" spans="3:20">
      <c r="C546" s="16"/>
      <c r="D546" s="16"/>
      <c r="E546" s="16"/>
      <c r="F546" s="16"/>
      <c r="T546" s="78"/>
    </row>
    <row r="547" spans="3:20">
      <c r="C547" s="16"/>
      <c r="D547" s="16"/>
      <c r="E547" s="16"/>
      <c r="F547" s="16"/>
      <c r="T547" s="78"/>
    </row>
    <row r="548" spans="3:20">
      <c r="C548" s="16"/>
      <c r="D548" s="16"/>
      <c r="E548" s="16"/>
      <c r="F548" s="16"/>
      <c r="T548" s="78"/>
    </row>
    <row r="549" spans="3:20">
      <c r="C549" s="16"/>
      <c r="D549" s="16"/>
      <c r="E549" s="16"/>
      <c r="F549" s="16"/>
      <c r="T549" s="78"/>
    </row>
    <row r="550" spans="3:20">
      <c r="C550" s="16"/>
      <c r="D550" s="16"/>
      <c r="E550" s="16"/>
      <c r="F550" s="16"/>
      <c r="T550" s="78"/>
    </row>
    <row r="551" spans="3:20">
      <c r="C551" s="16"/>
      <c r="D551" s="16"/>
      <c r="E551" s="16"/>
      <c r="F551" s="16"/>
      <c r="T551" s="78"/>
    </row>
    <row r="552" spans="3:20">
      <c r="C552" s="16"/>
      <c r="D552" s="16"/>
      <c r="E552" s="16"/>
      <c r="F552" s="16"/>
      <c r="T552" s="78"/>
    </row>
    <row r="553" spans="3:20">
      <c r="C553" s="16"/>
      <c r="D553" s="16"/>
      <c r="E553" s="16"/>
      <c r="F553" s="16"/>
      <c r="T553" s="78"/>
    </row>
    <row r="554" spans="3:20">
      <c r="C554" s="16"/>
      <c r="D554" s="16"/>
      <c r="E554" s="16"/>
      <c r="F554" s="16"/>
      <c r="T554" s="78"/>
    </row>
    <row r="555" spans="3:20">
      <c r="C555" s="16"/>
      <c r="D555" s="16"/>
      <c r="E555" s="16"/>
      <c r="F555" s="16"/>
      <c r="T555" s="78"/>
    </row>
    <row r="556" spans="3:20">
      <c r="C556" s="16"/>
      <c r="D556" s="16"/>
      <c r="E556" s="16"/>
      <c r="F556" s="16"/>
      <c r="T556" s="78"/>
    </row>
    <row r="557" spans="3:20">
      <c r="C557" s="16"/>
      <c r="D557" s="16"/>
      <c r="E557" s="16"/>
      <c r="F557" s="16"/>
      <c r="T557" s="78"/>
    </row>
    <row r="558" spans="3:20">
      <c r="C558" s="16"/>
      <c r="D558" s="16"/>
      <c r="E558" s="16"/>
      <c r="F558" s="16"/>
      <c r="T558" s="78"/>
    </row>
    <row r="559" spans="3:20">
      <c r="C559" s="16"/>
      <c r="D559" s="16"/>
      <c r="E559" s="16"/>
      <c r="F559" s="16"/>
      <c r="T559" s="78"/>
    </row>
    <row r="560" spans="3:20">
      <c r="C560" s="16"/>
      <c r="D560" s="16"/>
      <c r="E560" s="16"/>
      <c r="F560" s="16"/>
      <c r="T560" s="78"/>
    </row>
    <row r="561" spans="3:20">
      <c r="C561" s="16"/>
      <c r="D561" s="16"/>
      <c r="E561" s="16"/>
      <c r="F561" s="16"/>
      <c r="T561" s="78"/>
    </row>
    <row r="562" spans="3:20">
      <c r="C562" s="16"/>
      <c r="D562" s="16"/>
      <c r="E562" s="16"/>
      <c r="F562" s="16"/>
      <c r="T562" s="78"/>
    </row>
    <row r="563" spans="3:20">
      <c r="C563" s="16"/>
      <c r="D563" s="16"/>
      <c r="E563" s="16"/>
      <c r="F563" s="16"/>
      <c r="T563" s="78"/>
    </row>
    <row r="564" spans="3:20">
      <c r="C564" s="16"/>
      <c r="D564" s="16"/>
      <c r="E564" s="16"/>
      <c r="F564" s="16"/>
      <c r="T564" s="78"/>
    </row>
    <row r="565" spans="3:20">
      <c r="C565" s="16"/>
      <c r="D565" s="16"/>
      <c r="E565" s="16"/>
      <c r="F565" s="16"/>
      <c r="T565" s="78"/>
    </row>
    <row r="566" spans="3:20">
      <c r="C566" s="16"/>
      <c r="D566" s="16"/>
      <c r="E566" s="16"/>
      <c r="F566" s="16"/>
      <c r="T566" s="78"/>
    </row>
    <row r="567" spans="3:20">
      <c r="C567" s="16"/>
      <c r="D567" s="16"/>
      <c r="E567" s="16"/>
      <c r="F567" s="16"/>
      <c r="T567" s="78"/>
    </row>
    <row r="568" spans="3:20">
      <c r="C568" s="16"/>
      <c r="D568" s="16"/>
      <c r="E568" s="16"/>
      <c r="F568" s="16"/>
      <c r="T568" s="78"/>
    </row>
    <row r="569" spans="3:20">
      <c r="C569" s="16"/>
      <c r="D569" s="16"/>
      <c r="E569" s="16"/>
      <c r="F569" s="16"/>
      <c r="T569" s="78"/>
    </row>
    <row r="570" spans="3:20">
      <c r="C570" s="16"/>
      <c r="D570" s="16"/>
      <c r="E570" s="16"/>
      <c r="F570" s="16"/>
      <c r="T570" s="78"/>
    </row>
    <row r="571" spans="3:20">
      <c r="C571" s="16"/>
      <c r="D571" s="16"/>
      <c r="E571" s="16"/>
      <c r="F571" s="16"/>
      <c r="T571" s="78"/>
    </row>
    <row r="572" spans="3:20">
      <c r="C572" s="16"/>
      <c r="D572" s="16"/>
      <c r="E572" s="16"/>
      <c r="F572" s="16"/>
      <c r="T572" s="78"/>
    </row>
    <row r="573" spans="3:20">
      <c r="C573" s="16"/>
      <c r="D573" s="16"/>
      <c r="E573" s="16"/>
      <c r="F573" s="16"/>
      <c r="T573" s="78"/>
    </row>
    <row r="574" spans="3:20">
      <c r="C574" s="16"/>
      <c r="D574" s="16"/>
      <c r="E574" s="16"/>
      <c r="F574" s="16"/>
      <c r="T574" s="78"/>
    </row>
    <row r="575" spans="3:20">
      <c r="C575" s="16"/>
      <c r="D575" s="16"/>
      <c r="E575" s="16"/>
      <c r="F575" s="16"/>
    </row>
    <row r="576" spans="3:20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B772" s="16"/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9"/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</sheetData>
  <mergeCells count="2">
    <mergeCell ref="B6:U6"/>
    <mergeCell ref="B7:U7"/>
  </mergeCells>
  <dataValidations count="5">
    <dataValidation allowBlank="1" showInputMessage="1" showErrorMessage="1" sqref="Q9 A1:XFD4" xr:uid="{00000000-0002-0000-0400-000003000000}"/>
    <dataValidation type="list" allowBlank="1" showInputMessage="1" showErrorMessage="1" sqref="L12:L804" xr:uid="{00000000-0002-0000-0400-000000000000}">
      <formula1>$BN$7:$BN$11</formula1>
    </dataValidation>
    <dataValidation type="list" allowBlank="1" showInputMessage="1" showErrorMessage="1" sqref="E12:E798" xr:uid="{00000000-0002-0000-0400-000001000000}">
      <formula1>$BI$7:$BI$11</formula1>
    </dataValidation>
    <dataValidation type="list" allowBlank="1" showInputMessage="1" showErrorMessage="1" sqref="I12:I804" xr:uid="{00000000-0002-0000-0400-000002000000}">
      <formula1>$BM$7:$BM$10</formula1>
    </dataValidation>
    <dataValidation type="list" allowBlank="1" showInputMessage="1" showErrorMessage="1" sqref="G12:G804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4" workbookViewId="0">
      <selection activeCell="F219" sqref="F219:F2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>
        <v>45197</v>
      </c>
      <c r="E1" s="16"/>
      <c r="F1" s="16"/>
      <c r="G1" s="16"/>
    </row>
    <row r="2" spans="2:62">
      <c r="B2" s="2" t="s">
        <v>1</v>
      </c>
      <c r="C2" s="12" t="s">
        <v>2075</v>
      </c>
      <c r="E2" s="16"/>
      <c r="F2" s="16"/>
      <c r="G2" s="16"/>
    </row>
    <row r="3" spans="2:62">
      <c r="B3" s="2" t="s">
        <v>2</v>
      </c>
      <c r="C3" s="83" t="s">
        <v>2076</v>
      </c>
      <c r="E3" s="16"/>
      <c r="F3" s="16"/>
      <c r="G3" s="16"/>
    </row>
    <row r="4" spans="2:62">
      <c r="B4" s="2" t="s">
        <v>3</v>
      </c>
      <c r="C4" s="84" t="s">
        <v>196</v>
      </c>
      <c r="E4" s="16"/>
      <c r="F4" s="16"/>
      <c r="G4" s="16"/>
    </row>
    <row r="6" spans="2:62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BJ6" s="19"/>
    </row>
    <row r="7" spans="2:62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270013.86</v>
      </c>
      <c r="J11" s="7"/>
      <c r="K11" s="75">
        <v>2.8947500000000002</v>
      </c>
      <c r="L11" s="75">
        <v>5694.7279386952796</v>
      </c>
      <c r="M11" s="7"/>
      <c r="N11" s="76">
        <v>1</v>
      </c>
      <c r="O11" s="76">
        <v>6.0600000000000001E-2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253842.99</v>
      </c>
      <c r="K12" s="81">
        <v>1.90408</v>
      </c>
      <c r="L12" s="81">
        <v>4039.5833083199923</v>
      </c>
      <c r="N12" s="80">
        <v>0.70940000000000003</v>
      </c>
      <c r="O12" s="80">
        <v>4.2999999999999997E-2</v>
      </c>
    </row>
    <row r="13" spans="2:62">
      <c r="B13" s="79" t="s">
        <v>1074</v>
      </c>
      <c r="E13" s="16"/>
      <c r="F13" s="16"/>
      <c r="G13" s="16"/>
      <c r="I13" s="81">
        <v>83043.25</v>
      </c>
      <c r="K13" s="81">
        <v>1.6063099999999999</v>
      </c>
      <c r="L13" s="81">
        <v>2477.8777036199999</v>
      </c>
      <c r="N13" s="80">
        <v>0.43509999999999999</v>
      </c>
      <c r="O13" s="80">
        <v>2.64E-2</v>
      </c>
    </row>
    <row r="14" spans="2:62">
      <c r="B14" t="s">
        <v>1075</v>
      </c>
      <c r="C14" t="s">
        <v>1076</v>
      </c>
      <c r="D14" t="s">
        <v>100</v>
      </c>
      <c r="E14" t="s">
        <v>123</v>
      </c>
      <c r="F14" t="s">
        <v>637</v>
      </c>
      <c r="G14" t="s">
        <v>325</v>
      </c>
      <c r="H14" t="s">
        <v>102</v>
      </c>
      <c r="I14" s="77">
        <v>2175.21</v>
      </c>
      <c r="J14" s="77">
        <v>2464</v>
      </c>
      <c r="K14" s="77">
        <v>0</v>
      </c>
      <c r="L14" s="77">
        <v>53.5971744</v>
      </c>
      <c r="M14" s="78">
        <v>0</v>
      </c>
      <c r="N14" s="78">
        <v>9.4000000000000004E-3</v>
      </c>
      <c r="O14" s="78">
        <v>5.9999999999999995E-4</v>
      </c>
    </row>
    <row r="15" spans="2:62">
      <c r="B15" t="s">
        <v>1077</v>
      </c>
      <c r="C15" t="s">
        <v>1078</v>
      </c>
      <c r="D15" t="s">
        <v>100</v>
      </c>
      <c r="E15" t="s">
        <v>123</v>
      </c>
      <c r="F15" t="s">
        <v>1079</v>
      </c>
      <c r="G15" t="s">
        <v>666</v>
      </c>
      <c r="H15" t="s">
        <v>102</v>
      </c>
      <c r="I15" s="77">
        <v>262.27</v>
      </c>
      <c r="J15" s="77">
        <v>26940</v>
      </c>
      <c r="K15" s="77">
        <v>0</v>
      </c>
      <c r="L15" s="77">
        <v>70.655538000000007</v>
      </c>
      <c r="M15" s="78">
        <v>0</v>
      </c>
      <c r="N15" s="78">
        <v>1.24E-2</v>
      </c>
      <c r="O15" s="78">
        <v>8.0000000000000004E-4</v>
      </c>
    </row>
    <row r="16" spans="2:62">
      <c r="B16" t="s">
        <v>1080</v>
      </c>
      <c r="C16" t="s">
        <v>1081</v>
      </c>
      <c r="D16" t="s">
        <v>100</v>
      </c>
      <c r="E16" t="s">
        <v>123</v>
      </c>
      <c r="F16" t="s">
        <v>777</v>
      </c>
      <c r="G16" t="s">
        <v>666</v>
      </c>
      <c r="H16" t="s">
        <v>102</v>
      </c>
      <c r="I16" s="77">
        <v>822.49</v>
      </c>
      <c r="J16" s="77">
        <v>6008</v>
      </c>
      <c r="K16" s="77">
        <v>0</v>
      </c>
      <c r="L16" s="77">
        <v>49.415199200000004</v>
      </c>
      <c r="M16" s="78">
        <v>0</v>
      </c>
      <c r="N16" s="78">
        <v>8.6999999999999994E-3</v>
      </c>
      <c r="O16" s="78">
        <v>5.0000000000000001E-4</v>
      </c>
    </row>
    <row r="17" spans="2:15">
      <c r="B17" t="s">
        <v>1082</v>
      </c>
      <c r="C17" t="s">
        <v>1083</v>
      </c>
      <c r="D17" t="s">
        <v>100</v>
      </c>
      <c r="E17" t="s">
        <v>123</v>
      </c>
      <c r="F17" t="s">
        <v>780</v>
      </c>
      <c r="G17" t="s">
        <v>666</v>
      </c>
      <c r="H17" t="s">
        <v>102</v>
      </c>
      <c r="I17" s="77">
        <v>4523.43</v>
      </c>
      <c r="J17" s="77">
        <v>1124</v>
      </c>
      <c r="K17" s="77">
        <v>0</v>
      </c>
      <c r="L17" s="77">
        <v>50.843353200000003</v>
      </c>
      <c r="M17" s="78">
        <v>0</v>
      </c>
      <c r="N17" s="78">
        <v>8.8999999999999999E-3</v>
      </c>
      <c r="O17" s="78">
        <v>5.0000000000000001E-4</v>
      </c>
    </row>
    <row r="18" spans="2:15">
      <c r="B18" t="s">
        <v>1084</v>
      </c>
      <c r="C18" t="s">
        <v>1085</v>
      </c>
      <c r="D18" t="s">
        <v>100</v>
      </c>
      <c r="E18" t="s">
        <v>123</v>
      </c>
      <c r="F18" t="s">
        <v>429</v>
      </c>
      <c r="G18" t="s">
        <v>430</v>
      </c>
      <c r="H18" t="s">
        <v>102</v>
      </c>
      <c r="I18" s="77">
        <v>1288.82</v>
      </c>
      <c r="J18" s="77">
        <v>3962</v>
      </c>
      <c r="K18" s="77">
        <v>0</v>
      </c>
      <c r="L18" s="77">
        <v>51.0630484</v>
      </c>
      <c r="M18" s="78">
        <v>0</v>
      </c>
      <c r="N18" s="78">
        <v>8.9999999999999993E-3</v>
      </c>
      <c r="O18" s="78">
        <v>5.0000000000000001E-4</v>
      </c>
    </row>
    <row r="19" spans="2:15">
      <c r="B19" t="s">
        <v>1086</v>
      </c>
      <c r="C19" t="s">
        <v>1087</v>
      </c>
      <c r="D19" t="s">
        <v>100</v>
      </c>
      <c r="E19" t="s">
        <v>123</v>
      </c>
      <c r="F19" t="s">
        <v>689</v>
      </c>
      <c r="G19" t="s">
        <v>430</v>
      </c>
      <c r="H19" t="s">
        <v>102</v>
      </c>
      <c r="I19" s="77">
        <v>1065.69</v>
      </c>
      <c r="J19" s="77">
        <v>3012</v>
      </c>
      <c r="K19" s="77">
        <v>0</v>
      </c>
      <c r="L19" s="77">
        <v>32.098582800000003</v>
      </c>
      <c r="M19" s="78">
        <v>0</v>
      </c>
      <c r="N19" s="78">
        <v>5.5999999999999999E-3</v>
      </c>
      <c r="O19" s="78">
        <v>2.9999999999999997E-4</v>
      </c>
    </row>
    <row r="20" spans="2:15">
      <c r="B20" t="s">
        <v>1088</v>
      </c>
      <c r="C20" t="s">
        <v>1089</v>
      </c>
      <c r="D20" t="s">
        <v>100</v>
      </c>
      <c r="E20" t="s">
        <v>123</v>
      </c>
      <c r="F20" t="s">
        <v>828</v>
      </c>
      <c r="G20" t="s">
        <v>680</v>
      </c>
      <c r="H20" t="s">
        <v>102</v>
      </c>
      <c r="I20" s="77">
        <v>204.46</v>
      </c>
      <c r="J20" s="77">
        <v>75810</v>
      </c>
      <c r="K20" s="77">
        <v>0</v>
      </c>
      <c r="L20" s="77">
        <v>155.001126</v>
      </c>
      <c r="M20" s="78">
        <v>0</v>
      </c>
      <c r="N20" s="78">
        <v>2.7199999999999998E-2</v>
      </c>
      <c r="O20" s="78">
        <v>1.6999999999999999E-3</v>
      </c>
    </row>
    <row r="21" spans="2:15">
      <c r="B21" t="s">
        <v>1090</v>
      </c>
      <c r="C21" t="s">
        <v>1091</v>
      </c>
      <c r="D21" t="s">
        <v>100</v>
      </c>
      <c r="E21" t="s">
        <v>123</v>
      </c>
      <c r="F21" t="s">
        <v>622</v>
      </c>
      <c r="G21" t="s">
        <v>548</v>
      </c>
      <c r="H21" t="s">
        <v>102</v>
      </c>
      <c r="I21" s="77">
        <v>132.38</v>
      </c>
      <c r="J21" s="77">
        <v>5193</v>
      </c>
      <c r="K21" s="77">
        <v>0</v>
      </c>
      <c r="L21" s="77">
        <v>6.8744934000000004</v>
      </c>
      <c r="M21" s="78">
        <v>0</v>
      </c>
      <c r="N21" s="78">
        <v>1.1999999999999999E-3</v>
      </c>
      <c r="O21" s="78">
        <v>1E-4</v>
      </c>
    </row>
    <row r="22" spans="2:15">
      <c r="B22" t="s">
        <v>1092</v>
      </c>
      <c r="C22" t="s">
        <v>1093</v>
      </c>
      <c r="D22" t="s">
        <v>100</v>
      </c>
      <c r="E22" t="s">
        <v>123</v>
      </c>
      <c r="F22" t="s">
        <v>1094</v>
      </c>
      <c r="G22" t="s">
        <v>548</v>
      </c>
      <c r="H22" t="s">
        <v>102</v>
      </c>
      <c r="I22" s="77">
        <v>4243.3900000000003</v>
      </c>
      <c r="J22" s="77">
        <v>1022</v>
      </c>
      <c r="K22" s="77">
        <v>0</v>
      </c>
      <c r="L22" s="77">
        <v>43.367445799999999</v>
      </c>
      <c r="M22" s="78">
        <v>0</v>
      </c>
      <c r="N22" s="78">
        <v>7.6E-3</v>
      </c>
      <c r="O22" s="78">
        <v>5.0000000000000001E-4</v>
      </c>
    </row>
    <row r="23" spans="2:15">
      <c r="B23" t="s">
        <v>1095</v>
      </c>
      <c r="C23" t="s">
        <v>1096</v>
      </c>
      <c r="D23" t="s">
        <v>100</v>
      </c>
      <c r="E23" t="s">
        <v>123</v>
      </c>
      <c r="F23" t="s">
        <v>1097</v>
      </c>
      <c r="G23" t="s">
        <v>315</v>
      </c>
      <c r="H23" t="s">
        <v>102</v>
      </c>
      <c r="I23" s="77">
        <v>5967.2</v>
      </c>
      <c r="J23" s="77">
        <v>2059</v>
      </c>
      <c r="K23" s="77">
        <v>0</v>
      </c>
      <c r="L23" s="77">
        <v>122.864648</v>
      </c>
      <c r="M23" s="78">
        <v>0</v>
      </c>
      <c r="N23" s="78">
        <v>2.1600000000000001E-2</v>
      </c>
      <c r="O23" s="78">
        <v>1.2999999999999999E-3</v>
      </c>
    </row>
    <row r="24" spans="2:15">
      <c r="B24" t="s">
        <v>1098</v>
      </c>
      <c r="C24" t="s">
        <v>1099</v>
      </c>
      <c r="D24" t="s">
        <v>100</v>
      </c>
      <c r="E24" t="s">
        <v>123</v>
      </c>
      <c r="F24" t="s">
        <v>447</v>
      </c>
      <c r="G24" t="s">
        <v>315</v>
      </c>
      <c r="H24" t="s">
        <v>102</v>
      </c>
      <c r="I24" s="77">
        <v>7114.7</v>
      </c>
      <c r="J24" s="77">
        <v>3389</v>
      </c>
      <c r="K24" s="77">
        <v>0</v>
      </c>
      <c r="L24" s="77">
        <v>241.11718300000001</v>
      </c>
      <c r="M24" s="78">
        <v>0</v>
      </c>
      <c r="N24" s="78">
        <v>4.2299999999999997E-2</v>
      </c>
      <c r="O24" s="78">
        <v>2.5999999999999999E-3</v>
      </c>
    </row>
    <row r="25" spans="2:15">
      <c r="B25" t="s">
        <v>1100</v>
      </c>
      <c r="C25" t="s">
        <v>1101</v>
      </c>
      <c r="D25" t="s">
        <v>100</v>
      </c>
      <c r="E25" t="s">
        <v>123</v>
      </c>
      <c r="F25" t="s">
        <v>438</v>
      </c>
      <c r="G25" t="s">
        <v>315</v>
      </c>
      <c r="H25" t="s">
        <v>102</v>
      </c>
      <c r="I25" s="77">
        <v>8323.02</v>
      </c>
      <c r="J25" s="77">
        <v>3151</v>
      </c>
      <c r="K25" s="77">
        <v>0</v>
      </c>
      <c r="L25" s="77">
        <v>262.25836020000003</v>
      </c>
      <c r="M25" s="78">
        <v>0</v>
      </c>
      <c r="N25" s="78">
        <v>4.6100000000000002E-2</v>
      </c>
      <c r="O25" s="78">
        <v>2.8E-3</v>
      </c>
    </row>
    <row r="26" spans="2:15">
      <c r="B26" t="s">
        <v>1102</v>
      </c>
      <c r="C26" t="s">
        <v>1103</v>
      </c>
      <c r="D26" t="s">
        <v>100</v>
      </c>
      <c r="E26" t="s">
        <v>123</v>
      </c>
      <c r="F26" t="s">
        <v>849</v>
      </c>
      <c r="G26" t="s">
        <v>315</v>
      </c>
      <c r="H26" t="s">
        <v>102</v>
      </c>
      <c r="I26" s="77">
        <v>1372.86</v>
      </c>
      <c r="J26" s="77">
        <v>13810</v>
      </c>
      <c r="K26" s="77">
        <v>0</v>
      </c>
      <c r="L26" s="77">
        <v>189.59196600000001</v>
      </c>
      <c r="M26" s="78">
        <v>0</v>
      </c>
      <c r="N26" s="78">
        <v>3.3300000000000003E-2</v>
      </c>
      <c r="O26" s="78">
        <v>2E-3</v>
      </c>
    </row>
    <row r="27" spans="2:15">
      <c r="B27" t="s">
        <v>1104</v>
      </c>
      <c r="C27" t="s">
        <v>1105</v>
      </c>
      <c r="D27" t="s">
        <v>100</v>
      </c>
      <c r="E27" t="s">
        <v>123</v>
      </c>
      <c r="F27" t="s">
        <v>1106</v>
      </c>
      <c r="G27" t="s">
        <v>315</v>
      </c>
      <c r="H27" t="s">
        <v>102</v>
      </c>
      <c r="I27" s="77">
        <v>221.46</v>
      </c>
      <c r="J27" s="77">
        <v>16360</v>
      </c>
      <c r="K27" s="77">
        <v>0</v>
      </c>
      <c r="L27" s="77">
        <v>36.230856000000003</v>
      </c>
      <c r="M27" s="78">
        <v>0</v>
      </c>
      <c r="N27" s="78">
        <v>6.4000000000000003E-3</v>
      </c>
      <c r="O27" s="78">
        <v>4.0000000000000002E-4</v>
      </c>
    </row>
    <row r="28" spans="2:15">
      <c r="B28" t="s">
        <v>1107</v>
      </c>
      <c r="C28" t="s">
        <v>1108</v>
      </c>
      <c r="D28" t="s">
        <v>100</v>
      </c>
      <c r="E28" t="s">
        <v>123</v>
      </c>
      <c r="F28" t="s">
        <v>1109</v>
      </c>
      <c r="G28" t="s">
        <v>112</v>
      </c>
      <c r="H28" t="s">
        <v>102</v>
      </c>
      <c r="I28" s="77">
        <v>51.28</v>
      </c>
      <c r="J28" s="77">
        <v>146100</v>
      </c>
      <c r="K28" s="77">
        <v>0.60926999999999998</v>
      </c>
      <c r="L28" s="77">
        <v>75.529349999999994</v>
      </c>
      <c r="M28" s="78">
        <v>0</v>
      </c>
      <c r="N28" s="78">
        <v>1.3299999999999999E-2</v>
      </c>
      <c r="O28" s="78">
        <v>8.0000000000000004E-4</v>
      </c>
    </row>
    <row r="29" spans="2:15">
      <c r="B29" t="s">
        <v>1110</v>
      </c>
      <c r="C29" t="s">
        <v>1111</v>
      </c>
      <c r="D29" t="s">
        <v>100</v>
      </c>
      <c r="E29" t="s">
        <v>123</v>
      </c>
      <c r="F29" t="s">
        <v>1112</v>
      </c>
      <c r="G29" t="s">
        <v>112</v>
      </c>
      <c r="H29" t="s">
        <v>102</v>
      </c>
      <c r="I29" s="77">
        <v>24.28</v>
      </c>
      <c r="J29" s="77">
        <v>97080</v>
      </c>
      <c r="K29" s="77">
        <v>0</v>
      </c>
      <c r="L29" s="77">
        <v>23.571024000000001</v>
      </c>
      <c r="M29" s="78">
        <v>0</v>
      </c>
      <c r="N29" s="78">
        <v>4.1000000000000003E-3</v>
      </c>
      <c r="O29" s="78">
        <v>2.9999999999999997E-4</v>
      </c>
    </row>
    <row r="30" spans="2:15">
      <c r="B30" t="s">
        <v>1113</v>
      </c>
      <c r="C30" t="s">
        <v>1114</v>
      </c>
      <c r="D30" t="s">
        <v>100</v>
      </c>
      <c r="E30" t="s">
        <v>123</v>
      </c>
      <c r="F30" t="s">
        <v>1115</v>
      </c>
      <c r="G30" t="s">
        <v>1116</v>
      </c>
      <c r="H30" t="s">
        <v>102</v>
      </c>
      <c r="I30" s="77">
        <v>428.45</v>
      </c>
      <c r="J30" s="77">
        <v>5439</v>
      </c>
      <c r="K30" s="77">
        <v>0.49152000000000001</v>
      </c>
      <c r="L30" s="77">
        <v>23.794915499999998</v>
      </c>
      <c r="M30" s="78">
        <v>0</v>
      </c>
      <c r="N30" s="78">
        <v>4.1999999999999997E-3</v>
      </c>
      <c r="O30" s="78">
        <v>2.9999999999999997E-4</v>
      </c>
    </row>
    <row r="31" spans="2:15">
      <c r="B31" t="s">
        <v>1117</v>
      </c>
      <c r="C31" t="s">
        <v>1118</v>
      </c>
      <c r="D31" t="s">
        <v>100</v>
      </c>
      <c r="E31" t="s">
        <v>123</v>
      </c>
      <c r="F31" t="s">
        <v>1119</v>
      </c>
      <c r="G31" t="s">
        <v>1116</v>
      </c>
      <c r="H31" t="s">
        <v>102</v>
      </c>
      <c r="I31" s="77">
        <v>3975.19</v>
      </c>
      <c r="J31" s="77">
        <v>1147</v>
      </c>
      <c r="K31" s="77">
        <v>0</v>
      </c>
      <c r="L31" s="77">
        <v>45.595429299999999</v>
      </c>
      <c r="M31" s="78">
        <v>0</v>
      </c>
      <c r="N31" s="78">
        <v>8.0000000000000002E-3</v>
      </c>
      <c r="O31" s="78">
        <v>5.0000000000000001E-4</v>
      </c>
    </row>
    <row r="32" spans="2:15">
      <c r="B32" t="s">
        <v>1120</v>
      </c>
      <c r="C32" t="s">
        <v>1121</v>
      </c>
      <c r="D32" t="s">
        <v>100</v>
      </c>
      <c r="E32" t="s">
        <v>123</v>
      </c>
      <c r="F32" t="s">
        <v>1122</v>
      </c>
      <c r="G32" t="s">
        <v>1116</v>
      </c>
      <c r="H32" t="s">
        <v>102</v>
      </c>
      <c r="I32" s="77">
        <v>22.91</v>
      </c>
      <c r="J32" s="77">
        <v>56570</v>
      </c>
      <c r="K32" s="77">
        <v>0</v>
      </c>
      <c r="L32" s="77">
        <v>12.960186999999999</v>
      </c>
      <c r="M32" s="78">
        <v>0</v>
      </c>
      <c r="N32" s="78">
        <v>2.3E-3</v>
      </c>
      <c r="O32" s="78">
        <v>1E-4</v>
      </c>
    </row>
    <row r="33" spans="2:15">
      <c r="B33" t="s">
        <v>1123</v>
      </c>
      <c r="C33" t="s">
        <v>1124</v>
      </c>
      <c r="D33" t="s">
        <v>100</v>
      </c>
      <c r="E33" t="s">
        <v>123</v>
      </c>
      <c r="F33" t="s">
        <v>845</v>
      </c>
      <c r="G33" t="s">
        <v>474</v>
      </c>
      <c r="H33" t="s">
        <v>102</v>
      </c>
      <c r="I33" s="77">
        <v>8386.85</v>
      </c>
      <c r="J33" s="77">
        <v>2107</v>
      </c>
      <c r="K33" s="77">
        <v>0</v>
      </c>
      <c r="L33" s="77">
        <v>176.71092949999999</v>
      </c>
      <c r="M33" s="78">
        <v>0</v>
      </c>
      <c r="N33" s="78">
        <v>3.1E-2</v>
      </c>
      <c r="O33" s="78">
        <v>1.9E-3</v>
      </c>
    </row>
    <row r="34" spans="2:15">
      <c r="B34" t="s">
        <v>1125</v>
      </c>
      <c r="C34" t="s">
        <v>1126</v>
      </c>
      <c r="D34" t="s">
        <v>100</v>
      </c>
      <c r="E34" t="s">
        <v>123</v>
      </c>
      <c r="F34" t="s">
        <v>1127</v>
      </c>
      <c r="G34" t="s">
        <v>1128</v>
      </c>
      <c r="H34" t="s">
        <v>102</v>
      </c>
      <c r="I34" s="77">
        <v>298.54000000000002</v>
      </c>
      <c r="J34" s="77">
        <v>9321</v>
      </c>
      <c r="K34" s="77">
        <v>0</v>
      </c>
      <c r="L34" s="77">
        <v>27.826913399999999</v>
      </c>
      <c r="M34" s="78">
        <v>0</v>
      </c>
      <c r="N34" s="78">
        <v>4.8999999999999998E-3</v>
      </c>
      <c r="O34" s="78">
        <v>2.9999999999999997E-4</v>
      </c>
    </row>
    <row r="35" spans="2:15">
      <c r="B35" t="s">
        <v>1129</v>
      </c>
      <c r="C35" t="s">
        <v>1130</v>
      </c>
      <c r="D35" t="s">
        <v>100</v>
      </c>
      <c r="E35" t="s">
        <v>123</v>
      </c>
      <c r="F35" t="s">
        <v>1131</v>
      </c>
      <c r="G35" t="s">
        <v>1128</v>
      </c>
      <c r="H35" t="s">
        <v>102</v>
      </c>
      <c r="I35" s="77">
        <v>57.41</v>
      </c>
      <c r="J35" s="77">
        <v>42120</v>
      </c>
      <c r="K35" s="77">
        <v>0</v>
      </c>
      <c r="L35" s="77">
        <v>24.181092</v>
      </c>
      <c r="M35" s="78">
        <v>0</v>
      </c>
      <c r="N35" s="78">
        <v>4.1999999999999997E-3</v>
      </c>
      <c r="O35" s="78">
        <v>2.9999999999999997E-4</v>
      </c>
    </row>
    <row r="36" spans="2:15">
      <c r="B36" t="s">
        <v>1132</v>
      </c>
      <c r="C36" t="s">
        <v>1133</v>
      </c>
      <c r="D36" t="s">
        <v>100</v>
      </c>
      <c r="E36" t="s">
        <v>123</v>
      </c>
      <c r="F36" t="s">
        <v>1134</v>
      </c>
      <c r="G36" t="s">
        <v>1135</v>
      </c>
      <c r="H36" t="s">
        <v>102</v>
      </c>
      <c r="I36" s="77">
        <v>679.96</v>
      </c>
      <c r="J36" s="77">
        <v>8007</v>
      </c>
      <c r="K36" s="77">
        <v>0</v>
      </c>
      <c r="L36" s="77">
        <v>54.444397199999997</v>
      </c>
      <c r="M36" s="78">
        <v>0</v>
      </c>
      <c r="N36" s="78">
        <v>9.5999999999999992E-3</v>
      </c>
      <c r="O36" s="78">
        <v>5.9999999999999995E-4</v>
      </c>
    </row>
    <row r="37" spans="2:15">
      <c r="B37" t="s">
        <v>1136</v>
      </c>
      <c r="C37" t="s">
        <v>1137</v>
      </c>
      <c r="D37" t="s">
        <v>100</v>
      </c>
      <c r="E37" t="s">
        <v>123</v>
      </c>
      <c r="F37" t="s">
        <v>768</v>
      </c>
      <c r="G37" t="s">
        <v>769</v>
      </c>
      <c r="H37" t="s">
        <v>102</v>
      </c>
      <c r="I37" s="77">
        <v>2969.38</v>
      </c>
      <c r="J37" s="77">
        <v>2562</v>
      </c>
      <c r="K37" s="77">
        <v>0</v>
      </c>
      <c r="L37" s="77">
        <v>76.075515600000003</v>
      </c>
      <c r="M37" s="78">
        <v>0</v>
      </c>
      <c r="N37" s="78">
        <v>1.34E-2</v>
      </c>
      <c r="O37" s="78">
        <v>8.0000000000000004E-4</v>
      </c>
    </row>
    <row r="38" spans="2:15">
      <c r="B38" t="s">
        <v>1138</v>
      </c>
      <c r="C38" t="s">
        <v>1139</v>
      </c>
      <c r="D38" t="s">
        <v>100</v>
      </c>
      <c r="E38" t="s">
        <v>123</v>
      </c>
      <c r="F38" t="s">
        <v>408</v>
      </c>
      <c r="G38" t="s">
        <v>345</v>
      </c>
      <c r="H38" t="s">
        <v>102</v>
      </c>
      <c r="I38" s="77">
        <v>595.95000000000005</v>
      </c>
      <c r="J38" s="77">
        <v>5860</v>
      </c>
      <c r="K38" s="77">
        <v>0</v>
      </c>
      <c r="L38" s="77">
        <v>34.922669999999997</v>
      </c>
      <c r="M38" s="78">
        <v>0</v>
      </c>
      <c r="N38" s="78">
        <v>6.1000000000000004E-3</v>
      </c>
      <c r="O38" s="78">
        <v>4.0000000000000002E-4</v>
      </c>
    </row>
    <row r="39" spans="2:15">
      <c r="B39" t="s">
        <v>1140</v>
      </c>
      <c r="C39" t="s">
        <v>1141</v>
      </c>
      <c r="D39" t="s">
        <v>100</v>
      </c>
      <c r="E39" t="s">
        <v>123</v>
      </c>
      <c r="F39" t="s">
        <v>1142</v>
      </c>
      <c r="G39" t="s">
        <v>345</v>
      </c>
      <c r="H39" t="s">
        <v>102</v>
      </c>
      <c r="I39" s="77">
        <v>425.29</v>
      </c>
      <c r="J39" s="77">
        <v>2610</v>
      </c>
      <c r="K39" s="77">
        <v>0</v>
      </c>
      <c r="L39" s="77">
        <v>11.100069</v>
      </c>
      <c r="M39" s="78">
        <v>0</v>
      </c>
      <c r="N39" s="78">
        <v>1.9E-3</v>
      </c>
      <c r="O39" s="78">
        <v>1E-4</v>
      </c>
    </row>
    <row r="40" spans="2:15">
      <c r="B40" t="s">
        <v>1143</v>
      </c>
      <c r="C40" t="s">
        <v>1144</v>
      </c>
      <c r="D40" t="s">
        <v>100</v>
      </c>
      <c r="E40" t="s">
        <v>123</v>
      </c>
      <c r="F40" t="s">
        <v>411</v>
      </c>
      <c r="G40" t="s">
        <v>345</v>
      </c>
      <c r="H40" t="s">
        <v>102</v>
      </c>
      <c r="I40" s="77">
        <v>2287.69</v>
      </c>
      <c r="J40" s="77">
        <v>1845</v>
      </c>
      <c r="K40" s="77">
        <v>0</v>
      </c>
      <c r="L40" s="77">
        <v>42.207880500000002</v>
      </c>
      <c r="M40" s="78">
        <v>0</v>
      </c>
      <c r="N40" s="78">
        <v>7.4000000000000003E-3</v>
      </c>
      <c r="O40" s="78">
        <v>4.0000000000000002E-4</v>
      </c>
    </row>
    <row r="41" spans="2:15">
      <c r="B41" t="s">
        <v>1145</v>
      </c>
      <c r="C41" t="s">
        <v>1146</v>
      </c>
      <c r="D41" t="s">
        <v>100</v>
      </c>
      <c r="E41" t="s">
        <v>123</v>
      </c>
      <c r="F41" t="s">
        <v>422</v>
      </c>
      <c r="G41" t="s">
        <v>345</v>
      </c>
      <c r="H41" t="s">
        <v>102</v>
      </c>
      <c r="I41" s="77">
        <v>161.77000000000001</v>
      </c>
      <c r="J41" s="77">
        <v>31500</v>
      </c>
      <c r="K41" s="77">
        <v>0</v>
      </c>
      <c r="L41" s="77">
        <v>50.957549999999998</v>
      </c>
      <c r="M41" s="78">
        <v>0</v>
      </c>
      <c r="N41" s="78">
        <v>8.8999999999999999E-3</v>
      </c>
      <c r="O41" s="78">
        <v>5.0000000000000001E-4</v>
      </c>
    </row>
    <row r="42" spans="2:15">
      <c r="B42" t="s">
        <v>1147</v>
      </c>
      <c r="C42" t="s">
        <v>1148</v>
      </c>
      <c r="D42" t="s">
        <v>100</v>
      </c>
      <c r="E42" t="s">
        <v>123</v>
      </c>
      <c r="F42" t="s">
        <v>367</v>
      </c>
      <c r="G42" t="s">
        <v>345</v>
      </c>
      <c r="H42" t="s">
        <v>102</v>
      </c>
      <c r="I42" s="77">
        <v>9129.9599999999991</v>
      </c>
      <c r="J42" s="77">
        <v>916.2</v>
      </c>
      <c r="K42" s="77">
        <v>0</v>
      </c>
      <c r="L42" s="77">
        <v>83.648693519999995</v>
      </c>
      <c r="M42" s="78">
        <v>0</v>
      </c>
      <c r="N42" s="78">
        <v>1.47E-2</v>
      </c>
      <c r="O42" s="78">
        <v>8.9999999999999998E-4</v>
      </c>
    </row>
    <row r="43" spans="2:15">
      <c r="B43" t="s">
        <v>1149</v>
      </c>
      <c r="C43" t="s">
        <v>1150</v>
      </c>
      <c r="D43" t="s">
        <v>100</v>
      </c>
      <c r="E43" t="s">
        <v>123</v>
      </c>
      <c r="F43" t="s">
        <v>379</v>
      </c>
      <c r="G43" t="s">
        <v>345</v>
      </c>
      <c r="H43" t="s">
        <v>102</v>
      </c>
      <c r="I43" s="77">
        <v>400.21</v>
      </c>
      <c r="J43" s="77">
        <v>23790</v>
      </c>
      <c r="K43" s="77">
        <v>0.50551999999999997</v>
      </c>
      <c r="L43" s="77">
        <v>95.715479000000002</v>
      </c>
      <c r="M43" s="78">
        <v>0</v>
      </c>
      <c r="N43" s="78">
        <v>1.6799999999999999E-2</v>
      </c>
      <c r="O43" s="78">
        <v>1E-3</v>
      </c>
    </row>
    <row r="44" spans="2:15">
      <c r="B44" t="s">
        <v>1151</v>
      </c>
      <c r="C44" t="s">
        <v>1152</v>
      </c>
      <c r="D44" t="s">
        <v>100</v>
      </c>
      <c r="E44" t="s">
        <v>123</v>
      </c>
      <c r="F44" t="s">
        <v>344</v>
      </c>
      <c r="G44" t="s">
        <v>345</v>
      </c>
      <c r="H44" t="s">
        <v>102</v>
      </c>
      <c r="I44" s="77">
        <v>485.57</v>
      </c>
      <c r="J44" s="77">
        <v>19540</v>
      </c>
      <c r="K44" s="77">
        <v>0</v>
      </c>
      <c r="L44" s="77">
        <v>94.880377999999993</v>
      </c>
      <c r="M44" s="78">
        <v>0</v>
      </c>
      <c r="N44" s="78">
        <v>1.67E-2</v>
      </c>
      <c r="O44" s="78">
        <v>1E-3</v>
      </c>
    </row>
    <row r="45" spans="2:15">
      <c r="B45" t="s">
        <v>1153</v>
      </c>
      <c r="C45" t="s">
        <v>1154</v>
      </c>
      <c r="D45" t="s">
        <v>100</v>
      </c>
      <c r="E45" t="s">
        <v>123</v>
      </c>
      <c r="F45" t="s">
        <v>857</v>
      </c>
      <c r="G45" t="s">
        <v>858</v>
      </c>
      <c r="H45" t="s">
        <v>102</v>
      </c>
      <c r="I45" s="77">
        <v>1343.9</v>
      </c>
      <c r="J45" s="77">
        <v>3863</v>
      </c>
      <c r="K45" s="77">
        <v>0</v>
      </c>
      <c r="L45" s="77">
        <v>51.914856999999998</v>
      </c>
      <c r="M45" s="78">
        <v>0</v>
      </c>
      <c r="N45" s="78">
        <v>9.1000000000000004E-3</v>
      </c>
      <c r="O45" s="78">
        <v>5.9999999999999995E-4</v>
      </c>
    </row>
    <row r="46" spans="2:15">
      <c r="B46" t="s">
        <v>1155</v>
      </c>
      <c r="C46" t="s">
        <v>1156</v>
      </c>
      <c r="D46" t="s">
        <v>100</v>
      </c>
      <c r="E46" t="s">
        <v>123</v>
      </c>
      <c r="F46" t="s">
        <v>1157</v>
      </c>
      <c r="G46" t="s">
        <v>129</v>
      </c>
      <c r="H46" t="s">
        <v>102</v>
      </c>
      <c r="I46" s="77">
        <v>52.87</v>
      </c>
      <c r="J46" s="77">
        <v>64510</v>
      </c>
      <c r="K46" s="77">
        <v>0</v>
      </c>
      <c r="L46" s="77">
        <v>34.106437</v>
      </c>
      <c r="M46" s="78">
        <v>0</v>
      </c>
      <c r="N46" s="78">
        <v>6.0000000000000001E-3</v>
      </c>
      <c r="O46" s="78">
        <v>4.0000000000000002E-4</v>
      </c>
    </row>
    <row r="47" spans="2:15">
      <c r="B47" t="s">
        <v>1158</v>
      </c>
      <c r="C47" t="s">
        <v>1159</v>
      </c>
      <c r="D47" t="s">
        <v>100</v>
      </c>
      <c r="E47" t="s">
        <v>123</v>
      </c>
      <c r="F47" t="s">
        <v>477</v>
      </c>
      <c r="G47" t="s">
        <v>132</v>
      </c>
      <c r="H47" t="s">
        <v>102</v>
      </c>
      <c r="I47" s="77">
        <v>13548.41</v>
      </c>
      <c r="J47" s="77">
        <v>537</v>
      </c>
      <c r="K47" s="77">
        <v>0</v>
      </c>
      <c r="L47" s="77">
        <v>72.754961699999996</v>
      </c>
      <c r="M47" s="78">
        <v>0</v>
      </c>
      <c r="N47" s="78">
        <v>1.2800000000000001E-2</v>
      </c>
      <c r="O47" s="78">
        <v>8.0000000000000004E-4</v>
      </c>
    </row>
    <row r="48" spans="2:15">
      <c r="B48" s="79" t="s">
        <v>1160</v>
      </c>
      <c r="E48" s="16"/>
      <c r="F48" s="16"/>
      <c r="G48" s="16"/>
      <c r="I48" s="81">
        <v>139008.95999999999</v>
      </c>
      <c r="K48" s="81">
        <v>0</v>
      </c>
      <c r="L48" s="81">
        <v>1316.0901449899925</v>
      </c>
      <c r="N48" s="80">
        <v>0.2311</v>
      </c>
      <c r="O48" s="80">
        <v>1.4E-2</v>
      </c>
    </row>
    <row r="49" spans="2:15">
      <c r="B49" t="s">
        <v>1161</v>
      </c>
      <c r="C49" t="s">
        <v>1162</v>
      </c>
      <c r="D49" t="s">
        <v>100</v>
      </c>
      <c r="E49" t="s">
        <v>123</v>
      </c>
      <c r="F49" t="s">
        <v>1163</v>
      </c>
      <c r="G49" t="s">
        <v>101</v>
      </c>
      <c r="H49" t="s">
        <v>102</v>
      </c>
      <c r="I49" s="77">
        <v>113.15</v>
      </c>
      <c r="J49" s="77">
        <v>14760</v>
      </c>
      <c r="K49" s="77">
        <v>0</v>
      </c>
      <c r="L49" s="77">
        <v>16.700939999999999</v>
      </c>
      <c r="M49" s="78">
        <v>0</v>
      </c>
      <c r="N49" s="78">
        <v>2.8999999999999998E-3</v>
      </c>
      <c r="O49" s="78">
        <v>2.0000000000000001E-4</v>
      </c>
    </row>
    <row r="50" spans="2:15">
      <c r="B50" t="s">
        <v>1164</v>
      </c>
      <c r="C50" t="s">
        <v>1165</v>
      </c>
      <c r="D50" t="s">
        <v>100</v>
      </c>
      <c r="E50" t="s">
        <v>123</v>
      </c>
      <c r="F50" t="s">
        <v>762</v>
      </c>
      <c r="G50" t="s">
        <v>325</v>
      </c>
      <c r="H50" t="s">
        <v>102</v>
      </c>
      <c r="I50" s="77">
        <v>11625.92</v>
      </c>
      <c r="J50" s="77">
        <v>125.9</v>
      </c>
      <c r="K50" s="77">
        <v>0</v>
      </c>
      <c r="L50" s="77">
        <v>14.637033280000001</v>
      </c>
      <c r="M50" s="78">
        <v>0</v>
      </c>
      <c r="N50" s="78">
        <v>2.5999999999999999E-3</v>
      </c>
      <c r="O50" s="78">
        <v>2.0000000000000001E-4</v>
      </c>
    </row>
    <row r="51" spans="2:15">
      <c r="B51" t="s">
        <v>1166</v>
      </c>
      <c r="C51" t="s">
        <v>1167</v>
      </c>
      <c r="D51" t="s">
        <v>100</v>
      </c>
      <c r="E51" t="s">
        <v>123</v>
      </c>
      <c r="F51" t="s">
        <v>676</v>
      </c>
      <c r="G51" t="s">
        <v>325</v>
      </c>
      <c r="H51" t="s">
        <v>102</v>
      </c>
      <c r="I51" s="77">
        <v>2317.98</v>
      </c>
      <c r="J51" s="77">
        <v>363</v>
      </c>
      <c r="K51" s="77">
        <v>0</v>
      </c>
      <c r="L51" s="77">
        <v>8.4142674</v>
      </c>
      <c r="M51" s="78">
        <v>0</v>
      </c>
      <c r="N51" s="78">
        <v>1.5E-3</v>
      </c>
      <c r="O51" s="78">
        <v>1E-4</v>
      </c>
    </row>
    <row r="52" spans="2:15">
      <c r="B52" t="s">
        <v>1168</v>
      </c>
      <c r="C52" t="s">
        <v>1169</v>
      </c>
      <c r="D52" t="s">
        <v>100</v>
      </c>
      <c r="E52" t="s">
        <v>123</v>
      </c>
      <c r="F52" t="s">
        <v>1170</v>
      </c>
      <c r="G52" t="s">
        <v>325</v>
      </c>
      <c r="H52" t="s">
        <v>102</v>
      </c>
      <c r="I52" s="77">
        <v>127.14</v>
      </c>
      <c r="J52" s="77">
        <v>10550</v>
      </c>
      <c r="K52" s="77">
        <v>0</v>
      </c>
      <c r="L52" s="77">
        <v>13.413270000000001</v>
      </c>
      <c r="M52" s="78">
        <v>0</v>
      </c>
      <c r="N52" s="78">
        <v>2.3999999999999998E-3</v>
      </c>
      <c r="O52" s="78">
        <v>1E-4</v>
      </c>
    </row>
    <row r="53" spans="2:15">
      <c r="B53" t="s">
        <v>1171</v>
      </c>
      <c r="C53" t="s">
        <v>1172</v>
      </c>
      <c r="D53" t="s">
        <v>100</v>
      </c>
      <c r="E53" t="s">
        <v>123</v>
      </c>
      <c r="F53" t="s">
        <v>565</v>
      </c>
      <c r="G53" t="s">
        <v>325</v>
      </c>
      <c r="H53" t="s">
        <v>102</v>
      </c>
      <c r="I53" s="77">
        <v>113.65</v>
      </c>
      <c r="J53" s="77">
        <v>31450</v>
      </c>
      <c r="K53" s="77">
        <v>0</v>
      </c>
      <c r="L53" s="77">
        <v>35.742925</v>
      </c>
      <c r="M53" s="78">
        <v>0</v>
      </c>
      <c r="N53" s="78">
        <v>6.3E-3</v>
      </c>
      <c r="O53" s="78">
        <v>4.0000000000000002E-4</v>
      </c>
    </row>
    <row r="54" spans="2:15">
      <c r="B54" t="s">
        <v>1173</v>
      </c>
      <c r="C54" t="s">
        <v>1174</v>
      </c>
      <c r="D54" t="s">
        <v>100</v>
      </c>
      <c r="E54" t="s">
        <v>123</v>
      </c>
      <c r="F54" t="s">
        <v>817</v>
      </c>
      <c r="G54" t="s">
        <v>325</v>
      </c>
      <c r="H54" t="s">
        <v>102</v>
      </c>
      <c r="I54" s="77">
        <v>6828.4</v>
      </c>
      <c r="J54" s="77">
        <v>297</v>
      </c>
      <c r="K54" s="77">
        <v>0</v>
      </c>
      <c r="L54" s="77">
        <v>20.280348</v>
      </c>
      <c r="M54" s="78">
        <v>0</v>
      </c>
      <c r="N54" s="78">
        <v>3.5999999999999999E-3</v>
      </c>
      <c r="O54" s="78">
        <v>2.0000000000000001E-4</v>
      </c>
    </row>
    <row r="55" spans="2:15">
      <c r="B55" t="s">
        <v>1175</v>
      </c>
      <c r="C55" t="s">
        <v>1176</v>
      </c>
      <c r="D55" t="s">
        <v>100</v>
      </c>
      <c r="E55" t="s">
        <v>123</v>
      </c>
      <c r="F55" t="s">
        <v>665</v>
      </c>
      <c r="G55" t="s">
        <v>666</v>
      </c>
      <c r="H55" t="s">
        <v>102</v>
      </c>
      <c r="I55" s="77">
        <v>259.77999999999997</v>
      </c>
      <c r="J55" s="77">
        <v>8861</v>
      </c>
      <c r="K55" s="77">
        <v>0</v>
      </c>
      <c r="L55" s="77">
        <v>23.019105799999998</v>
      </c>
      <c r="M55" s="78">
        <v>0</v>
      </c>
      <c r="N55" s="78">
        <v>4.0000000000000001E-3</v>
      </c>
      <c r="O55" s="78">
        <v>2.0000000000000001E-4</v>
      </c>
    </row>
    <row r="56" spans="2:15">
      <c r="B56" t="s">
        <v>1177</v>
      </c>
      <c r="C56" t="s">
        <v>1178</v>
      </c>
      <c r="D56" t="s">
        <v>100</v>
      </c>
      <c r="E56" t="s">
        <v>123</v>
      </c>
      <c r="F56" t="s">
        <v>1179</v>
      </c>
      <c r="G56" t="s">
        <v>666</v>
      </c>
      <c r="H56" t="s">
        <v>102</v>
      </c>
      <c r="I56" s="77">
        <v>1134.3</v>
      </c>
      <c r="J56" s="77">
        <v>794.8</v>
      </c>
      <c r="K56" s="77">
        <v>0</v>
      </c>
      <c r="L56" s="77">
        <v>9.0154163999999994</v>
      </c>
      <c r="M56" s="78">
        <v>0</v>
      </c>
      <c r="N56" s="78">
        <v>1.6000000000000001E-3</v>
      </c>
      <c r="O56" s="78">
        <v>1E-4</v>
      </c>
    </row>
    <row r="57" spans="2:15">
      <c r="B57" t="s">
        <v>1180</v>
      </c>
      <c r="C57" t="s">
        <v>1181</v>
      </c>
      <c r="D57" t="s">
        <v>100</v>
      </c>
      <c r="E57" t="s">
        <v>123</v>
      </c>
      <c r="F57" t="s">
        <v>592</v>
      </c>
      <c r="G57" t="s">
        <v>593</v>
      </c>
      <c r="H57" t="s">
        <v>102</v>
      </c>
      <c r="I57" s="77">
        <v>22.31</v>
      </c>
      <c r="J57" s="77">
        <v>41100</v>
      </c>
      <c r="K57" s="77">
        <v>0</v>
      </c>
      <c r="L57" s="77">
        <v>9.1694099999999992</v>
      </c>
      <c r="M57" s="78">
        <v>0</v>
      </c>
      <c r="N57" s="78">
        <v>1.6000000000000001E-3</v>
      </c>
      <c r="O57" s="78">
        <v>1E-4</v>
      </c>
    </row>
    <row r="58" spans="2:15">
      <c r="B58" t="s">
        <v>1182</v>
      </c>
      <c r="C58" t="s">
        <v>1183</v>
      </c>
      <c r="D58" t="s">
        <v>100</v>
      </c>
      <c r="E58" t="s">
        <v>123</v>
      </c>
      <c r="F58" t="s">
        <v>1184</v>
      </c>
      <c r="G58" t="s">
        <v>430</v>
      </c>
      <c r="H58" t="s">
        <v>102</v>
      </c>
      <c r="I58" s="77">
        <v>64.260000000000005</v>
      </c>
      <c r="J58" s="77">
        <v>8921</v>
      </c>
      <c r="K58" s="77">
        <v>0</v>
      </c>
      <c r="L58" s="77">
        <v>5.7326345999999999</v>
      </c>
      <c r="M58" s="78">
        <v>0</v>
      </c>
      <c r="N58" s="78">
        <v>1E-3</v>
      </c>
      <c r="O58" s="78">
        <v>1E-4</v>
      </c>
    </row>
    <row r="59" spans="2:15">
      <c r="B59" t="s">
        <v>1185</v>
      </c>
      <c r="C59" t="s">
        <v>1186</v>
      </c>
      <c r="D59" t="s">
        <v>100</v>
      </c>
      <c r="E59" t="s">
        <v>123</v>
      </c>
      <c r="F59" t="s">
        <v>714</v>
      </c>
      <c r="G59" t="s">
        <v>430</v>
      </c>
      <c r="H59" t="s">
        <v>102</v>
      </c>
      <c r="I59" s="77">
        <v>348.77</v>
      </c>
      <c r="J59" s="77">
        <v>5901</v>
      </c>
      <c r="K59" s="77">
        <v>0</v>
      </c>
      <c r="L59" s="77">
        <v>20.580917700000001</v>
      </c>
      <c r="M59" s="78">
        <v>0</v>
      </c>
      <c r="N59" s="78">
        <v>3.5999999999999999E-3</v>
      </c>
      <c r="O59" s="78">
        <v>2.0000000000000001E-4</v>
      </c>
    </row>
    <row r="60" spans="2:15">
      <c r="B60" t="s">
        <v>1187</v>
      </c>
      <c r="C60" t="s">
        <v>1188</v>
      </c>
      <c r="D60" t="s">
        <v>100</v>
      </c>
      <c r="E60" t="s">
        <v>123</v>
      </c>
      <c r="F60" t="s">
        <v>1189</v>
      </c>
      <c r="G60" t="s">
        <v>430</v>
      </c>
      <c r="H60" t="s">
        <v>102</v>
      </c>
      <c r="I60" s="77">
        <v>319.52999999999997</v>
      </c>
      <c r="J60" s="77">
        <v>8890</v>
      </c>
      <c r="K60" s="77">
        <v>0</v>
      </c>
      <c r="L60" s="77">
        <v>28.406217000000002</v>
      </c>
      <c r="M60" s="78">
        <v>0</v>
      </c>
      <c r="N60" s="78">
        <v>5.0000000000000001E-3</v>
      </c>
      <c r="O60" s="78">
        <v>2.9999999999999997E-4</v>
      </c>
    </row>
    <row r="61" spans="2:15">
      <c r="B61" t="s">
        <v>1190</v>
      </c>
      <c r="C61" t="s">
        <v>1191</v>
      </c>
      <c r="D61" t="s">
        <v>100</v>
      </c>
      <c r="E61" t="s">
        <v>123</v>
      </c>
      <c r="F61" t="s">
        <v>1192</v>
      </c>
      <c r="G61" t="s">
        <v>548</v>
      </c>
      <c r="H61" t="s">
        <v>102</v>
      </c>
      <c r="I61" s="77">
        <v>706.12</v>
      </c>
      <c r="J61" s="77">
        <v>887.7</v>
      </c>
      <c r="K61" s="77">
        <v>0</v>
      </c>
      <c r="L61" s="77">
        <v>6.2682272399999999</v>
      </c>
      <c r="M61" s="78">
        <v>0</v>
      </c>
      <c r="N61" s="78">
        <v>1.1000000000000001E-3</v>
      </c>
      <c r="O61" s="78">
        <v>1E-4</v>
      </c>
    </row>
    <row r="62" spans="2:15">
      <c r="B62" t="s">
        <v>1193</v>
      </c>
      <c r="C62" t="s">
        <v>1194</v>
      </c>
      <c r="D62" t="s">
        <v>100</v>
      </c>
      <c r="E62" t="s">
        <v>123</v>
      </c>
      <c r="F62" t="s">
        <v>772</v>
      </c>
      <c r="G62" t="s">
        <v>548</v>
      </c>
      <c r="H62" t="s">
        <v>102</v>
      </c>
      <c r="I62" s="77">
        <v>1739.54</v>
      </c>
      <c r="J62" s="77">
        <v>1369</v>
      </c>
      <c r="K62" s="77">
        <v>0</v>
      </c>
      <c r="L62" s="77">
        <v>23.814302600000001</v>
      </c>
      <c r="M62" s="78">
        <v>0</v>
      </c>
      <c r="N62" s="78">
        <v>4.1999999999999997E-3</v>
      </c>
      <c r="O62" s="78">
        <v>2.9999999999999997E-4</v>
      </c>
    </row>
    <row r="63" spans="2:15">
      <c r="B63" t="s">
        <v>1195</v>
      </c>
      <c r="C63" t="s">
        <v>1196</v>
      </c>
      <c r="D63" t="s">
        <v>100</v>
      </c>
      <c r="E63" t="s">
        <v>123</v>
      </c>
      <c r="F63" t="s">
        <v>785</v>
      </c>
      <c r="G63" t="s">
        <v>548</v>
      </c>
      <c r="H63" t="s">
        <v>102</v>
      </c>
      <c r="I63" s="77">
        <v>159.33000000000001</v>
      </c>
      <c r="J63" s="77">
        <v>19810</v>
      </c>
      <c r="K63" s="77">
        <v>0</v>
      </c>
      <c r="L63" s="77">
        <v>31.563272999999999</v>
      </c>
      <c r="M63" s="78">
        <v>0</v>
      </c>
      <c r="N63" s="78">
        <v>5.4999999999999997E-3</v>
      </c>
      <c r="O63" s="78">
        <v>2.9999999999999997E-4</v>
      </c>
    </row>
    <row r="64" spans="2:15">
      <c r="B64" t="s">
        <v>1197</v>
      </c>
      <c r="C64" t="s">
        <v>1198</v>
      </c>
      <c r="D64" t="s">
        <v>100</v>
      </c>
      <c r="E64" t="s">
        <v>123</v>
      </c>
      <c r="F64" t="s">
        <v>1199</v>
      </c>
      <c r="G64" t="s">
        <v>548</v>
      </c>
      <c r="H64" t="s">
        <v>102</v>
      </c>
      <c r="I64" s="77">
        <v>93.87</v>
      </c>
      <c r="J64" s="77">
        <v>9978</v>
      </c>
      <c r="K64" s="77">
        <v>0</v>
      </c>
      <c r="L64" s="77">
        <v>9.3663486000000002</v>
      </c>
      <c r="M64" s="78">
        <v>0</v>
      </c>
      <c r="N64" s="78">
        <v>1.6000000000000001E-3</v>
      </c>
      <c r="O64" s="78">
        <v>1E-4</v>
      </c>
    </row>
    <row r="65" spans="2:15">
      <c r="B65" t="s">
        <v>1200</v>
      </c>
      <c r="C65" t="s">
        <v>1201</v>
      </c>
      <c r="D65" t="s">
        <v>100</v>
      </c>
      <c r="E65" t="s">
        <v>123</v>
      </c>
      <c r="F65" t="s">
        <v>547</v>
      </c>
      <c r="G65" t="s">
        <v>548</v>
      </c>
      <c r="H65" t="s">
        <v>102</v>
      </c>
      <c r="I65" s="77">
        <v>122.98</v>
      </c>
      <c r="J65" s="77">
        <v>24790</v>
      </c>
      <c r="K65" s="77">
        <v>0</v>
      </c>
      <c r="L65" s="77">
        <v>30.486742</v>
      </c>
      <c r="M65" s="78">
        <v>0</v>
      </c>
      <c r="N65" s="78">
        <v>5.4000000000000003E-3</v>
      </c>
      <c r="O65" s="78">
        <v>2.9999999999999997E-4</v>
      </c>
    </row>
    <row r="66" spans="2:15">
      <c r="B66" t="s">
        <v>1202</v>
      </c>
      <c r="C66" t="s">
        <v>1203</v>
      </c>
      <c r="D66" t="s">
        <v>100</v>
      </c>
      <c r="E66" t="s">
        <v>123</v>
      </c>
      <c r="F66" t="s">
        <v>1204</v>
      </c>
      <c r="G66" t="s">
        <v>548</v>
      </c>
      <c r="H66" t="s">
        <v>102</v>
      </c>
      <c r="I66" s="77">
        <v>1896.17</v>
      </c>
      <c r="J66" s="77">
        <v>950.7</v>
      </c>
      <c r="K66" s="77">
        <v>0</v>
      </c>
      <c r="L66" s="77">
        <v>18.026888190000001</v>
      </c>
      <c r="M66" s="78">
        <v>0</v>
      </c>
      <c r="N66" s="78">
        <v>3.2000000000000002E-3</v>
      </c>
      <c r="O66" s="78">
        <v>2.0000000000000001E-4</v>
      </c>
    </row>
    <row r="67" spans="2:15">
      <c r="B67" t="s">
        <v>1205</v>
      </c>
      <c r="C67" t="s">
        <v>1206</v>
      </c>
      <c r="D67" t="s">
        <v>100</v>
      </c>
      <c r="E67" t="s">
        <v>123</v>
      </c>
      <c r="F67" t="s">
        <v>1207</v>
      </c>
      <c r="G67" t="s">
        <v>548</v>
      </c>
      <c r="H67" t="s">
        <v>102</v>
      </c>
      <c r="I67" s="77">
        <v>107.98</v>
      </c>
      <c r="J67" s="77">
        <v>8450</v>
      </c>
      <c r="K67" s="77">
        <v>0</v>
      </c>
      <c r="L67" s="77">
        <v>9.1243099999999995</v>
      </c>
      <c r="M67" s="78">
        <v>0</v>
      </c>
      <c r="N67" s="78">
        <v>1.6000000000000001E-3</v>
      </c>
      <c r="O67" s="78">
        <v>1E-4</v>
      </c>
    </row>
    <row r="68" spans="2:15">
      <c r="B68" t="s">
        <v>1208</v>
      </c>
      <c r="C68" t="s">
        <v>1209</v>
      </c>
      <c r="D68" t="s">
        <v>100</v>
      </c>
      <c r="E68" t="s">
        <v>123</v>
      </c>
      <c r="F68" t="s">
        <v>809</v>
      </c>
      <c r="G68" t="s">
        <v>548</v>
      </c>
      <c r="H68" t="s">
        <v>102</v>
      </c>
      <c r="I68" s="77">
        <v>77.81</v>
      </c>
      <c r="J68" s="77">
        <v>3816</v>
      </c>
      <c r="K68" s="77">
        <v>0</v>
      </c>
      <c r="L68" s="77">
        <v>2.9692295999999998</v>
      </c>
      <c r="M68" s="78">
        <v>0</v>
      </c>
      <c r="N68" s="78">
        <v>5.0000000000000001E-4</v>
      </c>
      <c r="O68" s="78">
        <v>0</v>
      </c>
    </row>
    <row r="69" spans="2:15">
      <c r="B69" t="s">
        <v>1210</v>
      </c>
      <c r="C69" t="s">
        <v>1211</v>
      </c>
      <c r="D69" t="s">
        <v>100</v>
      </c>
      <c r="E69" t="s">
        <v>123</v>
      </c>
      <c r="F69" t="s">
        <v>800</v>
      </c>
      <c r="G69" t="s">
        <v>548</v>
      </c>
      <c r="H69" t="s">
        <v>102</v>
      </c>
      <c r="I69" s="77">
        <v>447.67</v>
      </c>
      <c r="J69" s="77">
        <v>2810.000172</v>
      </c>
      <c r="K69" s="77">
        <v>0</v>
      </c>
      <c r="L69" s="77">
        <v>12.579527769992399</v>
      </c>
      <c r="M69" s="78">
        <v>0</v>
      </c>
      <c r="N69" s="78">
        <v>2.2000000000000001E-3</v>
      </c>
      <c r="O69" s="78">
        <v>1E-4</v>
      </c>
    </row>
    <row r="70" spans="2:15">
      <c r="B70" t="s">
        <v>1212</v>
      </c>
      <c r="C70" t="s">
        <v>1213</v>
      </c>
      <c r="D70" t="s">
        <v>100</v>
      </c>
      <c r="E70" t="s">
        <v>123</v>
      </c>
      <c r="F70" t="s">
        <v>1214</v>
      </c>
      <c r="G70" t="s">
        <v>315</v>
      </c>
      <c r="H70" t="s">
        <v>102</v>
      </c>
      <c r="I70" s="77">
        <v>7.58</v>
      </c>
      <c r="J70" s="77">
        <v>17300</v>
      </c>
      <c r="K70" s="77">
        <v>0</v>
      </c>
      <c r="L70" s="77">
        <v>1.31134</v>
      </c>
      <c r="M70" s="78">
        <v>0</v>
      </c>
      <c r="N70" s="78">
        <v>2.0000000000000001E-4</v>
      </c>
      <c r="O70" s="78">
        <v>0</v>
      </c>
    </row>
    <row r="71" spans="2:15">
      <c r="B71" t="s">
        <v>1215</v>
      </c>
      <c r="C71" t="s">
        <v>1216</v>
      </c>
      <c r="D71" t="s">
        <v>100</v>
      </c>
      <c r="E71" t="s">
        <v>123</v>
      </c>
      <c r="F71" t="s">
        <v>1217</v>
      </c>
      <c r="G71" t="s">
        <v>112</v>
      </c>
      <c r="H71" t="s">
        <v>102</v>
      </c>
      <c r="I71" s="77">
        <v>120.17</v>
      </c>
      <c r="J71" s="77">
        <v>12130</v>
      </c>
      <c r="K71" s="77">
        <v>0</v>
      </c>
      <c r="L71" s="77">
        <v>14.576620999999999</v>
      </c>
      <c r="M71" s="78">
        <v>0</v>
      </c>
      <c r="N71" s="78">
        <v>2.5999999999999999E-3</v>
      </c>
      <c r="O71" s="78">
        <v>2.0000000000000001E-4</v>
      </c>
    </row>
    <row r="72" spans="2:15">
      <c r="B72" t="s">
        <v>1218</v>
      </c>
      <c r="C72" t="s">
        <v>1219</v>
      </c>
      <c r="D72" t="s">
        <v>100</v>
      </c>
      <c r="E72" t="s">
        <v>123</v>
      </c>
      <c r="F72" t="s">
        <v>541</v>
      </c>
      <c r="G72" t="s">
        <v>112</v>
      </c>
      <c r="H72" t="s">
        <v>102</v>
      </c>
      <c r="I72" s="77">
        <v>19796.560000000001</v>
      </c>
      <c r="J72" s="77">
        <v>58.3</v>
      </c>
      <c r="K72" s="77">
        <v>0</v>
      </c>
      <c r="L72" s="77">
        <v>11.541394479999999</v>
      </c>
      <c r="M72" s="78">
        <v>0</v>
      </c>
      <c r="N72" s="78">
        <v>2E-3</v>
      </c>
      <c r="O72" s="78">
        <v>1E-4</v>
      </c>
    </row>
    <row r="73" spans="2:15">
      <c r="B73" t="s">
        <v>1220</v>
      </c>
      <c r="C73" t="s">
        <v>1221</v>
      </c>
      <c r="D73" t="s">
        <v>100</v>
      </c>
      <c r="E73" t="s">
        <v>123</v>
      </c>
      <c r="F73" t="s">
        <v>1222</v>
      </c>
      <c r="G73" t="s">
        <v>112</v>
      </c>
      <c r="H73" t="s">
        <v>102</v>
      </c>
      <c r="I73" s="77">
        <v>85.3</v>
      </c>
      <c r="J73" s="77">
        <v>42230</v>
      </c>
      <c r="K73" s="77">
        <v>0</v>
      </c>
      <c r="L73" s="77">
        <v>36.022190000000002</v>
      </c>
      <c r="M73" s="78">
        <v>0</v>
      </c>
      <c r="N73" s="78">
        <v>6.3E-3</v>
      </c>
      <c r="O73" s="78">
        <v>4.0000000000000002E-4</v>
      </c>
    </row>
    <row r="74" spans="2:15">
      <c r="B74" t="s">
        <v>1223</v>
      </c>
      <c r="C74" t="s">
        <v>1224</v>
      </c>
      <c r="D74" t="s">
        <v>100</v>
      </c>
      <c r="E74" t="s">
        <v>123</v>
      </c>
      <c r="F74" t="s">
        <v>1225</v>
      </c>
      <c r="G74" t="s">
        <v>1116</v>
      </c>
      <c r="H74" t="s">
        <v>102</v>
      </c>
      <c r="I74" s="77">
        <v>43860.2</v>
      </c>
      <c r="J74" s="77">
        <v>165.6</v>
      </c>
      <c r="K74" s="77">
        <v>0</v>
      </c>
      <c r="L74" s="77">
        <v>72.632491200000004</v>
      </c>
      <c r="M74" s="78">
        <v>0</v>
      </c>
      <c r="N74" s="78">
        <v>1.2800000000000001E-2</v>
      </c>
      <c r="O74" s="78">
        <v>8.0000000000000004E-4</v>
      </c>
    </row>
    <row r="75" spans="2:15">
      <c r="B75" t="s">
        <v>1226</v>
      </c>
      <c r="C75" t="s">
        <v>1227</v>
      </c>
      <c r="D75" t="s">
        <v>100</v>
      </c>
      <c r="E75" t="s">
        <v>123</v>
      </c>
      <c r="F75" t="s">
        <v>1228</v>
      </c>
      <c r="G75" t="s">
        <v>1116</v>
      </c>
      <c r="H75" t="s">
        <v>102</v>
      </c>
      <c r="I75" s="77">
        <v>378.41</v>
      </c>
      <c r="J75" s="77">
        <v>2923</v>
      </c>
      <c r="K75" s="77">
        <v>0</v>
      </c>
      <c r="L75" s="77">
        <v>11.0609243</v>
      </c>
      <c r="M75" s="78">
        <v>0</v>
      </c>
      <c r="N75" s="78">
        <v>1.9E-3</v>
      </c>
      <c r="O75" s="78">
        <v>1E-4</v>
      </c>
    </row>
    <row r="76" spans="2:15">
      <c r="B76" t="s">
        <v>1229</v>
      </c>
      <c r="C76" t="s">
        <v>1230</v>
      </c>
      <c r="D76" t="s">
        <v>100</v>
      </c>
      <c r="E76" t="s">
        <v>123</v>
      </c>
      <c r="F76" t="s">
        <v>1231</v>
      </c>
      <c r="G76" t="s">
        <v>1116</v>
      </c>
      <c r="H76" t="s">
        <v>102</v>
      </c>
      <c r="I76" s="77">
        <v>812.33</v>
      </c>
      <c r="J76" s="77">
        <v>2185</v>
      </c>
      <c r="K76" s="77">
        <v>0</v>
      </c>
      <c r="L76" s="77">
        <v>17.7494105</v>
      </c>
      <c r="M76" s="78">
        <v>0</v>
      </c>
      <c r="N76" s="78">
        <v>3.0999999999999999E-3</v>
      </c>
      <c r="O76" s="78">
        <v>2.0000000000000001E-4</v>
      </c>
    </row>
    <row r="77" spans="2:15">
      <c r="B77" t="s">
        <v>1232</v>
      </c>
      <c r="C77" t="s">
        <v>1233</v>
      </c>
      <c r="D77" t="s">
        <v>100</v>
      </c>
      <c r="E77" t="s">
        <v>123</v>
      </c>
      <c r="F77" t="s">
        <v>1234</v>
      </c>
      <c r="G77" t="s">
        <v>1116</v>
      </c>
      <c r="H77" t="s">
        <v>102</v>
      </c>
      <c r="I77" s="77">
        <v>5034.9399999999996</v>
      </c>
      <c r="J77" s="77">
        <v>317.89999999999998</v>
      </c>
      <c r="K77" s="77">
        <v>0</v>
      </c>
      <c r="L77" s="77">
        <v>16.006074259999998</v>
      </c>
      <c r="M77" s="78">
        <v>0</v>
      </c>
      <c r="N77" s="78">
        <v>2.8E-3</v>
      </c>
      <c r="O77" s="78">
        <v>2.0000000000000001E-4</v>
      </c>
    </row>
    <row r="78" spans="2:15">
      <c r="B78" t="s">
        <v>1235</v>
      </c>
      <c r="C78" t="s">
        <v>1236</v>
      </c>
      <c r="D78" t="s">
        <v>100</v>
      </c>
      <c r="E78" t="s">
        <v>123</v>
      </c>
      <c r="F78" t="s">
        <v>1237</v>
      </c>
      <c r="G78" t="s">
        <v>474</v>
      </c>
      <c r="H78" t="s">
        <v>102</v>
      </c>
      <c r="I78" s="77">
        <v>66.38</v>
      </c>
      <c r="J78" s="77">
        <v>15780</v>
      </c>
      <c r="K78" s="77">
        <v>0</v>
      </c>
      <c r="L78" s="77">
        <v>10.474764</v>
      </c>
      <c r="M78" s="78">
        <v>0</v>
      </c>
      <c r="N78" s="78">
        <v>1.8E-3</v>
      </c>
      <c r="O78" s="78">
        <v>1E-4</v>
      </c>
    </row>
    <row r="79" spans="2:15">
      <c r="B79" t="s">
        <v>1238</v>
      </c>
      <c r="C79" t="s">
        <v>1239</v>
      </c>
      <c r="D79" t="s">
        <v>100</v>
      </c>
      <c r="E79" t="s">
        <v>123</v>
      </c>
      <c r="F79" t="s">
        <v>1240</v>
      </c>
      <c r="G79" t="s">
        <v>1128</v>
      </c>
      <c r="H79" t="s">
        <v>102</v>
      </c>
      <c r="I79" s="77">
        <v>121.34</v>
      </c>
      <c r="J79" s="77">
        <v>23500</v>
      </c>
      <c r="K79" s="77">
        <v>0</v>
      </c>
      <c r="L79" s="77">
        <v>28.514900000000001</v>
      </c>
      <c r="M79" s="78">
        <v>0</v>
      </c>
      <c r="N79" s="78">
        <v>5.0000000000000001E-3</v>
      </c>
      <c r="O79" s="78">
        <v>2.9999999999999997E-4</v>
      </c>
    </row>
    <row r="80" spans="2:15">
      <c r="B80" t="s">
        <v>1241</v>
      </c>
      <c r="C80" t="s">
        <v>1242</v>
      </c>
      <c r="D80" t="s">
        <v>100</v>
      </c>
      <c r="E80" t="s">
        <v>123</v>
      </c>
      <c r="F80" t="s">
        <v>1243</v>
      </c>
      <c r="G80" t="s">
        <v>1135</v>
      </c>
      <c r="H80" t="s">
        <v>102</v>
      </c>
      <c r="I80" s="77">
        <v>683.32</v>
      </c>
      <c r="J80" s="77">
        <v>864</v>
      </c>
      <c r="K80" s="77">
        <v>0</v>
      </c>
      <c r="L80" s="77">
        <v>5.9038848000000002</v>
      </c>
      <c r="M80" s="78">
        <v>0</v>
      </c>
      <c r="N80" s="78">
        <v>1E-3</v>
      </c>
      <c r="O80" s="78">
        <v>1E-4</v>
      </c>
    </row>
    <row r="81" spans="2:15">
      <c r="B81" t="s">
        <v>1244</v>
      </c>
      <c r="C81" t="s">
        <v>1245</v>
      </c>
      <c r="D81" t="s">
        <v>100</v>
      </c>
      <c r="E81" t="s">
        <v>123</v>
      </c>
      <c r="F81" t="s">
        <v>641</v>
      </c>
      <c r="G81" t="s">
        <v>642</v>
      </c>
      <c r="H81" t="s">
        <v>102</v>
      </c>
      <c r="I81" s="77">
        <v>198.66</v>
      </c>
      <c r="J81" s="77">
        <v>38400</v>
      </c>
      <c r="K81" s="77">
        <v>0</v>
      </c>
      <c r="L81" s="77">
        <v>76.285439999999994</v>
      </c>
      <c r="M81" s="78">
        <v>0</v>
      </c>
      <c r="N81" s="78">
        <v>1.34E-2</v>
      </c>
      <c r="O81" s="78">
        <v>8.0000000000000004E-4</v>
      </c>
    </row>
    <row r="82" spans="2:15">
      <c r="B82" t="s">
        <v>1246</v>
      </c>
      <c r="C82" t="s">
        <v>1247</v>
      </c>
      <c r="D82" t="s">
        <v>100</v>
      </c>
      <c r="E82" t="s">
        <v>123</v>
      </c>
      <c r="F82" t="s">
        <v>1248</v>
      </c>
      <c r="G82" t="s">
        <v>731</v>
      </c>
      <c r="H82" t="s">
        <v>102</v>
      </c>
      <c r="I82" s="77">
        <v>48.51</v>
      </c>
      <c r="J82" s="77">
        <v>3186</v>
      </c>
      <c r="K82" s="77">
        <v>0</v>
      </c>
      <c r="L82" s="77">
        <v>1.5455285999999999</v>
      </c>
      <c r="M82" s="78">
        <v>0</v>
      </c>
      <c r="N82" s="78">
        <v>2.9999999999999997E-4</v>
      </c>
      <c r="O82" s="78">
        <v>0</v>
      </c>
    </row>
    <row r="83" spans="2:15">
      <c r="B83" t="s">
        <v>1249</v>
      </c>
      <c r="C83" t="s">
        <v>1250</v>
      </c>
      <c r="D83" t="s">
        <v>100</v>
      </c>
      <c r="E83" t="s">
        <v>123</v>
      </c>
      <c r="F83" t="s">
        <v>1251</v>
      </c>
      <c r="G83" t="s">
        <v>731</v>
      </c>
      <c r="H83" t="s">
        <v>102</v>
      </c>
      <c r="I83" s="77">
        <v>111.42</v>
      </c>
      <c r="J83" s="77">
        <v>11980</v>
      </c>
      <c r="K83" s="77">
        <v>0</v>
      </c>
      <c r="L83" s="77">
        <v>13.348115999999999</v>
      </c>
      <c r="M83" s="78">
        <v>0</v>
      </c>
      <c r="N83" s="78">
        <v>2.3E-3</v>
      </c>
      <c r="O83" s="78">
        <v>1E-4</v>
      </c>
    </row>
    <row r="84" spans="2:15">
      <c r="B84" t="s">
        <v>1252</v>
      </c>
      <c r="C84" t="s">
        <v>1253</v>
      </c>
      <c r="D84" t="s">
        <v>100</v>
      </c>
      <c r="E84" t="s">
        <v>123</v>
      </c>
      <c r="F84" t="s">
        <v>1254</v>
      </c>
      <c r="G84" t="s">
        <v>731</v>
      </c>
      <c r="H84" t="s">
        <v>102</v>
      </c>
      <c r="I84" s="77">
        <v>56.18</v>
      </c>
      <c r="J84" s="77">
        <v>26950</v>
      </c>
      <c r="K84" s="77">
        <v>0</v>
      </c>
      <c r="L84" s="77">
        <v>15.140510000000001</v>
      </c>
      <c r="M84" s="78">
        <v>0</v>
      </c>
      <c r="N84" s="78">
        <v>2.7000000000000001E-3</v>
      </c>
      <c r="O84" s="78">
        <v>2.0000000000000001E-4</v>
      </c>
    </row>
    <row r="85" spans="2:15">
      <c r="B85" t="s">
        <v>1255</v>
      </c>
      <c r="C85" t="s">
        <v>1256</v>
      </c>
      <c r="D85" t="s">
        <v>100</v>
      </c>
      <c r="E85" t="s">
        <v>123</v>
      </c>
      <c r="F85" t="s">
        <v>1257</v>
      </c>
      <c r="G85" t="s">
        <v>769</v>
      </c>
      <c r="H85" t="s">
        <v>102</v>
      </c>
      <c r="I85" s="77">
        <v>1682.03</v>
      </c>
      <c r="J85" s="77">
        <v>1178</v>
      </c>
      <c r="K85" s="77">
        <v>0</v>
      </c>
      <c r="L85" s="77">
        <v>19.8143134</v>
      </c>
      <c r="M85" s="78">
        <v>0</v>
      </c>
      <c r="N85" s="78">
        <v>3.5000000000000001E-3</v>
      </c>
      <c r="O85" s="78">
        <v>2.0000000000000001E-4</v>
      </c>
    </row>
    <row r="86" spans="2:15">
      <c r="B86" t="s">
        <v>1258</v>
      </c>
      <c r="C86" t="s">
        <v>1259</v>
      </c>
      <c r="D86" t="s">
        <v>100</v>
      </c>
      <c r="E86" t="s">
        <v>123</v>
      </c>
      <c r="F86" t="s">
        <v>1260</v>
      </c>
      <c r="G86" t="s">
        <v>610</v>
      </c>
      <c r="H86" t="s">
        <v>102</v>
      </c>
      <c r="I86" s="77">
        <v>127.53</v>
      </c>
      <c r="J86" s="77">
        <v>3661</v>
      </c>
      <c r="K86" s="77">
        <v>0</v>
      </c>
      <c r="L86" s="77">
        <v>4.6688732999999996</v>
      </c>
      <c r="M86" s="78">
        <v>0</v>
      </c>
      <c r="N86" s="78">
        <v>8.0000000000000004E-4</v>
      </c>
      <c r="O86" s="78">
        <v>0</v>
      </c>
    </row>
    <row r="87" spans="2:15">
      <c r="B87" t="s">
        <v>1261</v>
      </c>
      <c r="C87" t="s">
        <v>1262</v>
      </c>
      <c r="D87" t="s">
        <v>100</v>
      </c>
      <c r="E87" t="s">
        <v>123</v>
      </c>
      <c r="F87" t="s">
        <v>1263</v>
      </c>
      <c r="G87" t="s">
        <v>610</v>
      </c>
      <c r="H87" t="s">
        <v>102</v>
      </c>
      <c r="I87" s="77">
        <v>22.65</v>
      </c>
      <c r="J87" s="77">
        <v>5580</v>
      </c>
      <c r="K87" s="77">
        <v>0</v>
      </c>
      <c r="L87" s="77">
        <v>1.26387</v>
      </c>
      <c r="M87" s="78">
        <v>0</v>
      </c>
      <c r="N87" s="78">
        <v>2.0000000000000001E-4</v>
      </c>
      <c r="O87" s="78">
        <v>0</v>
      </c>
    </row>
    <row r="88" spans="2:15">
      <c r="B88" t="s">
        <v>1264</v>
      </c>
      <c r="C88" t="s">
        <v>1265</v>
      </c>
      <c r="D88" t="s">
        <v>100</v>
      </c>
      <c r="E88" t="s">
        <v>123</v>
      </c>
      <c r="F88" t="s">
        <v>628</v>
      </c>
      <c r="G88" t="s">
        <v>610</v>
      </c>
      <c r="H88" t="s">
        <v>102</v>
      </c>
      <c r="I88" s="77">
        <v>1584.75</v>
      </c>
      <c r="J88" s="77">
        <v>1167</v>
      </c>
      <c r="K88" s="77">
        <v>0</v>
      </c>
      <c r="L88" s="77">
        <v>18.494032499999999</v>
      </c>
      <c r="M88" s="78">
        <v>0</v>
      </c>
      <c r="N88" s="78">
        <v>3.2000000000000002E-3</v>
      </c>
      <c r="O88" s="78">
        <v>2.0000000000000001E-4</v>
      </c>
    </row>
    <row r="89" spans="2:15">
      <c r="B89" t="s">
        <v>1266</v>
      </c>
      <c r="C89" t="s">
        <v>1267</v>
      </c>
      <c r="D89" t="s">
        <v>100</v>
      </c>
      <c r="E89" t="s">
        <v>123</v>
      </c>
      <c r="F89" t="s">
        <v>1268</v>
      </c>
      <c r="G89" t="s">
        <v>610</v>
      </c>
      <c r="H89" t="s">
        <v>102</v>
      </c>
      <c r="I89" s="77">
        <v>227.07</v>
      </c>
      <c r="J89" s="77">
        <v>4892</v>
      </c>
      <c r="K89" s="77">
        <v>0</v>
      </c>
      <c r="L89" s="77">
        <v>11.108264399999999</v>
      </c>
      <c r="M89" s="78">
        <v>0</v>
      </c>
      <c r="N89" s="78">
        <v>2E-3</v>
      </c>
      <c r="O89" s="78">
        <v>1E-4</v>
      </c>
    </row>
    <row r="90" spans="2:15">
      <c r="B90" t="s">
        <v>1269</v>
      </c>
      <c r="C90" t="s">
        <v>1270</v>
      </c>
      <c r="D90" t="s">
        <v>100</v>
      </c>
      <c r="E90" t="s">
        <v>123</v>
      </c>
      <c r="F90" t="s">
        <v>631</v>
      </c>
      <c r="G90" t="s">
        <v>345</v>
      </c>
      <c r="H90" t="s">
        <v>102</v>
      </c>
      <c r="I90" s="77">
        <v>136.51</v>
      </c>
      <c r="J90" s="77">
        <v>3380</v>
      </c>
      <c r="K90" s="77">
        <v>0</v>
      </c>
      <c r="L90" s="77">
        <v>4.6140379999999999</v>
      </c>
      <c r="M90" s="78">
        <v>0</v>
      </c>
      <c r="N90" s="78">
        <v>8.0000000000000004E-4</v>
      </c>
      <c r="O90" s="78">
        <v>0</v>
      </c>
    </row>
    <row r="91" spans="2:15">
      <c r="B91" t="s">
        <v>1271</v>
      </c>
      <c r="C91" t="s">
        <v>1272</v>
      </c>
      <c r="D91" t="s">
        <v>100</v>
      </c>
      <c r="E91" t="s">
        <v>123</v>
      </c>
      <c r="F91" t="s">
        <v>433</v>
      </c>
      <c r="G91" t="s">
        <v>345</v>
      </c>
      <c r="H91" t="s">
        <v>102</v>
      </c>
      <c r="I91" s="77">
        <v>27.56</v>
      </c>
      <c r="J91" s="77">
        <v>71190</v>
      </c>
      <c r="K91" s="77">
        <v>0</v>
      </c>
      <c r="L91" s="77">
        <v>19.619964</v>
      </c>
      <c r="M91" s="78">
        <v>0</v>
      </c>
      <c r="N91" s="78">
        <v>3.3999999999999998E-3</v>
      </c>
      <c r="O91" s="78">
        <v>2.0000000000000001E-4</v>
      </c>
    </row>
    <row r="92" spans="2:15">
      <c r="B92" t="s">
        <v>1273</v>
      </c>
      <c r="C92" t="s">
        <v>1274</v>
      </c>
      <c r="D92" t="s">
        <v>100</v>
      </c>
      <c r="E92" t="s">
        <v>123</v>
      </c>
      <c r="F92" t="s">
        <v>1275</v>
      </c>
      <c r="G92" t="s">
        <v>345</v>
      </c>
      <c r="H92" t="s">
        <v>102</v>
      </c>
      <c r="I92" s="77">
        <v>697.91</v>
      </c>
      <c r="J92" s="77">
        <v>858.7</v>
      </c>
      <c r="K92" s="77">
        <v>0</v>
      </c>
      <c r="L92" s="77">
        <v>5.9929531699999998</v>
      </c>
      <c r="M92" s="78">
        <v>0</v>
      </c>
      <c r="N92" s="78">
        <v>1.1000000000000001E-3</v>
      </c>
      <c r="O92" s="78">
        <v>1E-4</v>
      </c>
    </row>
    <row r="93" spans="2:15">
      <c r="B93" t="s">
        <v>1276</v>
      </c>
      <c r="C93" t="s">
        <v>1277</v>
      </c>
      <c r="D93" t="s">
        <v>100</v>
      </c>
      <c r="E93" t="s">
        <v>123</v>
      </c>
      <c r="F93" t="s">
        <v>465</v>
      </c>
      <c r="G93" t="s">
        <v>345</v>
      </c>
      <c r="H93" t="s">
        <v>102</v>
      </c>
      <c r="I93" s="77">
        <v>343.07</v>
      </c>
      <c r="J93" s="77">
        <v>6819</v>
      </c>
      <c r="K93" s="77">
        <v>0</v>
      </c>
      <c r="L93" s="77">
        <v>23.3939433</v>
      </c>
      <c r="M93" s="78">
        <v>0</v>
      </c>
      <c r="N93" s="78">
        <v>4.1000000000000003E-3</v>
      </c>
      <c r="O93" s="78">
        <v>2.0000000000000001E-4</v>
      </c>
    </row>
    <row r="94" spans="2:15">
      <c r="B94" t="s">
        <v>1278</v>
      </c>
      <c r="C94" t="s">
        <v>1279</v>
      </c>
      <c r="D94" t="s">
        <v>100</v>
      </c>
      <c r="E94" t="s">
        <v>123</v>
      </c>
      <c r="F94" t="s">
        <v>602</v>
      </c>
      <c r="G94" t="s">
        <v>345</v>
      </c>
      <c r="H94" t="s">
        <v>102</v>
      </c>
      <c r="I94" s="77">
        <v>10900.68</v>
      </c>
      <c r="J94" s="77">
        <v>156.1</v>
      </c>
      <c r="K94" s="77">
        <v>0</v>
      </c>
      <c r="L94" s="77">
        <v>17.015961480000001</v>
      </c>
      <c r="M94" s="78">
        <v>0</v>
      </c>
      <c r="N94" s="78">
        <v>3.0000000000000001E-3</v>
      </c>
      <c r="O94" s="78">
        <v>2.0000000000000001E-4</v>
      </c>
    </row>
    <row r="95" spans="2:15">
      <c r="B95" t="s">
        <v>1280</v>
      </c>
      <c r="C95" t="s">
        <v>1281</v>
      </c>
      <c r="D95" t="s">
        <v>100</v>
      </c>
      <c r="E95" t="s">
        <v>123</v>
      </c>
      <c r="F95" t="s">
        <v>396</v>
      </c>
      <c r="G95" t="s">
        <v>345</v>
      </c>
      <c r="H95" t="s">
        <v>102</v>
      </c>
      <c r="I95" s="77">
        <v>137.77000000000001</v>
      </c>
      <c r="J95" s="77">
        <v>21760</v>
      </c>
      <c r="K95" s="77">
        <v>0</v>
      </c>
      <c r="L95" s="77">
        <v>29.978752</v>
      </c>
      <c r="M95" s="78">
        <v>0</v>
      </c>
      <c r="N95" s="78">
        <v>5.3E-3</v>
      </c>
      <c r="O95" s="78">
        <v>2.9999999999999997E-4</v>
      </c>
    </row>
    <row r="96" spans="2:15">
      <c r="B96" t="s">
        <v>1282</v>
      </c>
      <c r="C96" t="s">
        <v>1283</v>
      </c>
      <c r="D96" t="s">
        <v>100</v>
      </c>
      <c r="E96" t="s">
        <v>123</v>
      </c>
      <c r="F96" t="s">
        <v>399</v>
      </c>
      <c r="G96" t="s">
        <v>345</v>
      </c>
      <c r="H96" t="s">
        <v>102</v>
      </c>
      <c r="I96" s="77">
        <v>1977.6</v>
      </c>
      <c r="J96" s="77">
        <v>1555</v>
      </c>
      <c r="K96" s="77">
        <v>0</v>
      </c>
      <c r="L96" s="77">
        <v>30.75168</v>
      </c>
      <c r="M96" s="78">
        <v>0</v>
      </c>
      <c r="N96" s="78">
        <v>5.4000000000000003E-3</v>
      </c>
      <c r="O96" s="78">
        <v>2.9999999999999997E-4</v>
      </c>
    </row>
    <row r="97" spans="2:15">
      <c r="B97" t="s">
        <v>1284</v>
      </c>
      <c r="C97" t="s">
        <v>1285</v>
      </c>
      <c r="D97" t="s">
        <v>100</v>
      </c>
      <c r="E97" t="s">
        <v>123</v>
      </c>
      <c r="F97" t="s">
        <v>1286</v>
      </c>
      <c r="G97" t="s">
        <v>125</v>
      </c>
      <c r="H97" t="s">
        <v>102</v>
      </c>
      <c r="I97" s="77">
        <v>519.44000000000005</v>
      </c>
      <c r="J97" s="77">
        <v>2246</v>
      </c>
      <c r="K97" s="77">
        <v>0</v>
      </c>
      <c r="L97" s="77">
        <v>11.6666224</v>
      </c>
      <c r="M97" s="78">
        <v>0</v>
      </c>
      <c r="N97" s="78">
        <v>2E-3</v>
      </c>
      <c r="O97" s="78">
        <v>1E-4</v>
      </c>
    </row>
    <row r="98" spans="2:15">
      <c r="B98" t="s">
        <v>1287</v>
      </c>
      <c r="C98" t="s">
        <v>1288</v>
      </c>
      <c r="D98" t="s">
        <v>100</v>
      </c>
      <c r="E98" t="s">
        <v>123</v>
      </c>
      <c r="F98" t="s">
        <v>1289</v>
      </c>
      <c r="G98" t="s">
        <v>1290</v>
      </c>
      <c r="H98" t="s">
        <v>102</v>
      </c>
      <c r="I98" s="77">
        <v>795.58</v>
      </c>
      <c r="J98" s="77">
        <v>4003</v>
      </c>
      <c r="K98" s="77">
        <v>0</v>
      </c>
      <c r="L98" s="77">
        <v>31.8470674</v>
      </c>
      <c r="M98" s="78">
        <v>0</v>
      </c>
      <c r="N98" s="78">
        <v>5.5999999999999999E-3</v>
      </c>
      <c r="O98" s="78">
        <v>2.9999999999999997E-4</v>
      </c>
    </row>
    <row r="99" spans="2:15">
      <c r="B99" t="s">
        <v>1291</v>
      </c>
      <c r="C99" t="s">
        <v>1292</v>
      </c>
      <c r="D99" t="s">
        <v>100</v>
      </c>
      <c r="E99" t="s">
        <v>123</v>
      </c>
      <c r="F99" t="s">
        <v>1293</v>
      </c>
      <c r="G99" t="s">
        <v>686</v>
      </c>
      <c r="H99" t="s">
        <v>102</v>
      </c>
      <c r="I99" s="77">
        <v>154.6</v>
      </c>
      <c r="J99" s="77">
        <v>8131</v>
      </c>
      <c r="K99" s="77">
        <v>0</v>
      </c>
      <c r="L99" s="77">
        <v>12.570525999999999</v>
      </c>
      <c r="M99" s="78">
        <v>0</v>
      </c>
      <c r="N99" s="78">
        <v>2.2000000000000001E-3</v>
      </c>
      <c r="O99" s="78">
        <v>1E-4</v>
      </c>
    </row>
    <row r="100" spans="2:15">
      <c r="B100" t="s">
        <v>1294</v>
      </c>
      <c r="C100" t="s">
        <v>1295</v>
      </c>
      <c r="D100" t="s">
        <v>100</v>
      </c>
      <c r="E100" t="s">
        <v>123</v>
      </c>
      <c r="F100" t="s">
        <v>1296</v>
      </c>
      <c r="G100" t="s">
        <v>686</v>
      </c>
      <c r="H100" t="s">
        <v>102</v>
      </c>
      <c r="I100" s="77">
        <v>128.03</v>
      </c>
      <c r="J100" s="77">
        <v>15550</v>
      </c>
      <c r="K100" s="77">
        <v>0</v>
      </c>
      <c r="L100" s="77">
        <v>19.908664999999999</v>
      </c>
      <c r="M100" s="78">
        <v>0</v>
      </c>
      <c r="N100" s="78">
        <v>3.5000000000000001E-3</v>
      </c>
      <c r="O100" s="78">
        <v>2.0000000000000001E-4</v>
      </c>
    </row>
    <row r="101" spans="2:15">
      <c r="B101" t="s">
        <v>1297</v>
      </c>
      <c r="C101" t="s">
        <v>1298</v>
      </c>
      <c r="D101" t="s">
        <v>100</v>
      </c>
      <c r="E101" t="s">
        <v>123</v>
      </c>
      <c r="F101" t="s">
        <v>1299</v>
      </c>
      <c r="G101" t="s">
        <v>686</v>
      </c>
      <c r="H101" t="s">
        <v>102</v>
      </c>
      <c r="I101" s="77">
        <v>56.57</v>
      </c>
      <c r="J101" s="77">
        <v>26410</v>
      </c>
      <c r="K101" s="77">
        <v>0</v>
      </c>
      <c r="L101" s="77">
        <v>14.940137</v>
      </c>
      <c r="M101" s="78">
        <v>0</v>
      </c>
      <c r="N101" s="78">
        <v>2.5999999999999999E-3</v>
      </c>
      <c r="O101" s="78">
        <v>2.0000000000000001E-4</v>
      </c>
    </row>
    <row r="102" spans="2:15">
      <c r="B102" t="s">
        <v>1300</v>
      </c>
      <c r="C102" t="s">
        <v>1301</v>
      </c>
      <c r="D102" t="s">
        <v>100</v>
      </c>
      <c r="E102" t="s">
        <v>123</v>
      </c>
      <c r="F102" t="s">
        <v>1302</v>
      </c>
      <c r="G102" t="s">
        <v>686</v>
      </c>
      <c r="H102" t="s">
        <v>102</v>
      </c>
      <c r="I102" s="77">
        <v>207.68</v>
      </c>
      <c r="J102" s="77">
        <v>7500</v>
      </c>
      <c r="K102" s="77">
        <v>0</v>
      </c>
      <c r="L102" s="77">
        <v>15.576000000000001</v>
      </c>
      <c r="M102" s="78">
        <v>0</v>
      </c>
      <c r="N102" s="78">
        <v>2.7000000000000001E-3</v>
      </c>
      <c r="O102" s="78">
        <v>2.0000000000000001E-4</v>
      </c>
    </row>
    <row r="103" spans="2:15">
      <c r="B103" t="s">
        <v>1303</v>
      </c>
      <c r="C103" t="s">
        <v>1304</v>
      </c>
      <c r="D103" t="s">
        <v>100</v>
      </c>
      <c r="E103" t="s">
        <v>123</v>
      </c>
      <c r="F103" t="s">
        <v>1305</v>
      </c>
      <c r="G103" t="s">
        <v>686</v>
      </c>
      <c r="H103" t="s">
        <v>102</v>
      </c>
      <c r="I103" s="77">
        <v>50.62</v>
      </c>
      <c r="J103" s="77">
        <v>21820</v>
      </c>
      <c r="K103" s="77">
        <v>0</v>
      </c>
      <c r="L103" s="77">
        <v>11.045284000000001</v>
      </c>
      <c r="M103" s="78">
        <v>0</v>
      </c>
      <c r="N103" s="78">
        <v>1.9E-3</v>
      </c>
      <c r="O103" s="78">
        <v>1E-4</v>
      </c>
    </row>
    <row r="104" spans="2:15">
      <c r="B104" t="s">
        <v>1306</v>
      </c>
      <c r="C104" t="s">
        <v>1307</v>
      </c>
      <c r="D104" t="s">
        <v>100</v>
      </c>
      <c r="E104" t="s">
        <v>123</v>
      </c>
      <c r="F104" t="s">
        <v>685</v>
      </c>
      <c r="G104" t="s">
        <v>686</v>
      </c>
      <c r="H104" t="s">
        <v>102</v>
      </c>
      <c r="I104" s="77">
        <v>3643.11</v>
      </c>
      <c r="J104" s="77">
        <v>1769</v>
      </c>
      <c r="K104" s="77">
        <v>0</v>
      </c>
      <c r="L104" s="77">
        <v>64.446615899999998</v>
      </c>
      <c r="M104" s="78">
        <v>0</v>
      </c>
      <c r="N104" s="78">
        <v>1.1299999999999999E-2</v>
      </c>
      <c r="O104" s="78">
        <v>6.9999999999999999E-4</v>
      </c>
    </row>
    <row r="105" spans="2:15">
      <c r="B105" t="s">
        <v>1308</v>
      </c>
      <c r="C105" t="s">
        <v>1309</v>
      </c>
      <c r="D105" t="s">
        <v>100</v>
      </c>
      <c r="E105" t="s">
        <v>123</v>
      </c>
      <c r="F105" t="s">
        <v>1310</v>
      </c>
      <c r="G105" t="s">
        <v>1311</v>
      </c>
      <c r="H105" t="s">
        <v>102</v>
      </c>
      <c r="I105" s="77">
        <v>1074.53</v>
      </c>
      <c r="J105" s="77">
        <v>4801</v>
      </c>
      <c r="K105" s="77">
        <v>0</v>
      </c>
      <c r="L105" s="77">
        <v>51.588185299999999</v>
      </c>
      <c r="M105" s="78">
        <v>0</v>
      </c>
      <c r="N105" s="78">
        <v>9.1000000000000004E-3</v>
      </c>
      <c r="O105" s="78">
        <v>5.0000000000000001E-4</v>
      </c>
    </row>
    <row r="106" spans="2:15">
      <c r="B106" t="s">
        <v>1312</v>
      </c>
      <c r="C106" t="s">
        <v>1313</v>
      </c>
      <c r="D106" t="s">
        <v>100</v>
      </c>
      <c r="E106" t="s">
        <v>123</v>
      </c>
      <c r="F106" t="s">
        <v>1314</v>
      </c>
      <c r="G106" t="s">
        <v>1311</v>
      </c>
      <c r="H106" t="s">
        <v>102</v>
      </c>
      <c r="I106" s="77">
        <v>261.85000000000002</v>
      </c>
      <c r="J106" s="77">
        <v>19750</v>
      </c>
      <c r="K106" s="77">
        <v>0</v>
      </c>
      <c r="L106" s="77">
        <v>51.715375000000002</v>
      </c>
      <c r="M106" s="78">
        <v>0</v>
      </c>
      <c r="N106" s="78">
        <v>9.1000000000000004E-3</v>
      </c>
      <c r="O106" s="78">
        <v>5.9999999999999995E-4</v>
      </c>
    </row>
    <row r="107" spans="2:15">
      <c r="B107" t="s">
        <v>1315</v>
      </c>
      <c r="C107" t="s">
        <v>1316</v>
      </c>
      <c r="D107" t="s">
        <v>100</v>
      </c>
      <c r="E107" t="s">
        <v>123</v>
      </c>
      <c r="F107" t="s">
        <v>1317</v>
      </c>
      <c r="G107" t="s">
        <v>1311</v>
      </c>
      <c r="H107" t="s">
        <v>102</v>
      </c>
      <c r="I107" s="77">
        <v>727.01</v>
      </c>
      <c r="J107" s="77">
        <v>7800</v>
      </c>
      <c r="K107" s="77">
        <v>0</v>
      </c>
      <c r="L107" s="77">
        <v>56.706780000000002</v>
      </c>
      <c r="M107" s="78">
        <v>0</v>
      </c>
      <c r="N107" s="78">
        <v>0.01</v>
      </c>
      <c r="O107" s="78">
        <v>5.9999999999999995E-4</v>
      </c>
    </row>
    <row r="108" spans="2:15">
      <c r="B108" t="s">
        <v>1318</v>
      </c>
      <c r="C108" t="s">
        <v>1319</v>
      </c>
      <c r="D108" t="s">
        <v>100</v>
      </c>
      <c r="E108" t="s">
        <v>123</v>
      </c>
      <c r="F108" t="s">
        <v>1320</v>
      </c>
      <c r="G108" t="s">
        <v>127</v>
      </c>
      <c r="H108" t="s">
        <v>102</v>
      </c>
      <c r="I108" s="77">
        <v>70.06</v>
      </c>
      <c r="J108" s="77">
        <v>31220</v>
      </c>
      <c r="K108" s="77">
        <v>0</v>
      </c>
      <c r="L108" s="77">
        <v>21.872731999999999</v>
      </c>
      <c r="M108" s="78">
        <v>0</v>
      </c>
      <c r="N108" s="78">
        <v>3.8E-3</v>
      </c>
      <c r="O108" s="78">
        <v>2.0000000000000001E-4</v>
      </c>
    </row>
    <row r="109" spans="2:15">
      <c r="B109" t="s">
        <v>1321</v>
      </c>
      <c r="C109" t="s">
        <v>1322</v>
      </c>
      <c r="D109" t="s">
        <v>100</v>
      </c>
      <c r="E109" t="s">
        <v>123</v>
      </c>
      <c r="F109" t="s">
        <v>1323</v>
      </c>
      <c r="G109" t="s">
        <v>127</v>
      </c>
      <c r="H109" t="s">
        <v>102</v>
      </c>
      <c r="I109" s="77">
        <v>8877.2800000000007</v>
      </c>
      <c r="J109" s="77">
        <v>178.2</v>
      </c>
      <c r="K109" s="77">
        <v>0</v>
      </c>
      <c r="L109" s="77">
        <v>15.81931296</v>
      </c>
      <c r="M109" s="78">
        <v>0</v>
      </c>
      <c r="N109" s="78">
        <v>2.8E-3</v>
      </c>
      <c r="O109" s="78">
        <v>2.0000000000000001E-4</v>
      </c>
    </row>
    <row r="110" spans="2:15">
      <c r="B110" t="s">
        <v>1324</v>
      </c>
      <c r="C110" t="s">
        <v>1325</v>
      </c>
      <c r="D110" t="s">
        <v>100</v>
      </c>
      <c r="E110" t="s">
        <v>123</v>
      </c>
      <c r="F110" t="s">
        <v>1326</v>
      </c>
      <c r="G110" t="s">
        <v>128</v>
      </c>
      <c r="H110" t="s">
        <v>102</v>
      </c>
      <c r="I110" s="77">
        <v>252.71</v>
      </c>
      <c r="J110" s="77">
        <v>566.6</v>
      </c>
      <c r="K110" s="77">
        <v>0</v>
      </c>
      <c r="L110" s="77">
        <v>1.4318548600000001</v>
      </c>
      <c r="M110" s="78">
        <v>0</v>
      </c>
      <c r="N110" s="78">
        <v>2.9999999999999997E-4</v>
      </c>
      <c r="O110" s="78">
        <v>0</v>
      </c>
    </row>
    <row r="111" spans="2:15">
      <c r="B111" t="s">
        <v>1327</v>
      </c>
      <c r="C111" t="s">
        <v>1328</v>
      </c>
      <c r="D111" t="s">
        <v>100</v>
      </c>
      <c r="E111" t="s">
        <v>123</v>
      </c>
      <c r="F111" t="s">
        <v>1329</v>
      </c>
      <c r="G111" t="s">
        <v>128</v>
      </c>
      <c r="H111" t="s">
        <v>102</v>
      </c>
      <c r="I111" s="77">
        <v>707.09</v>
      </c>
      <c r="J111" s="77">
        <v>1575</v>
      </c>
      <c r="K111" s="77">
        <v>0</v>
      </c>
      <c r="L111" s="77">
        <v>11.1366675</v>
      </c>
      <c r="M111" s="78">
        <v>0</v>
      </c>
      <c r="N111" s="78">
        <v>2E-3</v>
      </c>
      <c r="O111" s="78">
        <v>1E-4</v>
      </c>
    </row>
    <row r="112" spans="2:15">
      <c r="B112" t="s">
        <v>1330</v>
      </c>
      <c r="C112" t="s">
        <v>1331</v>
      </c>
      <c r="D112" t="s">
        <v>100</v>
      </c>
      <c r="E112" t="s">
        <v>123</v>
      </c>
      <c r="F112" t="s">
        <v>1332</v>
      </c>
      <c r="G112" t="s">
        <v>129</v>
      </c>
      <c r="H112" t="s">
        <v>102</v>
      </c>
      <c r="I112" s="77">
        <v>78.55</v>
      </c>
      <c r="J112" s="77">
        <v>8834</v>
      </c>
      <c r="K112" s="77">
        <v>0</v>
      </c>
      <c r="L112" s="77">
        <v>6.9391069999999999</v>
      </c>
      <c r="M112" s="78">
        <v>0</v>
      </c>
      <c r="N112" s="78">
        <v>1.1999999999999999E-3</v>
      </c>
      <c r="O112" s="78">
        <v>1E-4</v>
      </c>
    </row>
    <row r="113" spans="2:15">
      <c r="B113" t="s">
        <v>1333</v>
      </c>
      <c r="C113" t="s">
        <v>1334</v>
      </c>
      <c r="D113" t="s">
        <v>100</v>
      </c>
      <c r="E113" t="s">
        <v>123</v>
      </c>
      <c r="F113" t="s">
        <v>1335</v>
      </c>
      <c r="G113" t="s">
        <v>129</v>
      </c>
      <c r="H113" t="s">
        <v>102</v>
      </c>
      <c r="I113" s="77">
        <v>3.15</v>
      </c>
      <c r="J113" s="77">
        <v>11690</v>
      </c>
      <c r="K113" s="77">
        <v>0</v>
      </c>
      <c r="L113" s="77">
        <v>0.36823499999999998</v>
      </c>
      <c r="M113" s="78">
        <v>0</v>
      </c>
      <c r="N113" s="78">
        <v>1E-4</v>
      </c>
      <c r="O113" s="78">
        <v>0</v>
      </c>
    </row>
    <row r="114" spans="2:15">
      <c r="B114" t="s">
        <v>1336</v>
      </c>
      <c r="C114" t="s">
        <v>1337</v>
      </c>
      <c r="D114" t="s">
        <v>100</v>
      </c>
      <c r="E114" t="s">
        <v>123</v>
      </c>
      <c r="F114" t="s">
        <v>1338</v>
      </c>
      <c r="G114" t="s">
        <v>132</v>
      </c>
      <c r="H114" t="s">
        <v>102</v>
      </c>
      <c r="I114" s="77">
        <v>1871.88</v>
      </c>
      <c r="J114" s="77">
        <v>1494</v>
      </c>
      <c r="K114" s="77">
        <v>0</v>
      </c>
      <c r="L114" s="77">
        <v>27.965887200000001</v>
      </c>
      <c r="M114" s="78">
        <v>0</v>
      </c>
      <c r="N114" s="78">
        <v>4.8999999999999998E-3</v>
      </c>
      <c r="O114" s="78">
        <v>2.9999999999999997E-4</v>
      </c>
    </row>
    <row r="115" spans="2:15">
      <c r="B115" t="s">
        <v>1339</v>
      </c>
      <c r="C115" t="s">
        <v>1340</v>
      </c>
      <c r="D115" t="s">
        <v>100</v>
      </c>
      <c r="E115" t="s">
        <v>123</v>
      </c>
      <c r="F115" t="s">
        <v>562</v>
      </c>
      <c r="G115" t="s">
        <v>132</v>
      </c>
      <c r="H115" t="s">
        <v>102</v>
      </c>
      <c r="I115" s="77">
        <v>1656.13</v>
      </c>
      <c r="J115" s="77">
        <v>1232</v>
      </c>
      <c r="K115" s="77">
        <v>0</v>
      </c>
      <c r="L115" s="77">
        <v>20.403521600000001</v>
      </c>
      <c r="M115" s="78">
        <v>0</v>
      </c>
      <c r="N115" s="78">
        <v>3.5999999999999999E-3</v>
      </c>
      <c r="O115" s="78">
        <v>2.0000000000000001E-4</v>
      </c>
    </row>
    <row r="116" spans="2:15">
      <c r="B116" s="79" t="s">
        <v>1341</v>
      </c>
      <c r="E116" s="16"/>
      <c r="F116" s="16"/>
      <c r="G116" s="16"/>
      <c r="I116" s="81">
        <v>31790.78</v>
      </c>
      <c r="K116" s="81">
        <v>0.29776999999999998</v>
      </c>
      <c r="L116" s="81">
        <v>245.61545971000001</v>
      </c>
      <c r="N116" s="80">
        <v>4.3099999999999999E-2</v>
      </c>
      <c r="O116" s="80">
        <v>2.5999999999999999E-3</v>
      </c>
    </row>
    <row r="117" spans="2:15">
      <c r="B117" t="s">
        <v>1342</v>
      </c>
      <c r="C117" t="s">
        <v>1343</v>
      </c>
      <c r="D117" t="s">
        <v>100</v>
      </c>
      <c r="E117" t="s">
        <v>123</v>
      </c>
      <c r="F117" t="s">
        <v>1344</v>
      </c>
      <c r="G117" t="s">
        <v>1345</v>
      </c>
      <c r="H117" t="s">
        <v>102</v>
      </c>
      <c r="I117" s="77">
        <v>124.37</v>
      </c>
      <c r="J117" s="77">
        <v>129.5</v>
      </c>
      <c r="K117" s="77">
        <v>0</v>
      </c>
      <c r="L117" s="77">
        <v>0.16105915000000001</v>
      </c>
      <c r="M117" s="78">
        <v>0</v>
      </c>
      <c r="N117" s="78">
        <v>0</v>
      </c>
      <c r="O117" s="78">
        <v>0</v>
      </c>
    </row>
    <row r="118" spans="2:15">
      <c r="B118" t="s">
        <v>1346</v>
      </c>
      <c r="C118" t="s">
        <v>1347</v>
      </c>
      <c r="D118" t="s">
        <v>100</v>
      </c>
      <c r="E118" t="s">
        <v>123</v>
      </c>
      <c r="F118" t="s">
        <v>1348</v>
      </c>
      <c r="G118" t="s">
        <v>1345</v>
      </c>
      <c r="H118" t="s">
        <v>102</v>
      </c>
      <c r="I118" s="77">
        <v>277.47000000000003</v>
      </c>
      <c r="J118" s="77">
        <v>5999</v>
      </c>
      <c r="K118" s="77">
        <v>0</v>
      </c>
      <c r="L118" s="77">
        <v>16.645425299999999</v>
      </c>
      <c r="M118" s="78">
        <v>0</v>
      </c>
      <c r="N118" s="78">
        <v>2.8999999999999998E-3</v>
      </c>
      <c r="O118" s="78">
        <v>2.0000000000000001E-4</v>
      </c>
    </row>
    <row r="119" spans="2:15">
      <c r="B119" t="s">
        <v>1349</v>
      </c>
      <c r="C119" t="s">
        <v>1350</v>
      </c>
      <c r="D119" t="s">
        <v>100</v>
      </c>
      <c r="E119" t="s">
        <v>123</v>
      </c>
      <c r="F119" t="s">
        <v>1351</v>
      </c>
      <c r="G119" t="s">
        <v>325</v>
      </c>
      <c r="H119" t="s">
        <v>102</v>
      </c>
      <c r="I119" s="77">
        <v>157.58000000000001</v>
      </c>
      <c r="J119" s="77">
        <v>3094</v>
      </c>
      <c r="K119" s="77">
        <v>0</v>
      </c>
      <c r="L119" s="77">
        <v>4.8755252000000002</v>
      </c>
      <c r="M119" s="78">
        <v>0</v>
      </c>
      <c r="N119" s="78">
        <v>8.9999999999999998E-4</v>
      </c>
      <c r="O119" s="78">
        <v>1E-4</v>
      </c>
    </row>
    <row r="120" spans="2:15">
      <c r="B120" t="s">
        <v>1352</v>
      </c>
      <c r="C120" t="s">
        <v>1353</v>
      </c>
      <c r="D120" t="s">
        <v>100</v>
      </c>
      <c r="E120" t="s">
        <v>123</v>
      </c>
      <c r="F120" t="s">
        <v>820</v>
      </c>
      <c r="G120" t="s">
        <v>666</v>
      </c>
      <c r="H120" t="s">
        <v>102</v>
      </c>
      <c r="I120" s="77">
        <v>24.43</v>
      </c>
      <c r="J120" s="77">
        <v>5877</v>
      </c>
      <c r="K120" s="77">
        <v>0</v>
      </c>
      <c r="L120" s="77">
        <v>1.4357511000000001</v>
      </c>
      <c r="M120" s="78">
        <v>0</v>
      </c>
      <c r="N120" s="78">
        <v>2.9999999999999997E-4</v>
      </c>
      <c r="O120" s="78">
        <v>0</v>
      </c>
    </row>
    <row r="121" spans="2:15">
      <c r="B121" t="s">
        <v>1354</v>
      </c>
      <c r="C121" t="s">
        <v>1355</v>
      </c>
      <c r="D121" t="s">
        <v>100</v>
      </c>
      <c r="E121" t="s">
        <v>123</v>
      </c>
      <c r="F121" t="s">
        <v>1356</v>
      </c>
      <c r="G121" t="s">
        <v>666</v>
      </c>
      <c r="H121" t="s">
        <v>102</v>
      </c>
      <c r="I121" s="77">
        <v>252.19</v>
      </c>
      <c r="J121" s="77">
        <v>1258</v>
      </c>
      <c r="K121" s="77">
        <v>0</v>
      </c>
      <c r="L121" s="77">
        <v>3.1725501999999999</v>
      </c>
      <c r="M121" s="78">
        <v>0</v>
      </c>
      <c r="N121" s="78">
        <v>5.9999999999999995E-4</v>
      </c>
      <c r="O121" s="78">
        <v>0</v>
      </c>
    </row>
    <row r="122" spans="2:15">
      <c r="B122" t="s">
        <v>1357</v>
      </c>
      <c r="C122" t="s">
        <v>1358</v>
      </c>
      <c r="D122" t="s">
        <v>100</v>
      </c>
      <c r="E122" t="s">
        <v>123</v>
      </c>
      <c r="F122" t="s">
        <v>1359</v>
      </c>
      <c r="G122" t="s">
        <v>666</v>
      </c>
      <c r="H122" t="s">
        <v>102</v>
      </c>
      <c r="I122" s="77">
        <v>288.66000000000003</v>
      </c>
      <c r="J122" s="77">
        <v>670.4</v>
      </c>
      <c r="K122" s="77">
        <v>0</v>
      </c>
      <c r="L122" s="77">
        <v>1.9351766399999999</v>
      </c>
      <c r="M122" s="78">
        <v>0</v>
      </c>
      <c r="N122" s="78">
        <v>2.9999999999999997E-4</v>
      </c>
      <c r="O122" s="78">
        <v>0</v>
      </c>
    </row>
    <row r="123" spans="2:15">
      <c r="B123" t="s">
        <v>1360</v>
      </c>
      <c r="C123" t="s">
        <v>1361</v>
      </c>
      <c r="D123" t="s">
        <v>100</v>
      </c>
      <c r="E123" t="s">
        <v>123</v>
      </c>
      <c r="F123" t="s">
        <v>1362</v>
      </c>
      <c r="G123" t="s">
        <v>666</v>
      </c>
      <c r="H123" t="s">
        <v>102</v>
      </c>
      <c r="I123" s="77">
        <v>272.58999999999997</v>
      </c>
      <c r="J123" s="77">
        <v>571.70000000000005</v>
      </c>
      <c r="K123" s="77">
        <v>0</v>
      </c>
      <c r="L123" s="77">
        <v>1.5583970300000001</v>
      </c>
      <c r="M123" s="78">
        <v>0</v>
      </c>
      <c r="N123" s="78">
        <v>2.9999999999999997E-4</v>
      </c>
      <c r="O123" s="78">
        <v>0</v>
      </c>
    </row>
    <row r="124" spans="2:15">
      <c r="B124" t="s">
        <v>1363</v>
      </c>
      <c r="C124" t="s">
        <v>1364</v>
      </c>
      <c r="D124" t="s">
        <v>100</v>
      </c>
      <c r="E124" t="s">
        <v>123</v>
      </c>
      <c r="F124" t="s">
        <v>1365</v>
      </c>
      <c r="G124" t="s">
        <v>593</v>
      </c>
      <c r="H124" t="s">
        <v>102</v>
      </c>
      <c r="I124" s="77">
        <v>2833.67</v>
      </c>
      <c r="J124" s="77">
        <v>161.5</v>
      </c>
      <c r="K124" s="77">
        <v>0</v>
      </c>
      <c r="L124" s="77">
        <v>4.5763770499999996</v>
      </c>
      <c r="M124" s="78">
        <v>0</v>
      </c>
      <c r="N124" s="78">
        <v>8.0000000000000004E-4</v>
      </c>
      <c r="O124" s="78">
        <v>0</v>
      </c>
    </row>
    <row r="125" spans="2:15">
      <c r="B125" t="s">
        <v>1366</v>
      </c>
      <c r="C125" t="s">
        <v>1367</v>
      </c>
      <c r="D125" t="s">
        <v>100</v>
      </c>
      <c r="E125" t="s">
        <v>123</v>
      </c>
      <c r="F125" t="s">
        <v>1368</v>
      </c>
      <c r="G125" t="s">
        <v>1369</v>
      </c>
      <c r="H125" t="s">
        <v>102</v>
      </c>
      <c r="I125" s="77">
        <v>83.68</v>
      </c>
      <c r="J125" s="77">
        <v>2052</v>
      </c>
      <c r="K125" s="77">
        <v>0</v>
      </c>
      <c r="L125" s="77">
        <v>1.7171136</v>
      </c>
      <c r="M125" s="78">
        <v>0</v>
      </c>
      <c r="N125" s="78">
        <v>2.9999999999999997E-4</v>
      </c>
      <c r="O125" s="78">
        <v>0</v>
      </c>
    </row>
    <row r="126" spans="2:15">
      <c r="B126" t="s">
        <v>1370</v>
      </c>
      <c r="C126" t="s">
        <v>1371</v>
      </c>
      <c r="D126" t="s">
        <v>100</v>
      </c>
      <c r="E126" t="s">
        <v>123</v>
      </c>
      <c r="F126" t="s">
        <v>1372</v>
      </c>
      <c r="G126" t="s">
        <v>548</v>
      </c>
      <c r="H126" t="s">
        <v>102</v>
      </c>
      <c r="I126" s="77">
        <v>62.05</v>
      </c>
      <c r="J126" s="77">
        <v>27970</v>
      </c>
      <c r="K126" s="77">
        <v>0</v>
      </c>
      <c r="L126" s="77">
        <v>17.355384999999998</v>
      </c>
      <c r="M126" s="78">
        <v>0</v>
      </c>
      <c r="N126" s="78">
        <v>3.0000000000000001E-3</v>
      </c>
      <c r="O126" s="78">
        <v>2.0000000000000001E-4</v>
      </c>
    </row>
    <row r="127" spans="2:15">
      <c r="B127" t="s">
        <v>1373</v>
      </c>
      <c r="C127" t="s">
        <v>1374</v>
      </c>
      <c r="D127" t="s">
        <v>100</v>
      </c>
      <c r="E127" t="s">
        <v>123</v>
      </c>
      <c r="F127" t="s">
        <v>1375</v>
      </c>
      <c r="G127" t="s">
        <v>548</v>
      </c>
      <c r="H127" t="s">
        <v>102</v>
      </c>
      <c r="I127" s="77">
        <v>1.93</v>
      </c>
      <c r="J127" s="77">
        <v>136.9</v>
      </c>
      <c r="K127" s="77">
        <v>0</v>
      </c>
      <c r="L127" s="77">
        <v>2.6421700000000001E-3</v>
      </c>
      <c r="M127" s="78">
        <v>0</v>
      </c>
      <c r="N127" s="78">
        <v>0</v>
      </c>
      <c r="O127" s="78">
        <v>0</v>
      </c>
    </row>
    <row r="128" spans="2:15">
      <c r="B128" t="s">
        <v>1376</v>
      </c>
      <c r="C128" t="s">
        <v>1377</v>
      </c>
      <c r="D128" t="s">
        <v>100</v>
      </c>
      <c r="E128" t="s">
        <v>123</v>
      </c>
      <c r="F128" t="s">
        <v>814</v>
      </c>
      <c r="G128" t="s">
        <v>548</v>
      </c>
      <c r="H128" t="s">
        <v>102</v>
      </c>
      <c r="I128" s="77">
        <v>252.19</v>
      </c>
      <c r="J128" s="77">
        <v>429</v>
      </c>
      <c r="K128" s="77">
        <v>0</v>
      </c>
      <c r="L128" s="77">
        <v>1.0818951000000001</v>
      </c>
      <c r="M128" s="78">
        <v>0</v>
      </c>
      <c r="N128" s="78">
        <v>2.0000000000000001E-4</v>
      </c>
      <c r="O128" s="78">
        <v>0</v>
      </c>
    </row>
    <row r="129" spans="2:15">
      <c r="B129" t="s">
        <v>1378</v>
      </c>
      <c r="C129" t="s">
        <v>1379</v>
      </c>
      <c r="D129" t="s">
        <v>100</v>
      </c>
      <c r="E129" t="s">
        <v>123</v>
      </c>
      <c r="F129" t="s">
        <v>1380</v>
      </c>
      <c r="G129" t="s">
        <v>548</v>
      </c>
      <c r="H129" t="s">
        <v>102</v>
      </c>
      <c r="I129" s="77">
        <v>289.27999999999997</v>
      </c>
      <c r="J129" s="77">
        <v>3146</v>
      </c>
      <c r="K129" s="77">
        <v>0</v>
      </c>
      <c r="L129" s="77">
        <v>9.1007487999999999</v>
      </c>
      <c r="M129" s="78">
        <v>0</v>
      </c>
      <c r="N129" s="78">
        <v>1.6000000000000001E-3</v>
      </c>
      <c r="O129" s="78">
        <v>1E-4</v>
      </c>
    </row>
    <row r="130" spans="2:15">
      <c r="B130" t="s">
        <v>1381</v>
      </c>
      <c r="C130" t="s">
        <v>1382</v>
      </c>
      <c r="D130" t="s">
        <v>100</v>
      </c>
      <c r="E130" t="s">
        <v>123</v>
      </c>
      <c r="F130" t="s">
        <v>1383</v>
      </c>
      <c r="G130" t="s">
        <v>1384</v>
      </c>
      <c r="H130" t="s">
        <v>102</v>
      </c>
      <c r="I130" s="77">
        <v>42.11</v>
      </c>
      <c r="J130" s="77">
        <v>1868</v>
      </c>
      <c r="K130" s="77">
        <v>0</v>
      </c>
      <c r="L130" s="77">
        <v>0.78661479999999995</v>
      </c>
      <c r="M130" s="78">
        <v>0</v>
      </c>
      <c r="N130" s="78">
        <v>1E-4</v>
      </c>
      <c r="O130" s="78">
        <v>0</v>
      </c>
    </row>
    <row r="131" spans="2:15">
      <c r="B131" t="s">
        <v>1385</v>
      </c>
      <c r="C131" t="s">
        <v>1386</v>
      </c>
      <c r="D131" t="s">
        <v>100</v>
      </c>
      <c r="E131" t="s">
        <v>123</v>
      </c>
      <c r="F131" t="s">
        <v>1387</v>
      </c>
      <c r="G131" t="s">
        <v>1388</v>
      </c>
      <c r="H131" t="s">
        <v>102</v>
      </c>
      <c r="I131" s="77">
        <v>165.52</v>
      </c>
      <c r="J131" s="77">
        <v>472.1</v>
      </c>
      <c r="K131" s="77">
        <v>0</v>
      </c>
      <c r="L131" s="77">
        <v>0.78141992000000005</v>
      </c>
      <c r="M131" s="78">
        <v>0</v>
      </c>
      <c r="N131" s="78">
        <v>1E-4</v>
      </c>
      <c r="O131" s="78">
        <v>0</v>
      </c>
    </row>
    <row r="132" spans="2:15">
      <c r="B132" t="s">
        <v>1389</v>
      </c>
      <c r="C132" t="s">
        <v>1390</v>
      </c>
      <c r="D132" t="s">
        <v>100</v>
      </c>
      <c r="E132" t="s">
        <v>123</v>
      </c>
      <c r="F132" t="s">
        <v>1391</v>
      </c>
      <c r="G132" t="s">
        <v>112</v>
      </c>
      <c r="H132" t="s">
        <v>102</v>
      </c>
      <c r="I132" s="77">
        <v>173.51</v>
      </c>
      <c r="J132" s="77">
        <v>2414</v>
      </c>
      <c r="K132" s="77">
        <v>0</v>
      </c>
      <c r="L132" s="77">
        <v>4.1885313999999996</v>
      </c>
      <c r="M132" s="78">
        <v>0</v>
      </c>
      <c r="N132" s="78">
        <v>6.9999999999999999E-4</v>
      </c>
      <c r="O132" s="78">
        <v>0</v>
      </c>
    </row>
    <row r="133" spans="2:15">
      <c r="B133" t="s">
        <v>1392</v>
      </c>
      <c r="C133" t="s">
        <v>1393</v>
      </c>
      <c r="D133" t="s">
        <v>100</v>
      </c>
      <c r="E133" t="s">
        <v>123</v>
      </c>
      <c r="F133" t="s">
        <v>1394</v>
      </c>
      <c r="G133" t="s">
        <v>112</v>
      </c>
      <c r="H133" t="s">
        <v>102</v>
      </c>
      <c r="I133" s="77">
        <v>40.380000000000003</v>
      </c>
      <c r="J133" s="77">
        <v>11370</v>
      </c>
      <c r="K133" s="77">
        <v>0</v>
      </c>
      <c r="L133" s="77">
        <v>4.5912059999999997</v>
      </c>
      <c r="M133" s="78">
        <v>0</v>
      </c>
      <c r="N133" s="78">
        <v>8.0000000000000004E-4</v>
      </c>
      <c r="O133" s="78">
        <v>0</v>
      </c>
    </row>
    <row r="134" spans="2:15">
      <c r="B134" t="s">
        <v>1395</v>
      </c>
      <c r="C134" t="s">
        <v>1396</v>
      </c>
      <c r="D134" t="s">
        <v>100</v>
      </c>
      <c r="E134" t="s">
        <v>123</v>
      </c>
      <c r="F134" t="s">
        <v>1397</v>
      </c>
      <c r="G134" t="s">
        <v>112</v>
      </c>
      <c r="H134" t="s">
        <v>102</v>
      </c>
      <c r="I134" s="77">
        <v>953.52</v>
      </c>
      <c r="J134" s="77">
        <v>570</v>
      </c>
      <c r="K134" s="77">
        <v>9.3789999999999998E-2</v>
      </c>
      <c r="L134" s="77">
        <v>5.5288539999999999</v>
      </c>
      <c r="M134" s="78">
        <v>0</v>
      </c>
      <c r="N134" s="78">
        <v>1E-3</v>
      </c>
      <c r="O134" s="78">
        <v>1E-4</v>
      </c>
    </row>
    <row r="135" spans="2:15">
      <c r="B135" t="s">
        <v>1398</v>
      </c>
      <c r="C135" t="s">
        <v>1399</v>
      </c>
      <c r="D135" t="s">
        <v>100</v>
      </c>
      <c r="E135" t="s">
        <v>123</v>
      </c>
      <c r="F135" t="s">
        <v>669</v>
      </c>
      <c r="G135" t="s">
        <v>112</v>
      </c>
      <c r="H135" t="s">
        <v>102</v>
      </c>
      <c r="I135" s="77">
        <v>135.16</v>
      </c>
      <c r="J135" s="77">
        <v>7</v>
      </c>
      <c r="K135" s="77">
        <v>0</v>
      </c>
      <c r="L135" s="77">
        <v>9.4611999999999995E-3</v>
      </c>
      <c r="M135" s="78">
        <v>0</v>
      </c>
      <c r="N135" s="78">
        <v>0</v>
      </c>
      <c r="O135" s="78">
        <v>0</v>
      </c>
    </row>
    <row r="136" spans="2:15">
      <c r="B136" t="s">
        <v>1400</v>
      </c>
      <c r="C136" t="s">
        <v>1401</v>
      </c>
      <c r="D136" t="s">
        <v>100</v>
      </c>
      <c r="E136" t="s">
        <v>123</v>
      </c>
      <c r="F136" t="s">
        <v>1402</v>
      </c>
      <c r="G136" t="s">
        <v>112</v>
      </c>
      <c r="H136" t="s">
        <v>102</v>
      </c>
      <c r="I136" s="77">
        <v>199.31</v>
      </c>
      <c r="J136" s="77">
        <v>9315</v>
      </c>
      <c r="K136" s="77">
        <v>0</v>
      </c>
      <c r="L136" s="77">
        <v>18.5657265</v>
      </c>
      <c r="M136" s="78">
        <v>0</v>
      </c>
      <c r="N136" s="78">
        <v>3.3E-3</v>
      </c>
      <c r="O136" s="78">
        <v>2.0000000000000001E-4</v>
      </c>
    </row>
    <row r="137" spans="2:15">
      <c r="B137" t="s">
        <v>1403</v>
      </c>
      <c r="C137" t="s">
        <v>1404</v>
      </c>
      <c r="D137" t="s">
        <v>100</v>
      </c>
      <c r="E137" t="s">
        <v>123</v>
      </c>
      <c r="F137" t="s">
        <v>1405</v>
      </c>
      <c r="G137" t="s">
        <v>1116</v>
      </c>
      <c r="H137" t="s">
        <v>102</v>
      </c>
      <c r="I137" s="77">
        <v>200.55</v>
      </c>
      <c r="J137" s="77">
        <v>1233</v>
      </c>
      <c r="K137" s="77">
        <v>0</v>
      </c>
      <c r="L137" s="77">
        <v>2.4727815</v>
      </c>
      <c r="M137" s="78">
        <v>0</v>
      </c>
      <c r="N137" s="78">
        <v>4.0000000000000002E-4</v>
      </c>
      <c r="O137" s="78">
        <v>0</v>
      </c>
    </row>
    <row r="138" spans="2:15">
      <c r="B138" t="s">
        <v>1406</v>
      </c>
      <c r="C138" t="s">
        <v>1407</v>
      </c>
      <c r="D138" t="s">
        <v>100</v>
      </c>
      <c r="E138" t="s">
        <v>123</v>
      </c>
      <c r="F138" t="s">
        <v>1408</v>
      </c>
      <c r="G138" t="s">
        <v>1409</v>
      </c>
      <c r="H138" t="s">
        <v>102</v>
      </c>
      <c r="I138" s="77">
        <v>275.77</v>
      </c>
      <c r="J138" s="77">
        <v>514.70000000000005</v>
      </c>
      <c r="K138" s="77">
        <v>0</v>
      </c>
      <c r="L138" s="77">
        <v>1.41938819</v>
      </c>
      <c r="M138" s="78">
        <v>0</v>
      </c>
      <c r="N138" s="78">
        <v>2.0000000000000001E-4</v>
      </c>
      <c r="O138" s="78">
        <v>0</v>
      </c>
    </row>
    <row r="139" spans="2:15">
      <c r="B139" t="s">
        <v>1410</v>
      </c>
      <c r="C139" t="s">
        <v>1411</v>
      </c>
      <c r="D139" t="s">
        <v>100</v>
      </c>
      <c r="E139" t="s">
        <v>123</v>
      </c>
      <c r="F139" t="s">
        <v>1412</v>
      </c>
      <c r="G139" t="s">
        <v>474</v>
      </c>
      <c r="H139" t="s">
        <v>102</v>
      </c>
      <c r="I139" s="77">
        <v>341.29</v>
      </c>
      <c r="J139" s="77">
        <v>1146</v>
      </c>
      <c r="K139" s="77">
        <v>0</v>
      </c>
      <c r="L139" s="77">
        <v>3.9111834000000001</v>
      </c>
      <c r="M139" s="78">
        <v>0</v>
      </c>
      <c r="N139" s="78">
        <v>6.9999999999999999E-4</v>
      </c>
      <c r="O139" s="78">
        <v>0</v>
      </c>
    </row>
    <row r="140" spans="2:15">
      <c r="B140" t="s">
        <v>1413</v>
      </c>
      <c r="C140" t="s">
        <v>1414</v>
      </c>
      <c r="D140" t="s">
        <v>100</v>
      </c>
      <c r="E140" t="s">
        <v>123</v>
      </c>
      <c r="F140" t="s">
        <v>1415</v>
      </c>
      <c r="G140" t="s">
        <v>474</v>
      </c>
      <c r="H140" t="s">
        <v>102</v>
      </c>
      <c r="I140" s="77">
        <v>213.08</v>
      </c>
      <c r="J140" s="77">
        <v>702.3</v>
      </c>
      <c r="K140" s="77">
        <v>0</v>
      </c>
      <c r="L140" s="77">
        <v>1.4964608399999999</v>
      </c>
      <c r="M140" s="78">
        <v>0</v>
      </c>
      <c r="N140" s="78">
        <v>2.9999999999999997E-4</v>
      </c>
      <c r="O140" s="78">
        <v>0</v>
      </c>
    </row>
    <row r="141" spans="2:15">
      <c r="B141" t="s">
        <v>1416</v>
      </c>
      <c r="C141" t="s">
        <v>1417</v>
      </c>
      <c r="D141" t="s">
        <v>100</v>
      </c>
      <c r="E141" t="s">
        <v>123</v>
      </c>
      <c r="F141" t="s">
        <v>1418</v>
      </c>
      <c r="G141" t="s">
        <v>474</v>
      </c>
      <c r="H141" t="s">
        <v>102</v>
      </c>
      <c r="I141" s="77">
        <v>93.1</v>
      </c>
      <c r="J141" s="77">
        <v>535.29999999999995</v>
      </c>
      <c r="K141" s="77">
        <v>0</v>
      </c>
      <c r="L141" s="77">
        <v>0.49836429999999998</v>
      </c>
      <c r="M141" s="78">
        <v>0</v>
      </c>
      <c r="N141" s="78">
        <v>1E-4</v>
      </c>
      <c r="O141" s="78">
        <v>0</v>
      </c>
    </row>
    <row r="142" spans="2:15">
      <c r="B142" t="s">
        <v>1419</v>
      </c>
      <c r="C142" t="s">
        <v>1420</v>
      </c>
      <c r="D142" t="s">
        <v>100</v>
      </c>
      <c r="E142" t="s">
        <v>123</v>
      </c>
      <c r="F142" t="s">
        <v>1421</v>
      </c>
      <c r="G142" t="s">
        <v>474</v>
      </c>
      <c r="H142" t="s">
        <v>102</v>
      </c>
      <c r="I142" s="77">
        <v>1625.39</v>
      </c>
      <c r="J142" s="77">
        <v>1040</v>
      </c>
      <c r="K142" s="77">
        <v>0</v>
      </c>
      <c r="L142" s="77">
        <v>16.904056000000001</v>
      </c>
      <c r="M142" s="78">
        <v>0</v>
      </c>
      <c r="N142" s="78">
        <v>3.0000000000000001E-3</v>
      </c>
      <c r="O142" s="78">
        <v>2.0000000000000001E-4</v>
      </c>
    </row>
    <row r="143" spans="2:15">
      <c r="B143" t="s">
        <v>1422</v>
      </c>
      <c r="C143" t="s">
        <v>1423</v>
      </c>
      <c r="D143" t="s">
        <v>100</v>
      </c>
      <c r="E143" t="s">
        <v>123</v>
      </c>
      <c r="F143" t="s">
        <v>1424</v>
      </c>
      <c r="G143" t="s">
        <v>474</v>
      </c>
      <c r="H143" t="s">
        <v>102</v>
      </c>
      <c r="I143" s="77">
        <v>204.25</v>
      </c>
      <c r="J143" s="77">
        <v>3273</v>
      </c>
      <c r="K143" s="77">
        <v>0</v>
      </c>
      <c r="L143" s="77">
        <v>6.6851025000000002</v>
      </c>
      <c r="M143" s="78">
        <v>0</v>
      </c>
      <c r="N143" s="78">
        <v>1.1999999999999999E-3</v>
      </c>
      <c r="O143" s="78">
        <v>1E-4</v>
      </c>
    </row>
    <row r="144" spans="2:15">
      <c r="B144" t="s">
        <v>1425</v>
      </c>
      <c r="C144" t="s">
        <v>1426</v>
      </c>
      <c r="D144" t="s">
        <v>100</v>
      </c>
      <c r="E144" t="s">
        <v>123</v>
      </c>
      <c r="F144" t="s">
        <v>1427</v>
      </c>
      <c r="G144" t="s">
        <v>474</v>
      </c>
      <c r="H144" t="s">
        <v>102</v>
      </c>
      <c r="I144" s="77">
        <v>1044.02</v>
      </c>
      <c r="J144" s="77">
        <v>279.10000000000002</v>
      </c>
      <c r="K144" s="77">
        <v>0</v>
      </c>
      <c r="L144" s="77">
        <v>2.9138598199999999</v>
      </c>
      <c r="M144" s="78">
        <v>0</v>
      </c>
      <c r="N144" s="78">
        <v>5.0000000000000001E-4</v>
      </c>
      <c r="O144" s="78">
        <v>0</v>
      </c>
    </row>
    <row r="145" spans="2:15">
      <c r="B145" t="s">
        <v>1428</v>
      </c>
      <c r="C145" t="s">
        <v>1429</v>
      </c>
      <c r="D145" t="s">
        <v>100</v>
      </c>
      <c r="E145" t="s">
        <v>123</v>
      </c>
      <c r="F145" t="s">
        <v>1430</v>
      </c>
      <c r="G145" t="s">
        <v>474</v>
      </c>
      <c r="H145" t="s">
        <v>102</v>
      </c>
      <c r="I145" s="77">
        <v>63.05</v>
      </c>
      <c r="J145" s="77">
        <v>5515</v>
      </c>
      <c r="K145" s="77">
        <v>3.7830000000000003E-2</v>
      </c>
      <c r="L145" s="77">
        <v>3.5150375</v>
      </c>
      <c r="M145" s="78">
        <v>0</v>
      </c>
      <c r="N145" s="78">
        <v>5.9999999999999995E-4</v>
      </c>
      <c r="O145" s="78">
        <v>0</v>
      </c>
    </row>
    <row r="146" spans="2:15">
      <c r="B146" t="s">
        <v>1431</v>
      </c>
      <c r="C146" t="s">
        <v>1432</v>
      </c>
      <c r="D146" t="s">
        <v>100</v>
      </c>
      <c r="E146" t="s">
        <v>123</v>
      </c>
      <c r="F146" t="s">
        <v>1433</v>
      </c>
      <c r="G146" t="s">
        <v>474</v>
      </c>
      <c r="H146" t="s">
        <v>102</v>
      </c>
      <c r="I146" s="77">
        <v>247.22</v>
      </c>
      <c r="J146" s="77">
        <v>1053</v>
      </c>
      <c r="K146" s="77">
        <v>0</v>
      </c>
      <c r="L146" s="77">
        <v>2.6032266000000002</v>
      </c>
      <c r="M146" s="78">
        <v>0</v>
      </c>
      <c r="N146" s="78">
        <v>5.0000000000000001E-4</v>
      </c>
      <c r="O146" s="78">
        <v>0</v>
      </c>
    </row>
    <row r="147" spans="2:15">
      <c r="B147" t="s">
        <v>1434</v>
      </c>
      <c r="C147" t="s">
        <v>1435</v>
      </c>
      <c r="D147" t="s">
        <v>100</v>
      </c>
      <c r="E147" t="s">
        <v>123</v>
      </c>
      <c r="F147" t="s">
        <v>1436</v>
      </c>
      <c r="G147" t="s">
        <v>1135</v>
      </c>
      <c r="H147" t="s">
        <v>102</v>
      </c>
      <c r="I147" s="77">
        <v>147.81</v>
      </c>
      <c r="J147" s="77">
        <v>1966</v>
      </c>
      <c r="K147" s="77">
        <v>0.16614999999999999</v>
      </c>
      <c r="L147" s="77">
        <v>3.0720945999999998</v>
      </c>
      <c r="M147" s="78">
        <v>0</v>
      </c>
      <c r="N147" s="78">
        <v>5.0000000000000001E-4</v>
      </c>
      <c r="O147" s="78">
        <v>0</v>
      </c>
    </row>
    <row r="148" spans="2:15">
      <c r="B148" t="s">
        <v>1437</v>
      </c>
      <c r="C148" t="s">
        <v>1438</v>
      </c>
      <c r="D148" t="s">
        <v>100</v>
      </c>
      <c r="E148" t="s">
        <v>123</v>
      </c>
      <c r="F148" t="s">
        <v>1439</v>
      </c>
      <c r="G148" t="s">
        <v>1135</v>
      </c>
      <c r="H148" t="s">
        <v>102</v>
      </c>
      <c r="I148" s="77">
        <v>6.23</v>
      </c>
      <c r="J148" s="77">
        <v>14700</v>
      </c>
      <c r="K148" s="77">
        <v>0</v>
      </c>
      <c r="L148" s="77">
        <v>0.91581000000000001</v>
      </c>
      <c r="M148" s="78">
        <v>0</v>
      </c>
      <c r="N148" s="78">
        <v>2.0000000000000001E-4</v>
      </c>
      <c r="O148" s="78">
        <v>0</v>
      </c>
    </row>
    <row r="149" spans="2:15">
      <c r="B149" t="s">
        <v>1440</v>
      </c>
      <c r="C149" t="s">
        <v>1441</v>
      </c>
      <c r="D149" t="s">
        <v>100</v>
      </c>
      <c r="E149" t="s">
        <v>123</v>
      </c>
      <c r="F149" t="s">
        <v>1442</v>
      </c>
      <c r="G149" t="s">
        <v>1135</v>
      </c>
      <c r="H149" t="s">
        <v>102</v>
      </c>
      <c r="I149" s="77">
        <v>107.61</v>
      </c>
      <c r="J149" s="77">
        <v>8299</v>
      </c>
      <c r="K149" s="77">
        <v>0</v>
      </c>
      <c r="L149" s="77">
        <v>8.9305538999999996</v>
      </c>
      <c r="M149" s="78">
        <v>0</v>
      </c>
      <c r="N149" s="78">
        <v>1.6000000000000001E-3</v>
      </c>
      <c r="O149" s="78">
        <v>1E-4</v>
      </c>
    </row>
    <row r="150" spans="2:15">
      <c r="B150" t="s">
        <v>1443</v>
      </c>
      <c r="C150" t="s">
        <v>1444</v>
      </c>
      <c r="D150" t="s">
        <v>100</v>
      </c>
      <c r="E150" t="s">
        <v>123</v>
      </c>
      <c r="F150" t="s">
        <v>1445</v>
      </c>
      <c r="G150" t="s">
        <v>1446</v>
      </c>
      <c r="H150" t="s">
        <v>102</v>
      </c>
      <c r="I150" s="77">
        <v>204.9</v>
      </c>
      <c r="J150" s="77">
        <v>738.2</v>
      </c>
      <c r="K150" s="77">
        <v>0</v>
      </c>
      <c r="L150" s="77">
        <v>1.5125717999999999</v>
      </c>
      <c r="M150" s="78">
        <v>0</v>
      </c>
      <c r="N150" s="78">
        <v>2.9999999999999997E-4</v>
      </c>
      <c r="O150" s="78">
        <v>0</v>
      </c>
    </row>
    <row r="151" spans="2:15">
      <c r="B151" t="s">
        <v>1447</v>
      </c>
      <c r="C151" t="s">
        <v>1448</v>
      </c>
      <c r="D151" t="s">
        <v>100</v>
      </c>
      <c r="E151" t="s">
        <v>123</v>
      </c>
      <c r="F151" t="s">
        <v>1449</v>
      </c>
      <c r="G151" t="s">
        <v>642</v>
      </c>
      <c r="H151" t="s">
        <v>102</v>
      </c>
      <c r="I151" s="77">
        <v>101.69</v>
      </c>
      <c r="J151" s="77">
        <v>6895</v>
      </c>
      <c r="K151" s="77">
        <v>0</v>
      </c>
      <c r="L151" s="77">
        <v>7.0115255000000003</v>
      </c>
      <c r="M151" s="78">
        <v>0</v>
      </c>
      <c r="N151" s="78">
        <v>1.1999999999999999E-3</v>
      </c>
      <c r="O151" s="78">
        <v>1E-4</v>
      </c>
    </row>
    <row r="152" spans="2:15">
      <c r="B152" t="s">
        <v>1450</v>
      </c>
      <c r="C152" t="s">
        <v>1451</v>
      </c>
      <c r="D152" t="s">
        <v>100</v>
      </c>
      <c r="E152" t="s">
        <v>123</v>
      </c>
      <c r="F152" t="s">
        <v>1452</v>
      </c>
      <c r="G152" t="s">
        <v>731</v>
      </c>
      <c r="H152" t="s">
        <v>102</v>
      </c>
      <c r="I152" s="77">
        <v>302.62</v>
      </c>
      <c r="J152" s="77">
        <v>542.5</v>
      </c>
      <c r="K152" s="77">
        <v>0</v>
      </c>
      <c r="L152" s="77">
        <v>1.6417135</v>
      </c>
      <c r="M152" s="78">
        <v>0</v>
      </c>
      <c r="N152" s="78">
        <v>2.9999999999999997E-4</v>
      </c>
      <c r="O152" s="78">
        <v>0</v>
      </c>
    </row>
    <row r="153" spans="2:15">
      <c r="B153" t="s">
        <v>1453</v>
      </c>
      <c r="C153" t="s">
        <v>1454</v>
      </c>
      <c r="D153" t="s">
        <v>100</v>
      </c>
      <c r="E153" t="s">
        <v>123</v>
      </c>
      <c r="F153" t="s">
        <v>1455</v>
      </c>
      <c r="G153" t="s">
        <v>731</v>
      </c>
      <c r="H153" t="s">
        <v>102</v>
      </c>
      <c r="I153" s="77">
        <v>1044.05</v>
      </c>
      <c r="J153" s="77">
        <v>192.8</v>
      </c>
      <c r="K153" s="77">
        <v>0</v>
      </c>
      <c r="L153" s="77">
        <v>2.0129283999999998</v>
      </c>
      <c r="M153" s="78">
        <v>0</v>
      </c>
      <c r="N153" s="78">
        <v>4.0000000000000002E-4</v>
      </c>
      <c r="O153" s="78">
        <v>0</v>
      </c>
    </row>
    <row r="154" spans="2:15">
      <c r="B154" t="s">
        <v>1456</v>
      </c>
      <c r="C154" t="s">
        <v>1457</v>
      </c>
      <c r="D154" t="s">
        <v>100</v>
      </c>
      <c r="E154" t="s">
        <v>123</v>
      </c>
      <c r="F154" t="s">
        <v>1458</v>
      </c>
      <c r="G154" t="s">
        <v>731</v>
      </c>
      <c r="H154" t="s">
        <v>102</v>
      </c>
      <c r="I154" s="77">
        <v>400.88</v>
      </c>
      <c r="J154" s="77">
        <v>759.4</v>
      </c>
      <c r="K154" s="77">
        <v>0</v>
      </c>
      <c r="L154" s="77">
        <v>3.04428272</v>
      </c>
      <c r="M154" s="78">
        <v>0</v>
      </c>
      <c r="N154" s="78">
        <v>5.0000000000000001E-4</v>
      </c>
      <c r="O154" s="78">
        <v>0</v>
      </c>
    </row>
    <row r="155" spans="2:15">
      <c r="B155" t="s">
        <v>1459</v>
      </c>
      <c r="C155" t="s">
        <v>1460</v>
      </c>
      <c r="D155" t="s">
        <v>100</v>
      </c>
      <c r="E155" t="s">
        <v>123</v>
      </c>
      <c r="F155" t="s">
        <v>1461</v>
      </c>
      <c r="G155" t="s">
        <v>769</v>
      </c>
      <c r="H155" t="s">
        <v>102</v>
      </c>
      <c r="I155" s="77">
        <v>84.12</v>
      </c>
      <c r="J155" s="77">
        <v>9300</v>
      </c>
      <c r="K155" s="77">
        <v>0</v>
      </c>
      <c r="L155" s="77">
        <v>7.8231599999999997</v>
      </c>
      <c r="M155" s="78">
        <v>0</v>
      </c>
      <c r="N155" s="78">
        <v>1.4E-3</v>
      </c>
      <c r="O155" s="78">
        <v>1E-4</v>
      </c>
    </row>
    <row r="156" spans="2:15">
      <c r="B156" t="s">
        <v>1462</v>
      </c>
      <c r="C156" t="s">
        <v>1463</v>
      </c>
      <c r="D156" t="s">
        <v>100</v>
      </c>
      <c r="E156" t="s">
        <v>123</v>
      </c>
      <c r="F156" t="s">
        <v>1464</v>
      </c>
      <c r="G156" t="s">
        <v>769</v>
      </c>
      <c r="H156" t="s">
        <v>102</v>
      </c>
      <c r="I156" s="77">
        <v>1134.8399999999999</v>
      </c>
      <c r="J156" s="77">
        <v>424.7</v>
      </c>
      <c r="K156" s="77">
        <v>0</v>
      </c>
      <c r="L156" s="77">
        <v>4.8196654800000003</v>
      </c>
      <c r="M156" s="78">
        <v>0</v>
      </c>
      <c r="N156" s="78">
        <v>8.0000000000000004E-4</v>
      </c>
      <c r="O156" s="78">
        <v>1E-4</v>
      </c>
    </row>
    <row r="157" spans="2:15">
      <c r="B157" t="s">
        <v>1465</v>
      </c>
      <c r="C157" t="s">
        <v>1466</v>
      </c>
      <c r="D157" t="s">
        <v>100</v>
      </c>
      <c r="E157" t="s">
        <v>123</v>
      </c>
      <c r="F157" t="s">
        <v>1467</v>
      </c>
      <c r="G157" t="s">
        <v>769</v>
      </c>
      <c r="H157" t="s">
        <v>102</v>
      </c>
      <c r="I157" s="77">
        <v>17.7</v>
      </c>
      <c r="J157" s="77">
        <v>18850</v>
      </c>
      <c r="K157" s="77">
        <v>0</v>
      </c>
      <c r="L157" s="77">
        <v>3.3364500000000001</v>
      </c>
      <c r="M157" s="78">
        <v>0</v>
      </c>
      <c r="N157" s="78">
        <v>5.9999999999999995E-4</v>
      </c>
      <c r="O157" s="78">
        <v>0</v>
      </c>
    </row>
    <row r="158" spans="2:15">
      <c r="B158" t="s">
        <v>1468</v>
      </c>
      <c r="C158" t="s">
        <v>1469</v>
      </c>
      <c r="D158" t="s">
        <v>100</v>
      </c>
      <c r="E158" t="s">
        <v>123</v>
      </c>
      <c r="F158" t="s">
        <v>1470</v>
      </c>
      <c r="G158" t="s">
        <v>769</v>
      </c>
      <c r="H158" t="s">
        <v>102</v>
      </c>
      <c r="I158" s="77">
        <v>127.78</v>
      </c>
      <c r="J158" s="77">
        <v>226</v>
      </c>
      <c r="K158" s="77">
        <v>0</v>
      </c>
      <c r="L158" s="77">
        <v>0.28878280000000001</v>
      </c>
      <c r="M158" s="78">
        <v>0</v>
      </c>
      <c r="N158" s="78">
        <v>1E-4</v>
      </c>
      <c r="O158" s="78">
        <v>0</v>
      </c>
    </row>
    <row r="159" spans="2:15">
      <c r="B159" t="s">
        <v>1471</v>
      </c>
      <c r="C159" t="s">
        <v>1472</v>
      </c>
      <c r="D159" t="s">
        <v>100</v>
      </c>
      <c r="E159" t="s">
        <v>123</v>
      </c>
      <c r="F159" t="s">
        <v>1473</v>
      </c>
      <c r="G159" t="s">
        <v>610</v>
      </c>
      <c r="H159" t="s">
        <v>102</v>
      </c>
      <c r="I159" s="77">
        <v>1235.5899999999999</v>
      </c>
      <c r="J159" s="77">
        <v>435.2</v>
      </c>
      <c r="K159" s="77">
        <v>0</v>
      </c>
      <c r="L159" s="77">
        <v>5.3772876800000002</v>
      </c>
      <c r="M159" s="78">
        <v>0</v>
      </c>
      <c r="N159" s="78">
        <v>8.9999999999999998E-4</v>
      </c>
      <c r="O159" s="78">
        <v>1E-4</v>
      </c>
    </row>
    <row r="160" spans="2:15">
      <c r="B160" t="s">
        <v>1474</v>
      </c>
      <c r="C160" t="s">
        <v>1475</v>
      </c>
      <c r="D160" t="s">
        <v>100</v>
      </c>
      <c r="E160" t="s">
        <v>123</v>
      </c>
      <c r="F160" t="s">
        <v>825</v>
      </c>
      <c r="G160" t="s">
        <v>345</v>
      </c>
      <c r="H160" t="s">
        <v>102</v>
      </c>
      <c r="I160" s="77">
        <v>1399.63</v>
      </c>
      <c r="J160" s="77">
        <v>470.9</v>
      </c>
      <c r="K160" s="77">
        <v>0</v>
      </c>
      <c r="L160" s="77">
        <v>6.5908576700000001</v>
      </c>
      <c r="M160" s="78">
        <v>0</v>
      </c>
      <c r="N160" s="78">
        <v>1.1999999999999999E-3</v>
      </c>
      <c r="O160" s="78">
        <v>1E-4</v>
      </c>
    </row>
    <row r="161" spans="2:15">
      <c r="B161" t="s">
        <v>1476</v>
      </c>
      <c r="C161" t="s">
        <v>1477</v>
      </c>
      <c r="D161" t="s">
        <v>100</v>
      </c>
      <c r="E161" t="s">
        <v>123</v>
      </c>
      <c r="F161" t="s">
        <v>1478</v>
      </c>
      <c r="G161" t="s">
        <v>1479</v>
      </c>
      <c r="H161" t="s">
        <v>102</v>
      </c>
      <c r="I161" s="77">
        <v>3050.09</v>
      </c>
      <c r="J161" s="77">
        <v>165.9</v>
      </c>
      <c r="K161" s="77">
        <v>0</v>
      </c>
      <c r="L161" s="77">
        <v>5.06009931</v>
      </c>
      <c r="M161" s="78">
        <v>0</v>
      </c>
      <c r="N161" s="78">
        <v>8.9999999999999998E-4</v>
      </c>
      <c r="O161" s="78">
        <v>1E-4</v>
      </c>
    </row>
    <row r="162" spans="2:15">
      <c r="B162" t="s">
        <v>1480</v>
      </c>
      <c r="C162" t="s">
        <v>1481</v>
      </c>
      <c r="D162" t="s">
        <v>100</v>
      </c>
      <c r="E162" t="s">
        <v>123</v>
      </c>
      <c r="F162" t="s">
        <v>1482</v>
      </c>
      <c r="G162" t="s">
        <v>1483</v>
      </c>
      <c r="H162" t="s">
        <v>102</v>
      </c>
      <c r="I162" s="77">
        <v>905.39</v>
      </c>
      <c r="J162" s="77">
        <v>669.3</v>
      </c>
      <c r="K162" s="77">
        <v>0</v>
      </c>
      <c r="L162" s="77">
        <v>6.0597752700000003</v>
      </c>
      <c r="M162" s="78">
        <v>0</v>
      </c>
      <c r="N162" s="78">
        <v>1.1000000000000001E-3</v>
      </c>
      <c r="O162" s="78">
        <v>1E-4</v>
      </c>
    </row>
    <row r="163" spans="2:15">
      <c r="B163" t="s">
        <v>1484</v>
      </c>
      <c r="C163" t="s">
        <v>1485</v>
      </c>
      <c r="D163" t="s">
        <v>100</v>
      </c>
      <c r="E163" t="s">
        <v>123</v>
      </c>
      <c r="F163" t="s">
        <v>1486</v>
      </c>
      <c r="G163" t="s">
        <v>125</v>
      </c>
      <c r="H163" t="s">
        <v>102</v>
      </c>
      <c r="I163" s="77">
        <v>5.89</v>
      </c>
      <c r="J163" s="77">
        <v>7518</v>
      </c>
      <c r="K163" s="77">
        <v>0</v>
      </c>
      <c r="L163" s="77">
        <v>0.44281019999999999</v>
      </c>
      <c r="M163" s="78">
        <v>0</v>
      </c>
      <c r="N163" s="78">
        <v>1E-4</v>
      </c>
      <c r="O163" s="78">
        <v>0</v>
      </c>
    </row>
    <row r="164" spans="2:15">
      <c r="B164" t="s">
        <v>1487</v>
      </c>
      <c r="C164" t="s">
        <v>1488</v>
      </c>
      <c r="D164" t="s">
        <v>100</v>
      </c>
      <c r="E164" t="s">
        <v>123</v>
      </c>
      <c r="F164" t="s">
        <v>1489</v>
      </c>
      <c r="G164" t="s">
        <v>125</v>
      </c>
      <c r="H164" t="s">
        <v>102</v>
      </c>
      <c r="I164" s="77">
        <v>1017.65</v>
      </c>
      <c r="J164" s="77">
        <v>129.69999999999999</v>
      </c>
      <c r="K164" s="77">
        <v>0</v>
      </c>
      <c r="L164" s="77">
        <v>1.31989205</v>
      </c>
      <c r="M164" s="78">
        <v>0</v>
      </c>
      <c r="N164" s="78">
        <v>2.0000000000000001E-4</v>
      </c>
      <c r="O164" s="78">
        <v>0</v>
      </c>
    </row>
    <row r="165" spans="2:15">
      <c r="B165" t="s">
        <v>1490</v>
      </c>
      <c r="C165" t="s">
        <v>1491</v>
      </c>
      <c r="D165" t="s">
        <v>100</v>
      </c>
      <c r="E165" t="s">
        <v>123</v>
      </c>
      <c r="F165" t="s">
        <v>1492</v>
      </c>
      <c r="G165" t="s">
        <v>125</v>
      </c>
      <c r="H165" t="s">
        <v>102</v>
      </c>
      <c r="I165" s="77">
        <v>256.3</v>
      </c>
      <c r="J165" s="77">
        <v>372.1</v>
      </c>
      <c r="K165" s="77">
        <v>0</v>
      </c>
      <c r="L165" s="77">
        <v>0.95369230000000005</v>
      </c>
      <c r="M165" s="78">
        <v>0</v>
      </c>
      <c r="N165" s="78">
        <v>2.0000000000000001E-4</v>
      </c>
      <c r="O165" s="78">
        <v>0</v>
      </c>
    </row>
    <row r="166" spans="2:15">
      <c r="B166" t="s">
        <v>1493</v>
      </c>
      <c r="C166" t="s">
        <v>1494</v>
      </c>
      <c r="D166" t="s">
        <v>100</v>
      </c>
      <c r="E166" t="s">
        <v>123</v>
      </c>
      <c r="F166" t="s">
        <v>1495</v>
      </c>
      <c r="G166" t="s">
        <v>125</v>
      </c>
      <c r="H166" t="s">
        <v>102</v>
      </c>
      <c r="I166" s="77">
        <v>83.22</v>
      </c>
      <c r="J166" s="77">
        <v>540</v>
      </c>
      <c r="K166" s="77">
        <v>0</v>
      </c>
      <c r="L166" s="77">
        <v>0.44938800000000001</v>
      </c>
      <c r="M166" s="78">
        <v>0</v>
      </c>
      <c r="N166" s="78">
        <v>1E-4</v>
      </c>
      <c r="O166" s="78">
        <v>0</v>
      </c>
    </row>
    <row r="167" spans="2:15">
      <c r="B167" t="s">
        <v>1496</v>
      </c>
      <c r="C167" t="s">
        <v>1497</v>
      </c>
      <c r="D167" t="s">
        <v>100</v>
      </c>
      <c r="E167" t="s">
        <v>123</v>
      </c>
      <c r="F167" t="s">
        <v>1498</v>
      </c>
      <c r="G167" t="s">
        <v>125</v>
      </c>
      <c r="H167" t="s">
        <v>102</v>
      </c>
      <c r="I167" s="77">
        <v>678.39</v>
      </c>
      <c r="J167" s="77">
        <v>241</v>
      </c>
      <c r="K167" s="77">
        <v>0</v>
      </c>
      <c r="L167" s="77">
        <v>1.6349199000000001</v>
      </c>
      <c r="M167" s="78">
        <v>0</v>
      </c>
      <c r="N167" s="78">
        <v>2.9999999999999997E-4</v>
      </c>
      <c r="O167" s="78">
        <v>0</v>
      </c>
    </row>
    <row r="168" spans="2:15">
      <c r="B168" t="s">
        <v>1499</v>
      </c>
      <c r="C168" t="s">
        <v>1500</v>
      </c>
      <c r="D168" t="s">
        <v>100</v>
      </c>
      <c r="E168" t="s">
        <v>123</v>
      </c>
      <c r="F168" t="s">
        <v>1501</v>
      </c>
      <c r="G168" t="s">
        <v>1290</v>
      </c>
      <c r="H168" t="s">
        <v>102</v>
      </c>
      <c r="I168" s="77">
        <v>255.53</v>
      </c>
      <c r="J168" s="77">
        <v>171.5</v>
      </c>
      <c r="K168" s="77">
        <v>0</v>
      </c>
      <c r="L168" s="77">
        <v>0.43823394999999998</v>
      </c>
      <c r="M168" s="78">
        <v>0</v>
      </c>
      <c r="N168" s="78">
        <v>1E-4</v>
      </c>
      <c r="O168" s="78">
        <v>0</v>
      </c>
    </row>
    <row r="169" spans="2:15">
      <c r="B169" t="s">
        <v>1502</v>
      </c>
      <c r="C169" t="s">
        <v>1503</v>
      </c>
      <c r="D169" t="s">
        <v>100</v>
      </c>
      <c r="E169" t="s">
        <v>123</v>
      </c>
      <c r="F169" t="s">
        <v>1504</v>
      </c>
      <c r="G169" t="s">
        <v>1290</v>
      </c>
      <c r="H169" t="s">
        <v>102</v>
      </c>
      <c r="I169" s="77">
        <v>1060.98</v>
      </c>
      <c r="J169" s="77">
        <v>17.600000000000001</v>
      </c>
      <c r="K169" s="77">
        <v>0</v>
      </c>
      <c r="L169" s="77">
        <v>0.18673248000000001</v>
      </c>
      <c r="M169" s="78">
        <v>0</v>
      </c>
      <c r="N169" s="78">
        <v>0</v>
      </c>
      <c r="O169" s="78">
        <v>0</v>
      </c>
    </row>
    <row r="170" spans="2:15">
      <c r="B170" t="s">
        <v>1505</v>
      </c>
      <c r="C170" t="s">
        <v>1506</v>
      </c>
      <c r="D170" t="s">
        <v>100</v>
      </c>
      <c r="E170" t="s">
        <v>123</v>
      </c>
      <c r="F170" t="s">
        <v>1507</v>
      </c>
      <c r="G170" t="s">
        <v>1290</v>
      </c>
      <c r="H170" t="s">
        <v>102</v>
      </c>
      <c r="I170" s="77">
        <v>170.04</v>
      </c>
      <c r="J170" s="77">
        <v>591.1</v>
      </c>
      <c r="K170" s="77">
        <v>0</v>
      </c>
      <c r="L170" s="77">
        <v>1.00510644</v>
      </c>
      <c r="M170" s="78">
        <v>0</v>
      </c>
      <c r="N170" s="78">
        <v>2.0000000000000001E-4</v>
      </c>
      <c r="O170" s="78">
        <v>0</v>
      </c>
    </row>
    <row r="171" spans="2:15">
      <c r="B171" t="s">
        <v>1508</v>
      </c>
      <c r="C171" t="s">
        <v>1509</v>
      </c>
      <c r="D171" t="s">
        <v>100</v>
      </c>
      <c r="E171" t="s">
        <v>123</v>
      </c>
      <c r="F171" t="s">
        <v>1510</v>
      </c>
      <c r="G171" t="s">
        <v>686</v>
      </c>
      <c r="H171" t="s">
        <v>102</v>
      </c>
      <c r="I171" s="77">
        <v>637.41999999999996</v>
      </c>
      <c r="J171" s="77">
        <v>93.6</v>
      </c>
      <c r="K171" s="77">
        <v>0</v>
      </c>
      <c r="L171" s="77">
        <v>0.59662512000000001</v>
      </c>
      <c r="M171" s="78">
        <v>0</v>
      </c>
      <c r="N171" s="78">
        <v>1E-4</v>
      </c>
      <c r="O171" s="78">
        <v>0</v>
      </c>
    </row>
    <row r="172" spans="2:15">
      <c r="B172" t="s">
        <v>1511</v>
      </c>
      <c r="C172" t="s">
        <v>1512</v>
      </c>
      <c r="D172" t="s">
        <v>100</v>
      </c>
      <c r="E172" t="s">
        <v>123</v>
      </c>
      <c r="F172" t="s">
        <v>1513</v>
      </c>
      <c r="G172" t="s">
        <v>686</v>
      </c>
      <c r="H172" t="s">
        <v>102</v>
      </c>
      <c r="I172" s="77">
        <v>423.88</v>
      </c>
      <c r="J172" s="77">
        <v>268</v>
      </c>
      <c r="K172" s="77">
        <v>0</v>
      </c>
      <c r="L172" s="77">
        <v>1.1359984000000001</v>
      </c>
      <c r="M172" s="78">
        <v>0</v>
      </c>
      <c r="N172" s="78">
        <v>2.0000000000000001E-4</v>
      </c>
      <c r="O172" s="78">
        <v>0</v>
      </c>
    </row>
    <row r="173" spans="2:15">
      <c r="B173" t="s">
        <v>1514</v>
      </c>
      <c r="C173" t="s">
        <v>1515</v>
      </c>
      <c r="D173" t="s">
        <v>100</v>
      </c>
      <c r="E173" t="s">
        <v>123</v>
      </c>
      <c r="F173" t="s">
        <v>1516</v>
      </c>
      <c r="G173" t="s">
        <v>686</v>
      </c>
      <c r="H173" t="s">
        <v>102</v>
      </c>
      <c r="I173" s="77">
        <v>563.83000000000004</v>
      </c>
      <c r="J173" s="77">
        <v>716.9</v>
      </c>
      <c r="K173" s="77">
        <v>0</v>
      </c>
      <c r="L173" s="77">
        <v>4.0420972700000002</v>
      </c>
      <c r="M173" s="78">
        <v>0</v>
      </c>
      <c r="N173" s="78">
        <v>6.9999999999999999E-4</v>
      </c>
      <c r="O173" s="78">
        <v>0</v>
      </c>
    </row>
    <row r="174" spans="2:15">
      <c r="B174" t="s">
        <v>1517</v>
      </c>
      <c r="C174" t="s">
        <v>1518</v>
      </c>
      <c r="D174" t="s">
        <v>100</v>
      </c>
      <c r="E174" t="s">
        <v>123</v>
      </c>
      <c r="F174" t="s">
        <v>1519</v>
      </c>
      <c r="G174" t="s">
        <v>127</v>
      </c>
      <c r="H174" t="s">
        <v>102</v>
      </c>
      <c r="I174" s="77">
        <v>550.41</v>
      </c>
      <c r="J174" s="77">
        <v>426.8</v>
      </c>
      <c r="K174" s="77">
        <v>0</v>
      </c>
      <c r="L174" s="77">
        <v>2.3491498800000001</v>
      </c>
      <c r="M174" s="78">
        <v>0</v>
      </c>
      <c r="N174" s="78">
        <v>4.0000000000000002E-4</v>
      </c>
      <c r="O174" s="78">
        <v>0</v>
      </c>
    </row>
    <row r="175" spans="2:15">
      <c r="B175" t="s">
        <v>1520</v>
      </c>
      <c r="C175" t="s">
        <v>1521</v>
      </c>
      <c r="D175" t="s">
        <v>100</v>
      </c>
      <c r="E175" t="s">
        <v>123</v>
      </c>
      <c r="F175" t="s">
        <v>1522</v>
      </c>
      <c r="G175" t="s">
        <v>127</v>
      </c>
      <c r="H175" t="s">
        <v>102</v>
      </c>
      <c r="I175" s="77">
        <v>242.03</v>
      </c>
      <c r="J175" s="77">
        <v>2113</v>
      </c>
      <c r="K175" s="77">
        <v>0</v>
      </c>
      <c r="L175" s="77">
        <v>5.1140939000000003</v>
      </c>
      <c r="M175" s="78">
        <v>0</v>
      </c>
      <c r="N175" s="78">
        <v>8.9999999999999998E-4</v>
      </c>
      <c r="O175" s="78">
        <v>1E-4</v>
      </c>
    </row>
    <row r="176" spans="2:15">
      <c r="B176" t="s">
        <v>1523</v>
      </c>
      <c r="C176" t="s">
        <v>1524</v>
      </c>
      <c r="D176" t="s">
        <v>100</v>
      </c>
      <c r="E176" t="s">
        <v>123</v>
      </c>
      <c r="F176" t="s">
        <v>1525</v>
      </c>
      <c r="G176" t="s">
        <v>127</v>
      </c>
      <c r="H176" t="s">
        <v>102</v>
      </c>
      <c r="I176" s="77">
        <v>92.63</v>
      </c>
      <c r="J176" s="77">
        <v>1870</v>
      </c>
      <c r="K176" s="77">
        <v>0</v>
      </c>
      <c r="L176" s="77">
        <v>1.732181</v>
      </c>
      <c r="M176" s="78">
        <v>0</v>
      </c>
      <c r="N176" s="78">
        <v>2.9999999999999997E-4</v>
      </c>
      <c r="O176" s="78">
        <v>0</v>
      </c>
    </row>
    <row r="177" spans="2:15">
      <c r="B177" t="s">
        <v>1526</v>
      </c>
      <c r="C177" t="s">
        <v>1527</v>
      </c>
      <c r="D177" t="s">
        <v>100</v>
      </c>
      <c r="E177" t="s">
        <v>123</v>
      </c>
      <c r="F177" t="s">
        <v>1528</v>
      </c>
      <c r="G177" t="s">
        <v>127</v>
      </c>
      <c r="H177" t="s">
        <v>102</v>
      </c>
      <c r="I177" s="77">
        <v>983.53</v>
      </c>
      <c r="J177" s="77">
        <v>405.3</v>
      </c>
      <c r="K177" s="77">
        <v>0</v>
      </c>
      <c r="L177" s="77">
        <v>3.98624709</v>
      </c>
      <c r="M177" s="78">
        <v>0</v>
      </c>
      <c r="N177" s="78">
        <v>6.9999999999999999E-4</v>
      </c>
      <c r="O177" s="78">
        <v>0</v>
      </c>
    </row>
    <row r="178" spans="2:15">
      <c r="B178" t="s">
        <v>1529</v>
      </c>
      <c r="C178" t="s">
        <v>1530</v>
      </c>
      <c r="D178" t="s">
        <v>100</v>
      </c>
      <c r="E178" t="s">
        <v>123</v>
      </c>
      <c r="F178" t="s">
        <v>1531</v>
      </c>
      <c r="G178" t="s">
        <v>127</v>
      </c>
      <c r="H178" t="s">
        <v>102</v>
      </c>
      <c r="I178" s="77">
        <v>1427.47</v>
      </c>
      <c r="J178" s="77">
        <v>500.1</v>
      </c>
      <c r="K178" s="77">
        <v>0</v>
      </c>
      <c r="L178" s="77">
        <v>7.13877747</v>
      </c>
      <c r="M178" s="78">
        <v>0</v>
      </c>
      <c r="N178" s="78">
        <v>1.2999999999999999E-3</v>
      </c>
      <c r="O178" s="78">
        <v>1E-4</v>
      </c>
    </row>
    <row r="179" spans="2:15">
      <c r="B179" t="s">
        <v>1532</v>
      </c>
      <c r="C179" t="s">
        <v>1533</v>
      </c>
      <c r="D179" t="s">
        <v>100</v>
      </c>
      <c r="E179" t="s">
        <v>123</v>
      </c>
      <c r="F179" t="s">
        <v>1534</v>
      </c>
      <c r="G179" t="s">
        <v>127</v>
      </c>
      <c r="H179" t="s">
        <v>102</v>
      </c>
      <c r="I179" s="77">
        <v>147.93</v>
      </c>
      <c r="J179" s="77">
        <v>1493</v>
      </c>
      <c r="K179" s="77">
        <v>0</v>
      </c>
      <c r="L179" s="77">
        <v>2.2085949</v>
      </c>
      <c r="M179" s="78">
        <v>0</v>
      </c>
      <c r="N179" s="78">
        <v>4.0000000000000002E-4</v>
      </c>
      <c r="O179" s="78">
        <v>0</v>
      </c>
    </row>
    <row r="180" spans="2:15">
      <c r="B180" t="s">
        <v>1535</v>
      </c>
      <c r="C180" t="s">
        <v>1536</v>
      </c>
      <c r="D180" t="s">
        <v>100</v>
      </c>
      <c r="E180" t="s">
        <v>123</v>
      </c>
      <c r="F180" t="s">
        <v>1537</v>
      </c>
      <c r="G180" t="s">
        <v>129</v>
      </c>
      <c r="H180" t="s">
        <v>102</v>
      </c>
      <c r="I180" s="77">
        <v>84.67</v>
      </c>
      <c r="J180" s="77">
        <v>2240</v>
      </c>
      <c r="K180" s="77">
        <v>0</v>
      </c>
      <c r="L180" s="77">
        <v>1.8966080000000001</v>
      </c>
      <c r="M180" s="78">
        <v>0</v>
      </c>
      <c r="N180" s="78">
        <v>2.9999999999999997E-4</v>
      </c>
      <c r="O180" s="78">
        <v>0</v>
      </c>
    </row>
    <row r="181" spans="2:15">
      <c r="B181" t="s">
        <v>1538</v>
      </c>
      <c r="C181" t="s">
        <v>1539</v>
      </c>
      <c r="D181" t="s">
        <v>100</v>
      </c>
      <c r="E181" t="s">
        <v>123</v>
      </c>
      <c r="F181" t="s">
        <v>1540</v>
      </c>
      <c r="G181" t="s">
        <v>129</v>
      </c>
      <c r="H181" t="s">
        <v>102</v>
      </c>
      <c r="I181" s="77">
        <v>1663.55</v>
      </c>
      <c r="J181" s="77">
        <v>53.2</v>
      </c>
      <c r="K181" s="77">
        <v>0</v>
      </c>
      <c r="L181" s="77">
        <v>0.88500860000000003</v>
      </c>
      <c r="M181" s="78">
        <v>0</v>
      </c>
      <c r="N181" s="78">
        <v>2.0000000000000001E-4</v>
      </c>
      <c r="O181" s="78">
        <v>0</v>
      </c>
    </row>
    <row r="182" spans="2:15">
      <c r="B182" t="s">
        <v>1541</v>
      </c>
      <c r="C182" t="s">
        <v>1542</v>
      </c>
      <c r="D182" t="s">
        <v>100</v>
      </c>
      <c r="E182" t="s">
        <v>123</v>
      </c>
      <c r="F182" t="s">
        <v>1543</v>
      </c>
      <c r="G182" t="s">
        <v>129</v>
      </c>
      <c r="H182" t="s">
        <v>102</v>
      </c>
      <c r="I182" s="77">
        <v>237.18</v>
      </c>
      <c r="J182" s="77">
        <v>47.4</v>
      </c>
      <c r="K182" s="77">
        <v>0</v>
      </c>
      <c r="L182" s="77">
        <v>0.11242331999999999</v>
      </c>
      <c r="M182" s="78">
        <v>0</v>
      </c>
      <c r="N182" s="78">
        <v>0</v>
      </c>
      <c r="O182" s="78">
        <v>0</v>
      </c>
    </row>
    <row r="183" spans="2:15">
      <c r="B183" s="79" t="s">
        <v>1544</v>
      </c>
      <c r="E183" s="16"/>
      <c r="F183" s="16"/>
      <c r="G183" s="16"/>
      <c r="I183" s="81">
        <v>0</v>
      </c>
      <c r="K183" s="81">
        <v>0</v>
      </c>
      <c r="L183" s="81">
        <v>0</v>
      </c>
      <c r="N183" s="80">
        <v>0</v>
      </c>
      <c r="O183" s="80">
        <v>0</v>
      </c>
    </row>
    <row r="184" spans="2:15">
      <c r="B184" t="s">
        <v>208</v>
      </c>
      <c r="C184" t="s">
        <v>208</v>
      </c>
      <c r="E184" s="16"/>
      <c r="F184" s="16"/>
      <c r="G184" t="s">
        <v>208</v>
      </c>
      <c r="H184" t="s">
        <v>208</v>
      </c>
      <c r="I184" s="77">
        <v>0</v>
      </c>
      <c r="J184" s="77">
        <v>0</v>
      </c>
      <c r="L184" s="77">
        <v>0</v>
      </c>
      <c r="M184" s="78">
        <v>0</v>
      </c>
      <c r="N184" s="78">
        <v>0</v>
      </c>
      <c r="O184" s="78">
        <v>0</v>
      </c>
    </row>
    <row r="185" spans="2:15">
      <c r="B185" s="79" t="s">
        <v>216</v>
      </c>
      <c r="E185" s="16"/>
      <c r="F185" s="16"/>
      <c r="G185" s="16"/>
      <c r="I185" s="81">
        <v>16170.87</v>
      </c>
      <c r="K185" s="81">
        <v>0.99067000000000005</v>
      </c>
      <c r="L185" s="81">
        <v>1655.1446303752871</v>
      </c>
      <c r="N185" s="80">
        <v>0.29060000000000002</v>
      </c>
      <c r="O185" s="80">
        <v>1.7600000000000001E-2</v>
      </c>
    </row>
    <row r="186" spans="2:15">
      <c r="B186" s="79" t="s">
        <v>310</v>
      </c>
      <c r="E186" s="16"/>
      <c r="F186" s="16"/>
      <c r="G186" s="16"/>
      <c r="I186" s="81">
        <v>8497.5400000000009</v>
      </c>
      <c r="K186" s="81">
        <v>0</v>
      </c>
      <c r="L186" s="81">
        <v>539.89217479753233</v>
      </c>
      <c r="N186" s="80">
        <v>9.4799999999999995E-2</v>
      </c>
      <c r="O186" s="80">
        <v>5.7000000000000002E-3</v>
      </c>
    </row>
    <row r="187" spans="2:15">
      <c r="B187" t="s">
        <v>1545</v>
      </c>
      <c r="C187" t="s">
        <v>1546</v>
      </c>
      <c r="D187" t="s">
        <v>1547</v>
      </c>
      <c r="E187" t="s">
        <v>834</v>
      </c>
      <c r="F187" t="s">
        <v>1548</v>
      </c>
      <c r="G187" t="s">
        <v>906</v>
      </c>
      <c r="H187" t="s">
        <v>106</v>
      </c>
      <c r="I187" s="77">
        <v>33.69</v>
      </c>
      <c r="J187" s="77">
        <v>4109</v>
      </c>
      <c r="K187" s="77">
        <v>0</v>
      </c>
      <c r="L187" s="77">
        <v>5.3282557628999996</v>
      </c>
      <c r="M187" s="78">
        <v>0</v>
      </c>
      <c r="N187" s="78">
        <v>8.9999999999999998E-4</v>
      </c>
      <c r="O187" s="78">
        <v>1E-4</v>
      </c>
    </row>
    <row r="188" spans="2:15">
      <c r="B188" t="s">
        <v>1549</v>
      </c>
      <c r="C188" t="s">
        <v>1550</v>
      </c>
      <c r="D188" t="s">
        <v>1551</v>
      </c>
      <c r="E188" t="s">
        <v>834</v>
      </c>
      <c r="F188" t="s">
        <v>1552</v>
      </c>
      <c r="G188" t="s">
        <v>898</v>
      </c>
      <c r="H188" t="s">
        <v>106</v>
      </c>
      <c r="I188" s="77">
        <v>59.1</v>
      </c>
      <c r="J188" s="77">
        <v>1832</v>
      </c>
      <c r="K188" s="77">
        <v>0</v>
      </c>
      <c r="L188" s="77">
        <v>4.1673584879999996</v>
      </c>
      <c r="M188" s="78">
        <v>0</v>
      </c>
      <c r="N188" s="78">
        <v>6.9999999999999999E-4</v>
      </c>
      <c r="O188" s="78">
        <v>0</v>
      </c>
    </row>
    <row r="189" spans="2:15">
      <c r="B189" t="s">
        <v>1553</v>
      </c>
      <c r="C189" t="s">
        <v>1554</v>
      </c>
      <c r="D189" t="s">
        <v>1547</v>
      </c>
      <c r="E189" t="s">
        <v>834</v>
      </c>
      <c r="F189" t="s">
        <v>1555</v>
      </c>
      <c r="G189" t="s">
        <v>941</v>
      </c>
      <c r="H189" t="s">
        <v>106</v>
      </c>
      <c r="I189" s="77">
        <v>44.51</v>
      </c>
      <c r="J189" s="77">
        <v>2381</v>
      </c>
      <c r="K189" s="77">
        <v>0</v>
      </c>
      <c r="L189" s="77">
        <v>4.0791051519000003</v>
      </c>
      <c r="M189" s="78">
        <v>0</v>
      </c>
      <c r="N189" s="78">
        <v>6.9999999999999999E-4</v>
      </c>
      <c r="O189" s="78">
        <v>0</v>
      </c>
    </row>
    <row r="190" spans="2:15">
      <c r="B190" t="s">
        <v>1556</v>
      </c>
      <c r="C190" t="s">
        <v>1557</v>
      </c>
      <c r="D190" t="s">
        <v>1547</v>
      </c>
      <c r="E190" t="s">
        <v>834</v>
      </c>
      <c r="F190" t="s">
        <v>1079</v>
      </c>
      <c r="G190" t="s">
        <v>853</v>
      </c>
      <c r="H190" t="s">
        <v>106</v>
      </c>
      <c r="I190" s="77">
        <v>133.47</v>
      </c>
      <c r="J190" s="77">
        <v>6955</v>
      </c>
      <c r="K190" s="77">
        <v>0</v>
      </c>
      <c r="L190" s="77">
        <v>35.729645386500003</v>
      </c>
      <c r="M190" s="78">
        <v>0</v>
      </c>
      <c r="N190" s="78">
        <v>6.3E-3</v>
      </c>
      <c r="O190" s="78">
        <v>4.0000000000000002E-4</v>
      </c>
    </row>
    <row r="191" spans="2:15">
      <c r="B191" t="s">
        <v>1558</v>
      </c>
      <c r="C191" t="s">
        <v>1559</v>
      </c>
      <c r="D191" t="s">
        <v>1551</v>
      </c>
      <c r="E191" t="s">
        <v>834</v>
      </c>
      <c r="F191" t="s">
        <v>1560</v>
      </c>
      <c r="G191" t="s">
        <v>989</v>
      </c>
      <c r="H191" t="s">
        <v>106</v>
      </c>
      <c r="I191" s="77">
        <v>93.2</v>
      </c>
      <c r="J191" s="77">
        <v>3095</v>
      </c>
      <c r="K191" s="77">
        <v>0</v>
      </c>
      <c r="L191" s="77">
        <v>11.102594460000001</v>
      </c>
      <c r="M191" s="78">
        <v>0</v>
      </c>
      <c r="N191" s="78">
        <v>1.9E-3</v>
      </c>
      <c r="O191" s="78">
        <v>1E-4</v>
      </c>
    </row>
    <row r="192" spans="2:15">
      <c r="B192" t="s">
        <v>1561</v>
      </c>
      <c r="C192" t="s">
        <v>1562</v>
      </c>
      <c r="D192" t="s">
        <v>1551</v>
      </c>
      <c r="E192" t="s">
        <v>834</v>
      </c>
      <c r="F192" t="s">
        <v>1563</v>
      </c>
      <c r="G192" t="s">
        <v>986</v>
      </c>
      <c r="H192" t="s">
        <v>106</v>
      </c>
      <c r="I192" s="77">
        <v>155.16999999999999</v>
      </c>
      <c r="J192" s="77">
        <v>169</v>
      </c>
      <c r="K192" s="77">
        <v>0</v>
      </c>
      <c r="L192" s="77">
        <v>1.0093513676999999</v>
      </c>
      <c r="M192" s="78">
        <v>0</v>
      </c>
      <c r="N192" s="78">
        <v>2.0000000000000001E-4</v>
      </c>
      <c r="O192" s="78">
        <v>0</v>
      </c>
    </row>
    <row r="193" spans="2:15">
      <c r="B193" t="s">
        <v>1564</v>
      </c>
      <c r="C193" t="s">
        <v>1565</v>
      </c>
      <c r="D193" t="s">
        <v>1551</v>
      </c>
      <c r="E193" t="s">
        <v>834</v>
      </c>
      <c r="F193" t="s">
        <v>1566</v>
      </c>
      <c r="G193" t="s">
        <v>986</v>
      </c>
      <c r="H193" t="s">
        <v>106</v>
      </c>
      <c r="I193" s="77">
        <v>81.75</v>
      </c>
      <c r="J193" s="77">
        <v>1428.9996000000001</v>
      </c>
      <c r="K193" s="77">
        <v>0</v>
      </c>
      <c r="L193" s="77">
        <v>4.4964294088769998</v>
      </c>
      <c r="M193" s="78">
        <v>0</v>
      </c>
      <c r="N193" s="78">
        <v>8.0000000000000004E-4</v>
      </c>
      <c r="O193" s="78">
        <v>0</v>
      </c>
    </row>
    <row r="194" spans="2:15">
      <c r="B194" t="s">
        <v>1567</v>
      </c>
      <c r="C194" t="s">
        <v>1568</v>
      </c>
      <c r="D194" t="s">
        <v>1547</v>
      </c>
      <c r="E194" t="s">
        <v>834</v>
      </c>
      <c r="F194" t="s">
        <v>1569</v>
      </c>
      <c r="G194" t="s">
        <v>1570</v>
      </c>
      <c r="H194" t="s">
        <v>106</v>
      </c>
      <c r="I194" s="77">
        <v>60.78</v>
      </c>
      <c r="J194" s="77">
        <v>3884</v>
      </c>
      <c r="K194" s="77">
        <v>0</v>
      </c>
      <c r="L194" s="77">
        <v>9.0863158247999998</v>
      </c>
      <c r="M194" s="78">
        <v>0</v>
      </c>
      <c r="N194" s="78">
        <v>1.6000000000000001E-3</v>
      </c>
      <c r="O194" s="78">
        <v>1E-4</v>
      </c>
    </row>
    <row r="195" spans="2:15">
      <c r="B195" t="s">
        <v>1571</v>
      </c>
      <c r="C195" t="s">
        <v>1572</v>
      </c>
      <c r="D195" t="s">
        <v>1551</v>
      </c>
      <c r="E195" t="s">
        <v>834</v>
      </c>
      <c r="F195" t="s">
        <v>1573</v>
      </c>
      <c r="G195" t="s">
        <v>1574</v>
      </c>
      <c r="H195" t="s">
        <v>106</v>
      </c>
      <c r="I195" s="77">
        <v>57.73</v>
      </c>
      <c r="J195" s="77">
        <v>13074</v>
      </c>
      <c r="K195" s="77">
        <v>0</v>
      </c>
      <c r="L195" s="77">
        <v>29.050790149800001</v>
      </c>
      <c r="M195" s="78">
        <v>0</v>
      </c>
      <c r="N195" s="78">
        <v>5.1000000000000004E-3</v>
      </c>
      <c r="O195" s="78">
        <v>2.9999999999999997E-4</v>
      </c>
    </row>
    <row r="196" spans="2:15">
      <c r="B196" t="s">
        <v>1575</v>
      </c>
      <c r="C196" t="s">
        <v>1576</v>
      </c>
      <c r="D196" t="s">
        <v>1551</v>
      </c>
      <c r="E196" t="s">
        <v>834</v>
      </c>
      <c r="F196" t="s">
        <v>1240</v>
      </c>
      <c r="G196" t="s">
        <v>1574</v>
      </c>
      <c r="H196" t="s">
        <v>106</v>
      </c>
      <c r="I196" s="77">
        <v>142.22999999999999</v>
      </c>
      <c r="J196" s="77">
        <v>6371</v>
      </c>
      <c r="K196" s="77">
        <v>0</v>
      </c>
      <c r="L196" s="77">
        <v>34.877610731700003</v>
      </c>
      <c r="M196" s="78">
        <v>0</v>
      </c>
      <c r="N196" s="78">
        <v>6.1000000000000004E-3</v>
      </c>
      <c r="O196" s="78">
        <v>4.0000000000000002E-4</v>
      </c>
    </row>
    <row r="197" spans="2:15">
      <c r="B197" t="s">
        <v>1577</v>
      </c>
      <c r="C197" t="s">
        <v>1578</v>
      </c>
      <c r="D197" t="s">
        <v>1551</v>
      </c>
      <c r="E197" t="s">
        <v>834</v>
      </c>
      <c r="F197" t="s">
        <v>1579</v>
      </c>
      <c r="G197" t="s">
        <v>944</v>
      </c>
      <c r="H197" t="s">
        <v>106</v>
      </c>
      <c r="I197" s="77">
        <v>48.43</v>
      </c>
      <c r="J197" s="77">
        <v>2533</v>
      </c>
      <c r="K197" s="77">
        <v>0</v>
      </c>
      <c r="L197" s="77">
        <v>4.7216910830999996</v>
      </c>
      <c r="M197" s="78">
        <v>0</v>
      </c>
      <c r="N197" s="78">
        <v>8.0000000000000004E-4</v>
      </c>
      <c r="O197" s="78">
        <v>1E-4</v>
      </c>
    </row>
    <row r="198" spans="2:15">
      <c r="B198" t="s">
        <v>1580</v>
      </c>
      <c r="C198" t="s">
        <v>1581</v>
      </c>
      <c r="D198" t="s">
        <v>1551</v>
      </c>
      <c r="E198" t="s">
        <v>834</v>
      </c>
      <c r="F198" t="s">
        <v>1582</v>
      </c>
      <c r="G198" t="s">
        <v>944</v>
      </c>
      <c r="H198" t="s">
        <v>106</v>
      </c>
      <c r="I198" s="77">
        <v>12.44</v>
      </c>
      <c r="J198" s="77">
        <v>15887</v>
      </c>
      <c r="K198" s="77">
        <v>0</v>
      </c>
      <c r="L198" s="77">
        <v>7.6069434372</v>
      </c>
      <c r="M198" s="78">
        <v>0</v>
      </c>
      <c r="N198" s="78">
        <v>1.2999999999999999E-3</v>
      </c>
      <c r="O198" s="78">
        <v>1E-4</v>
      </c>
    </row>
    <row r="199" spans="2:15">
      <c r="B199" t="s">
        <v>1583</v>
      </c>
      <c r="C199" t="s">
        <v>1584</v>
      </c>
      <c r="D199" t="s">
        <v>1547</v>
      </c>
      <c r="E199" t="s">
        <v>834</v>
      </c>
      <c r="F199" t="s">
        <v>1585</v>
      </c>
      <c r="G199" t="s">
        <v>944</v>
      </c>
      <c r="H199" t="s">
        <v>106</v>
      </c>
      <c r="I199" s="77">
        <v>93.13</v>
      </c>
      <c r="J199" s="77">
        <v>451</v>
      </c>
      <c r="K199" s="77">
        <v>0</v>
      </c>
      <c r="L199" s="77">
        <v>1.6166427387</v>
      </c>
      <c r="M199" s="78">
        <v>0</v>
      </c>
      <c r="N199" s="78">
        <v>2.9999999999999997E-4</v>
      </c>
      <c r="O199" s="78">
        <v>0</v>
      </c>
    </row>
    <row r="200" spans="2:15">
      <c r="B200" t="s">
        <v>1586</v>
      </c>
      <c r="C200" t="s">
        <v>1587</v>
      </c>
      <c r="D200" t="s">
        <v>1547</v>
      </c>
      <c r="E200" t="s">
        <v>834</v>
      </c>
      <c r="F200" t="s">
        <v>1588</v>
      </c>
      <c r="G200" t="s">
        <v>944</v>
      </c>
      <c r="H200" t="s">
        <v>106</v>
      </c>
      <c r="I200" s="77">
        <v>200.1</v>
      </c>
      <c r="J200" s="77">
        <v>578</v>
      </c>
      <c r="K200" s="77">
        <v>0</v>
      </c>
      <c r="L200" s="77">
        <v>4.451668722</v>
      </c>
      <c r="M200" s="78">
        <v>0</v>
      </c>
      <c r="N200" s="78">
        <v>8.0000000000000004E-4</v>
      </c>
      <c r="O200" s="78">
        <v>0</v>
      </c>
    </row>
    <row r="201" spans="2:15">
      <c r="B201" t="s">
        <v>1589</v>
      </c>
      <c r="C201" t="s">
        <v>1590</v>
      </c>
      <c r="D201" t="s">
        <v>1551</v>
      </c>
      <c r="E201" t="s">
        <v>834</v>
      </c>
      <c r="F201" t="s">
        <v>1591</v>
      </c>
      <c r="G201" t="s">
        <v>944</v>
      </c>
      <c r="H201" t="s">
        <v>120</v>
      </c>
      <c r="I201" s="77">
        <v>1677.04</v>
      </c>
      <c r="J201" s="77">
        <v>3.7</v>
      </c>
      <c r="K201" s="77">
        <v>0</v>
      </c>
      <c r="L201" s="77">
        <v>0.15275587166400001</v>
      </c>
      <c r="M201" s="78">
        <v>0</v>
      </c>
      <c r="N201" s="78">
        <v>0</v>
      </c>
      <c r="O201" s="78">
        <v>0</v>
      </c>
    </row>
    <row r="202" spans="2:15">
      <c r="B202" t="s">
        <v>1592</v>
      </c>
      <c r="C202" t="s">
        <v>1593</v>
      </c>
      <c r="D202" t="s">
        <v>1551</v>
      </c>
      <c r="E202" t="s">
        <v>834</v>
      </c>
      <c r="F202" t="s">
        <v>1594</v>
      </c>
      <c r="G202" t="s">
        <v>944</v>
      </c>
      <c r="H202" t="s">
        <v>106</v>
      </c>
      <c r="I202" s="77">
        <v>27.36</v>
      </c>
      <c r="J202" s="77">
        <v>2314.9998999999998</v>
      </c>
      <c r="K202" s="77">
        <v>0</v>
      </c>
      <c r="L202" s="77">
        <v>2.4378949106913601</v>
      </c>
      <c r="M202" s="78">
        <v>0</v>
      </c>
      <c r="N202" s="78">
        <v>4.0000000000000002E-4</v>
      </c>
      <c r="O202" s="78">
        <v>0</v>
      </c>
    </row>
    <row r="203" spans="2:15">
      <c r="B203" t="s">
        <v>1595</v>
      </c>
      <c r="C203" t="s">
        <v>1596</v>
      </c>
      <c r="D203" t="s">
        <v>1551</v>
      </c>
      <c r="E203" t="s">
        <v>834</v>
      </c>
      <c r="F203" t="s">
        <v>1597</v>
      </c>
      <c r="G203" t="s">
        <v>944</v>
      </c>
      <c r="H203" t="s">
        <v>106</v>
      </c>
      <c r="I203" s="77">
        <v>31.78</v>
      </c>
      <c r="J203" s="77">
        <v>9109</v>
      </c>
      <c r="K203" s="77">
        <v>0</v>
      </c>
      <c r="L203" s="77">
        <v>11.142239929800001</v>
      </c>
      <c r="M203" s="78">
        <v>0</v>
      </c>
      <c r="N203" s="78">
        <v>2E-3</v>
      </c>
      <c r="O203" s="78">
        <v>1E-4</v>
      </c>
    </row>
    <row r="204" spans="2:15">
      <c r="B204" t="s">
        <v>1598</v>
      </c>
      <c r="C204" t="s">
        <v>1599</v>
      </c>
      <c r="D204" t="s">
        <v>1551</v>
      </c>
      <c r="E204" t="s">
        <v>834</v>
      </c>
      <c r="F204" t="s">
        <v>1600</v>
      </c>
      <c r="G204" t="s">
        <v>944</v>
      </c>
      <c r="H204" t="s">
        <v>106</v>
      </c>
      <c r="I204" s="77">
        <v>11.85</v>
      </c>
      <c r="J204" s="77">
        <v>16354</v>
      </c>
      <c r="K204" s="77">
        <v>0</v>
      </c>
      <c r="L204" s="77">
        <v>7.4591657009999999</v>
      </c>
      <c r="M204" s="78">
        <v>0</v>
      </c>
      <c r="N204" s="78">
        <v>1.2999999999999999E-3</v>
      </c>
      <c r="O204" s="78">
        <v>1E-4</v>
      </c>
    </row>
    <row r="205" spans="2:15">
      <c r="B205" t="s">
        <v>1601</v>
      </c>
      <c r="C205" t="s">
        <v>1602</v>
      </c>
      <c r="D205" t="s">
        <v>1551</v>
      </c>
      <c r="E205" t="s">
        <v>834</v>
      </c>
      <c r="F205" t="s">
        <v>1603</v>
      </c>
      <c r="G205" t="s">
        <v>944</v>
      </c>
      <c r="H205" t="s">
        <v>106</v>
      </c>
      <c r="I205" s="77">
        <v>11.35</v>
      </c>
      <c r="J205" s="77">
        <v>13399</v>
      </c>
      <c r="K205" s="77">
        <v>0</v>
      </c>
      <c r="L205" s="77">
        <v>5.8535072384999998</v>
      </c>
      <c r="M205" s="78">
        <v>0</v>
      </c>
      <c r="N205" s="78">
        <v>1E-3</v>
      </c>
      <c r="O205" s="78">
        <v>1E-4</v>
      </c>
    </row>
    <row r="206" spans="2:15">
      <c r="B206" t="s">
        <v>1604</v>
      </c>
      <c r="C206" t="s">
        <v>1605</v>
      </c>
      <c r="D206" t="s">
        <v>1551</v>
      </c>
      <c r="E206" t="s">
        <v>834</v>
      </c>
      <c r="F206" t="s">
        <v>1606</v>
      </c>
      <c r="G206" t="s">
        <v>1607</v>
      </c>
      <c r="H206" t="s">
        <v>106</v>
      </c>
      <c r="I206" s="77">
        <v>176.53</v>
      </c>
      <c r="J206" s="77">
        <v>210</v>
      </c>
      <c r="K206" s="77">
        <v>0</v>
      </c>
      <c r="L206" s="77">
        <v>1.4268743370000001</v>
      </c>
      <c r="M206" s="78">
        <v>0</v>
      </c>
      <c r="N206" s="78">
        <v>2.9999999999999997E-4</v>
      </c>
      <c r="O206" s="78">
        <v>0</v>
      </c>
    </row>
    <row r="207" spans="2:15">
      <c r="B207" t="s">
        <v>1608</v>
      </c>
      <c r="C207" t="s">
        <v>1609</v>
      </c>
      <c r="D207" t="s">
        <v>1551</v>
      </c>
      <c r="E207" t="s">
        <v>834</v>
      </c>
      <c r="F207" t="s">
        <v>1610</v>
      </c>
      <c r="G207" t="s">
        <v>1607</v>
      </c>
      <c r="H207" t="s">
        <v>106</v>
      </c>
      <c r="I207" s="77">
        <v>528.96</v>
      </c>
      <c r="J207" s="77">
        <v>191</v>
      </c>
      <c r="K207" s="77">
        <v>0</v>
      </c>
      <c r="L207" s="77">
        <v>3.8886970463999999</v>
      </c>
      <c r="M207" s="78">
        <v>0</v>
      </c>
      <c r="N207" s="78">
        <v>6.9999999999999999E-4</v>
      </c>
      <c r="O207" s="78">
        <v>0</v>
      </c>
    </row>
    <row r="208" spans="2:15">
      <c r="B208" t="s">
        <v>1611</v>
      </c>
      <c r="C208" t="s">
        <v>1612</v>
      </c>
      <c r="D208" t="s">
        <v>1551</v>
      </c>
      <c r="E208" t="s">
        <v>834</v>
      </c>
      <c r="F208" t="s">
        <v>1613</v>
      </c>
      <c r="G208" t="s">
        <v>1607</v>
      </c>
      <c r="H208" t="s">
        <v>106</v>
      </c>
      <c r="I208" s="77">
        <v>117.09</v>
      </c>
      <c r="J208" s="77">
        <v>1321</v>
      </c>
      <c r="K208" s="77">
        <v>0</v>
      </c>
      <c r="L208" s="77">
        <v>5.9534750060999997</v>
      </c>
      <c r="M208" s="78">
        <v>0</v>
      </c>
      <c r="N208" s="78">
        <v>1E-3</v>
      </c>
      <c r="O208" s="78">
        <v>1E-4</v>
      </c>
    </row>
    <row r="209" spans="2:15">
      <c r="B209" t="s">
        <v>1614</v>
      </c>
      <c r="C209" t="s">
        <v>1615</v>
      </c>
      <c r="D209" t="s">
        <v>1547</v>
      </c>
      <c r="E209" t="s">
        <v>834</v>
      </c>
      <c r="F209" t="s">
        <v>1616</v>
      </c>
      <c r="G209" t="s">
        <v>1617</v>
      </c>
      <c r="H209" t="s">
        <v>106</v>
      </c>
      <c r="I209" s="77">
        <v>139.96</v>
      </c>
      <c r="J209" s="77">
        <v>1033</v>
      </c>
      <c r="K209" s="77">
        <v>0</v>
      </c>
      <c r="L209" s="77">
        <v>5.5648333931999998</v>
      </c>
      <c r="M209" s="78">
        <v>0</v>
      </c>
      <c r="N209" s="78">
        <v>1E-3</v>
      </c>
      <c r="O209" s="78">
        <v>1E-4</v>
      </c>
    </row>
    <row r="210" spans="2:15">
      <c r="B210" t="s">
        <v>1618</v>
      </c>
      <c r="C210" t="s">
        <v>1619</v>
      </c>
      <c r="D210" t="s">
        <v>1551</v>
      </c>
      <c r="E210" t="s">
        <v>834</v>
      </c>
      <c r="F210" t="s">
        <v>828</v>
      </c>
      <c r="G210" t="s">
        <v>680</v>
      </c>
      <c r="H210" t="s">
        <v>106</v>
      </c>
      <c r="I210" s="77">
        <v>0.88</v>
      </c>
      <c r="J210" s="77">
        <v>19792</v>
      </c>
      <c r="K210" s="77">
        <v>0</v>
      </c>
      <c r="L210" s="77">
        <v>0.67037879040000004</v>
      </c>
      <c r="M210" s="78">
        <v>0</v>
      </c>
      <c r="N210" s="78">
        <v>1E-4</v>
      </c>
      <c r="O210" s="78">
        <v>0</v>
      </c>
    </row>
    <row r="211" spans="2:15">
      <c r="B211" t="s">
        <v>1620</v>
      </c>
      <c r="C211" t="s">
        <v>1621</v>
      </c>
      <c r="D211" t="s">
        <v>1551</v>
      </c>
      <c r="E211" t="s">
        <v>834</v>
      </c>
      <c r="F211" t="s">
        <v>1127</v>
      </c>
      <c r="G211" t="s">
        <v>1128</v>
      </c>
      <c r="H211" t="s">
        <v>106</v>
      </c>
      <c r="I211" s="77">
        <v>163.13999999999999</v>
      </c>
      <c r="J211" s="77">
        <v>2471</v>
      </c>
      <c r="K211" s="77">
        <v>0</v>
      </c>
      <c r="L211" s="77">
        <v>15.5160480006</v>
      </c>
      <c r="M211" s="78">
        <v>0</v>
      </c>
      <c r="N211" s="78">
        <v>2.7000000000000001E-3</v>
      </c>
      <c r="O211" s="78">
        <v>2.0000000000000001E-4</v>
      </c>
    </row>
    <row r="212" spans="2:15">
      <c r="B212" t="s">
        <v>1622</v>
      </c>
      <c r="C212" t="s">
        <v>1623</v>
      </c>
      <c r="D212" t="s">
        <v>1551</v>
      </c>
      <c r="E212" t="s">
        <v>834</v>
      </c>
      <c r="F212" t="s">
        <v>1131</v>
      </c>
      <c r="G212" t="s">
        <v>1128</v>
      </c>
      <c r="H212" t="s">
        <v>106</v>
      </c>
      <c r="I212" s="77">
        <v>130.72</v>
      </c>
      <c r="J212" s="77">
        <v>11077</v>
      </c>
      <c r="K212" s="77">
        <v>0</v>
      </c>
      <c r="L212" s="77">
        <v>55.7329595856</v>
      </c>
      <c r="M212" s="78">
        <v>0</v>
      </c>
      <c r="N212" s="78">
        <v>9.7999999999999997E-3</v>
      </c>
      <c r="O212" s="78">
        <v>5.9999999999999995E-4</v>
      </c>
    </row>
    <row r="213" spans="2:15">
      <c r="B213" t="s">
        <v>1624</v>
      </c>
      <c r="C213" t="s">
        <v>1625</v>
      </c>
      <c r="D213" t="s">
        <v>1551</v>
      </c>
      <c r="E213" t="s">
        <v>834</v>
      </c>
      <c r="F213" t="s">
        <v>1626</v>
      </c>
      <c r="G213" t="s">
        <v>731</v>
      </c>
      <c r="H213" t="s">
        <v>106</v>
      </c>
      <c r="I213" s="77">
        <v>332.89</v>
      </c>
      <c r="J213" s="77">
        <v>613</v>
      </c>
      <c r="K213" s="77">
        <v>0</v>
      </c>
      <c r="L213" s="77">
        <v>7.8543298293000001</v>
      </c>
      <c r="M213" s="78">
        <v>0</v>
      </c>
      <c r="N213" s="78">
        <v>1.4E-3</v>
      </c>
      <c r="O213" s="78">
        <v>1E-4</v>
      </c>
    </row>
    <row r="214" spans="2:15">
      <c r="B214" t="s">
        <v>1627</v>
      </c>
      <c r="C214" t="s">
        <v>1628</v>
      </c>
      <c r="D214" t="s">
        <v>1547</v>
      </c>
      <c r="E214" t="s">
        <v>834</v>
      </c>
      <c r="F214" t="s">
        <v>857</v>
      </c>
      <c r="G214" t="s">
        <v>858</v>
      </c>
      <c r="H214" t="s">
        <v>106</v>
      </c>
      <c r="I214" s="77">
        <v>3407.39</v>
      </c>
      <c r="J214" s="77">
        <v>1022</v>
      </c>
      <c r="K214" s="77">
        <v>0</v>
      </c>
      <c r="L214" s="77">
        <v>134.03575080420001</v>
      </c>
      <c r="M214" s="78">
        <v>0</v>
      </c>
      <c r="N214" s="78">
        <v>2.35E-2</v>
      </c>
      <c r="O214" s="78">
        <v>1.4E-3</v>
      </c>
    </row>
    <row r="215" spans="2:15">
      <c r="B215" t="s">
        <v>1629</v>
      </c>
      <c r="C215" t="s">
        <v>1630</v>
      </c>
      <c r="D215" t="s">
        <v>1551</v>
      </c>
      <c r="E215" t="s">
        <v>834</v>
      </c>
      <c r="F215" t="s">
        <v>1631</v>
      </c>
      <c r="G215" t="s">
        <v>125</v>
      </c>
      <c r="H215" t="s">
        <v>106</v>
      </c>
      <c r="I215" s="77">
        <v>121.9</v>
      </c>
      <c r="J215" s="77">
        <v>68.599999999999994</v>
      </c>
      <c r="K215" s="77">
        <v>0</v>
      </c>
      <c r="L215" s="77">
        <v>0.32186646660000001</v>
      </c>
      <c r="M215" s="78">
        <v>0</v>
      </c>
      <c r="N215" s="78">
        <v>1E-4</v>
      </c>
      <c r="O215" s="78">
        <v>0</v>
      </c>
    </row>
    <row r="216" spans="2:15">
      <c r="B216" t="s">
        <v>1632</v>
      </c>
      <c r="C216" t="s">
        <v>1633</v>
      </c>
      <c r="D216" t="s">
        <v>1551</v>
      </c>
      <c r="E216" t="s">
        <v>834</v>
      </c>
      <c r="F216" t="s">
        <v>1157</v>
      </c>
      <c r="G216" t="s">
        <v>129</v>
      </c>
      <c r="H216" t="s">
        <v>106</v>
      </c>
      <c r="I216" s="77">
        <v>145.86000000000001</v>
      </c>
      <c r="J216" s="77">
        <v>16780</v>
      </c>
      <c r="K216" s="77">
        <v>0</v>
      </c>
      <c r="L216" s="77">
        <v>94.205460492</v>
      </c>
      <c r="M216" s="78">
        <v>0</v>
      </c>
      <c r="N216" s="78">
        <v>1.6500000000000001E-2</v>
      </c>
      <c r="O216" s="78">
        <v>1E-3</v>
      </c>
    </row>
    <row r="217" spans="2:15">
      <c r="B217" t="s">
        <v>1634</v>
      </c>
      <c r="C217" t="s">
        <v>1635</v>
      </c>
      <c r="D217" t="s">
        <v>1551</v>
      </c>
      <c r="E217" t="s">
        <v>834</v>
      </c>
      <c r="F217" t="s">
        <v>1335</v>
      </c>
      <c r="G217" t="s">
        <v>129</v>
      </c>
      <c r="H217" t="s">
        <v>106</v>
      </c>
      <c r="I217" s="77">
        <v>257.11</v>
      </c>
      <c r="J217" s="77">
        <v>3067</v>
      </c>
      <c r="K217" s="77">
        <v>0</v>
      </c>
      <c r="L217" s="77">
        <v>30.351534681299999</v>
      </c>
      <c r="M217" s="78">
        <v>0</v>
      </c>
      <c r="N217" s="78">
        <v>5.3E-3</v>
      </c>
      <c r="O217" s="78">
        <v>2.9999999999999997E-4</v>
      </c>
    </row>
    <row r="218" spans="2:15">
      <c r="B218" s="79" t="s">
        <v>311</v>
      </c>
      <c r="E218" s="16"/>
      <c r="F218" s="16"/>
      <c r="G218" s="16"/>
      <c r="I218" s="81">
        <v>7673.33</v>
      </c>
      <c r="K218" s="81">
        <v>0.99067000000000005</v>
      </c>
      <c r="L218" s="81">
        <v>1115.2524555777547</v>
      </c>
      <c r="N218" s="80">
        <v>0.1958</v>
      </c>
      <c r="O218" s="80">
        <v>1.1900000000000001E-2</v>
      </c>
    </row>
    <row r="219" spans="2:15">
      <c r="B219" t="s">
        <v>1636</v>
      </c>
      <c r="C219" t="s">
        <v>1637</v>
      </c>
      <c r="D219" t="s">
        <v>1551</v>
      </c>
      <c r="E219" t="s">
        <v>834</v>
      </c>
      <c r="F219"/>
      <c r="G219" t="s">
        <v>906</v>
      </c>
      <c r="H219" t="s">
        <v>106</v>
      </c>
      <c r="I219" s="77">
        <v>13.4</v>
      </c>
      <c r="J219" s="77">
        <v>24638</v>
      </c>
      <c r="K219" s="77">
        <v>0</v>
      </c>
      <c r="L219" s="77">
        <v>12.707442708</v>
      </c>
      <c r="M219" s="78">
        <v>0</v>
      </c>
      <c r="N219" s="78">
        <v>2.2000000000000001E-3</v>
      </c>
      <c r="O219" s="78">
        <v>1E-4</v>
      </c>
    </row>
    <row r="220" spans="2:15">
      <c r="B220" t="s">
        <v>1638</v>
      </c>
      <c r="C220" t="s">
        <v>1639</v>
      </c>
      <c r="D220" t="s">
        <v>1547</v>
      </c>
      <c r="E220" t="s">
        <v>834</v>
      </c>
      <c r="F220"/>
      <c r="G220" t="s">
        <v>886</v>
      </c>
      <c r="H220" t="s">
        <v>106</v>
      </c>
      <c r="I220" s="77">
        <v>225.07</v>
      </c>
      <c r="J220" s="77">
        <v>2756</v>
      </c>
      <c r="K220" s="77">
        <v>0.20655999999999999</v>
      </c>
      <c r="L220" s="77">
        <v>24.081634490799999</v>
      </c>
      <c r="M220" s="78">
        <v>0</v>
      </c>
      <c r="N220" s="78">
        <v>4.1999999999999997E-3</v>
      </c>
      <c r="O220" s="78">
        <v>2.9999999999999997E-4</v>
      </c>
    </row>
    <row r="221" spans="2:15">
      <c r="B221" t="s">
        <v>1640</v>
      </c>
      <c r="C221" t="s">
        <v>1641</v>
      </c>
      <c r="D221" t="s">
        <v>1547</v>
      </c>
      <c r="E221" t="s">
        <v>834</v>
      </c>
      <c r="F221"/>
      <c r="G221" t="s">
        <v>886</v>
      </c>
      <c r="H221" t="s">
        <v>106</v>
      </c>
      <c r="I221" s="77">
        <v>45.78</v>
      </c>
      <c r="J221" s="77">
        <v>14759</v>
      </c>
      <c r="K221" s="77">
        <v>0</v>
      </c>
      <c r="L221" s="77">
        <v>26.006423599800002</v>
      </c>
      <c r="M221" s="78">
        <v>0</v>
      </c>
      <c r="N221" s="78">
        <v>4.5999999999999999E-3</v>
      </c>
      <c r="O221" s="78">
        <v>2.9999999999999997E-4</v>
      </c>
    </row>
    <row r="222" spans="2:15">
      <c r="B222" t="s">
        <v>1642</v>
      </c>
      <c r="C222" t="s">
        <v>1643</v>
      </c>
      <c r="D222" t="s">
        <v>1547</v>
      </c>
      <c r="E222" t="s">
        <v>834</v>
      </c>
      <c r="F222"/>
      <c r="G222" t="s">
        <v>898</v>
      </c>
      <c r="H222" t="s">
        <v>106</v>
      </c>
      <c r="I222" s="77">
        <v>48.69</v>
      </c>
      <c r="J222" s="77">
        <v>12082</v>
      </c>
      <c r="K222" s="77">
        <v>0</v>
      </c>
      <c r="L222" s="77">
        <v>22.642611604199999</v>
      </c>
      <c r="M222" s="78">
        <v>0</v>
      </c>
      <c r="N222" s="78">
        <v>4.0000000000000001E-3</v>
      </c>
      <c r="O222" s="78">
        <v>2.0000000000000001E-4</v>
      </c>
    </row>
    <row r="223" spans="2:15">
      <c r="B223" t="s">
        <v>1644</v>
      </c>
      <c r="C223" t="s">
        <v>1645</v>
      </c>
      <c r="D223" t="s">
        <v>123</v>
      </c>
      <c r="E223" t="s">
        <v>834</v>
      </c>
      <c r="F223"/>
      <c r="G223" t="s">
        <v>898</v>
      </c>
      <c r="H223" t="s">
        <v>110</v>
      </c>
      <c r="I223" s="77">
        <v>43.08</v>
      </c>
      <c r="J223" s="77">
        <v>12674</v>
      </c>
      <c r="K223" s="77">
        <v>0</v>
      </c>
      <c r="L223" s="77">
        <v>22.153784454</v>
      </c>
      <c r="M223" s="78">
        <v>0</v>
      </c>
      <c r="N223" s="78">
        <v>3.8999999999999998E-3</v>
      </c>
      <c r="O223" s="78">
        <v>2.0000000000000001E-4</v>
      </c>
    </row>
    <row r="224" spans="2:15">
      <c r="B224" t="s">
        <v>1646</v>
      </c>
      <c r="C224" t="s">
        <v>1647</v>
      </c>
      <c r="D224" t="s">
        <v>1547</v>
      </c>
      <c r="E224" t="s">
        <v>834</v>
      </c>
      <c r="F224"/>
      <c r="G224" t="s">
        <v>898</v>
      </c>
      <c r="H224" t="s">
        <v>106</v>
      </c>
      <c r="I224" s="77">
        <v>45.47</v>
      </c>
      <c r="J224" s="77">
        <v>19043</v>
      </c>
      <c r="K224" s="77">
        <v>0</v>
      </c>
      <c r="L224" s="77">
        <v>33.327921732900002</v>
      </c>
      <c r="M224" s="78">
        <v>0</v>
      </c>
      <c r="N224" s="78">
        <v>5.8999999999999999E-3</v>
      </c>
      <c r="O224" s="78">
        <v>4.0000000000000002E-4</v>
      </c>
    </row>
    <row r="225" spans="2:15">
      <c r="B225" t="s">
        <v>1648</v>
      </c>
      <c r="C225" t="s">
        <v>1649</v>
      </c>
      <c r="D225" t="s">
        <v>123</v>
      </c>
      <c r="E225" t="s">
        <v>834</v>
      </c>
      <c r="F225"/>
      <c r="G225" t="s">
        <v>898</v>
      </c>
      <c r="H225" t="s">
        <v>110</v>
      </c>
      <c r="I225" s="77">
        <v>46.7</v>
      </c>
      <c r="J225" s="77">
        <v>9100</v>
      </c>
      <c r="K225" s="77">
        <v>0</v>
      </c>
      <c r="L225" s="77">
        <v>17.243157750000002</v>
      </c>
      <c r="M225" s="78">
        <v>0</v>
      </c>
      <c r="N225" s="78">
        <v>3.0000000000000001E-3</v>
      </c>
      <c r="O225" s="78">
        <v>2.0000000000000001E-4</v>
      </c>
    </row>
    <row r="226" spans="2:15">
      <c r="B226" t="s">
        <v>1650</v>
      </c>
      <c r="C226" t="s">
        <v>1651</v>
      </c>
      <c r="D226" t="s">
        <v>123</v>
      </c>
      <c r="E226" t="s">
        <v>834</v>
      </c>
      <c r="F226"/>
      <c r="G226" t="s">
        <v>898</v>
      </c>
      <c r="H226" t="s">
        <v>110</v>
      </c>
      <c r="I226" s="77">
        <v>91.1</v>
      </c>
      <c r="J226" s="77">
        <v>10522</v>
      </c>
      <c r="K226" s="77">
        <v>0</v>
      </c>
      <c r="L226" s="77">
        <v>38.893336665</v>
      </c>
      <c r="M226" s="78">
        <v>0</v>
      </c>
      <c r="N226" s="78">
        <v>6.7999999999999996E-3</v>
      </c>
      <c r="O226" s="78">
        <v>4.0000000000000002E-4</v>
      </c>
    </row>
    <row r="227" spans="2:15">
      <c r="B227" t="s">
        <v>1652</v>
      </c>
      <c r="C227" t="s">
        <v>1653</v>
      </c>
      <c r="D227" t="s">
        <v>123</v>
      </c>
      <c r="E227" t="s">
        <v>834</v>
      </c>
      <c r="F227"/>
      <c r="G227" t="s">
        <v>947</v>
      </c>
      <c r="H227" t="s">
        <v>198</v>
      </c>
      <c r="I227" s="77">
        <v>18.829999999999998</v>
      </c>
      <c r="J227" s="77">
        <v>10990</v>
      </c>
      <c r="K227" s="77">
        <v>0</v>
      </c>
      <c r="L227" s="77">
        <v>8.6716849967999998</v>
      </c>
      <c r="M227" s="78">
        <v>0</v>
      </c>
      <c r="N227" s="78">
        <v>1.5E-3</v>
      </c>
      <c r="O227" s="78">
        <v>1E-4</v>
      </c>
    </row>
    <row r="228" spans="2:15">
      <c r="B228" t="s">
        <v>1654</v>
      </c>
      <c r="C228" t="s">
        <v>1655</v>
      </c>
      <c r="D228" t="s">
        <v>1547</v>
      </c>
      <c r="E228" t="s">
        <v>834</v>
      </c>
      <c r="F228"/>
      <c r="G228" t="s">
        <v>947</v>
      </c>
      <c r="H228" t="s">
        <v>106</v>
      </c>
      <c r="I228" s="77">
        <v>23.73</v>
      </c>
      <c r="J228" s="77">
        <v>10892</v>
      </c>
      <c r="K228" s="77">
        <v>0</v>
      </c>
      <c r="L228" s="77">
        <v>9.9484009883999995</v>
      </c>
      <c r="M228" s="78">
        <v>0</v>
      </c>
      <c r="N228" s="78">
        <v>1.6999999999999999E-3</v>
      </c>
      <c r="O228" s="78">
        <v>1E-4</v>
      </c>
    </row>
    <row r="229" spans="2:15">
      <c r="B229" t="s">
        <v>1656</v>
      </c>
      <c r="C229" t="s">
        <v>1657</v>
      </c>
      <c r="D229" t="s">
        <v>1551</v>
      </c>
      <c r="E229" t="s">
        <v>834</v>
      </c>
      <c r="F229"/>
      <c r="G229" t="s">
        <v>947</v>
      </c>
      <c r="H229" t="s">
        <v>106</v>
      </c>
      <c r="I229" s="77">
        <v>22.97</v>
      </c>
      <c r="J229" s="77">
        <v>11420</v>
      </c>
      <c r="K229" s="77">
        <v>0</v>
      </c>
      <c r="L229" s="77">
        <v>10.096596726</v>
      </c>
      <c r="M229" s="78">
        <v>0</v>
      </c>
      <c r="N229" s="78">
        <v>1.8E-3</v>
      </c>
      <c r="O229" s="78">
        <v>1E-4</v>
      </c>
    </row>
    <row r="230" spans="2:15">
      <c r="B230" t="s">
        <v>1658</v>
      </c>
      <c r="C230" t="s">
        <v>1659</v>
      </c>
      <c r="D230" t="s">
        <v>123</v>
      </c>
      <c r="E230" t="s">
        <v>834</v>
      </c>
      <c r="F230"/>
      <c r="G230" t="s">
        <v>947</v>
      </c>
      <c r="H230" t="s">
        <v>110</v>
      </c>
      <c r="I230" s="77">
        <v>6.28</v>
      </c>
      <c r="J230" s="77">
        <v>70600</v>
      </c>
      <c r="K230" s="77">
        <v>0</v>
      </c>
      <c r="L230" s="77">
        <v>17.9896566</v>
      </c>
      <c r="M230" s="78">
        <v>0</v>
      </c>
      <c r="N230" s="78">
        <v>3.2000000000000002E-3</v>
      </c>
      <c r="O230" s="78">
        <v>2.0000000000000001E-4</v>
      </c>
    </row>
    <row r="231" spans="2:15">
      <c r="B231" t="s">
        <v>1660</v>
      </c>
      <c r="C231" t="s">
        <v>1661</v>
      </c>
      <c r="D231" t="s">
        <v>1551</v>
      </c>
      <c r="E231" t="s">
        <v>834</v>
      </c>
      <c r="F231"/>
      <c r="G231" t="s">
        <v>911</v>
      </c>
      <c r="H231" t="s">
        <v>106</v>
      </c>
      <c r="I231" s="77">
        <v>0.01</v>
      </c>
      <c r="J231" s="77">
        <v>54242574.75</v>
      </c>
      <c r="K231" s="77">
        <v>0</v>
      </c>
      <c r="L231" s="77">
        <v>20.877967021275001</v>
      </c>
      <c r="M231" s="78">
        <v>0</v>
      </c>
      <c r="N231" s="78">
        <v>3.7000000000000002E-3</v>
      </c>
      <c r="O231" s="78">
        <v>2.0000000000000001E-4</v>
      </c>
    </row>
    <row r="232" spans="2:15">
      <c r="B232" t="s">
        <v>1662</v>
      </c>
      <c r="C232" t="s">
        <v>1663</v>
      </c>
      <c r="D232" t="s">
        <v>1547</v>
      </c>
      <c r="E232" t="s">
        <v>834</v>
      </c>
      <c r="F232"/>
      <c r="G232" t="s">
        <v>911</v>
      </c>
      <c r="H232" t="s">
        <v>106</v>
      </c>
      <c r="I232" s="77">
        <v>5.51</v>
      </c>
      <c r="J232" s="77">
        <v>64524</v>
      </c>
      <c r="K232" s="77">
        <v>0</v>
      </c>
      <c r="L232" s="77">
        <v>13.6842434676</v>
      </c>
      <c r="M232" s="78">
        <v>0</v>
      </c>
      <c r="N232" s="78">
        <v>2.3999999999999998E-3</v>
      </c>
      <c r="O232" s="78">
        <v>1E-4</v>
      </c>
    </row>
    <row r="233" spans="2:15">
      <c r="B233" t="s">
        <v>1664</v>
      </c>
      <c r="C233" t="s">
        <v>1665</v>
      </c>
      <c r="D233" t="s">
        <v>1551</v>
      </c>
      <c r="E233" t="s">
        <v>834</v>
      </c>
      <c r="F233"/>
      <c r="G233" t="s">
        <v>911</v>
      </c>
      <c r="H233" t="s">
        <v>106</v>
      </c>
      <c r="I233" s="77">
        <v>126.09</v>
      </c>
      <c r="J233" s="77">
        <v>1066.6199999999999</v>
      </c>
      <c r="K233" s="77">
        <v>0</v>
      </c>
      <c r="L233" s="77">
        <v>5.1765245571419998</v>
      </c>
      <c r="M233" s="78">
        <v>0</v>
      </c>
      <c r="N233" s="78">
        <v>8.9999999999999998E-4</v>
      </c>
      <c r="O233" s="78">
        <v>1E-4</v>
      </c>
    </row>
    <row r="234" spans="2:15">
      <c r="B234" t="s">
        <v>1666</v>
      </c>
      <c r="C234" t="s">
        <v>1667</v>
      </c>
      <c r="D234" t="s">
        <v>1547</v>
      </c>
      <c r="E234" t="s">
        <v>834</v>
      </c>
      <c r="F234"/>
      <c r="G234" t="s">
        <v>911</v>
      </c>
      <c r="H234" t="s">
        <v>106</v>
      </c>
      <c r="I234" s="77">
        <v>22.35</v>
      </c>
      <c r="J234" s="77">
        <v>32520</v>
      </c>
      <c r="K234" s="77">
        <v>0</v>
      </c>
      <c r="L234" s="77">
        <v>27.97537878</v>
      </c>
      <c r="M234" s="78">
        <v>0</v>
      </c>
      <c r="N234" s="78">
        <v>4.8999999999999998E-3</v>
      </c>
      <c r="O234" s="78">
        <v>2.9999999999999997E-4</v>
      </c>
    </row>
    <row r="235" spans="2:15">
      <c r="B235" t="s">
        <v>1668</v>
      </c>
      <c r="C235" t="s">
        <v>1669</v>
      </c>
      <c r="D235" t="s">
        <v>1547</v>
      </c>
      <c r="E235" t="s">
        <v>834</v>
      </c>
      <c r="F235"/>
      <c r="G235" t="s">
        <v>911</v>
      </c>
      <c r="H235" t="s">
        <v>106</v>
      </c>
      <c r="I235" s="77">
        <v>69.84</v>
      </c>
      <c r="J235" s="77">
        <v>8219</v>
      </c>
      <c r="K235" s="77">
        <v>0</v>
      </c>
      <c r="L235" s="77">
        <v>22.093835810400002</v>
      </c>
      <c r="M235" s="78">
        <v>0</v>
      </c>
      <c r="N235" s="78">
        <v>3.8999999999999998E-3</v>
      </c>
      <c r="O235" s="78">
        <v>2.0000000000000001E-4</v>
      </c>
    </row>
    <row r="236" spans="2:15">
      <c r="B236" t="s">
        <v>1670</v>
      </c>
      <c r="C236" t="s">
        <v>1671</v>
      </c>
      <c r="D236" t="s">
        <v>1672</v>
      </c>
      <c r="E236" t="s">
        <v>834</v>
      </c>
      <c r="F236"/>
      <c r="G236" t="s">
        <v>853</v>
      </c>
      <c r="H236" t="s">
        <v>113</v>
      </c>
      <c r="I236" s="77">
        <v>500.37</v>
      </c>
      <c r="J236" s="77">
        <v>1158</v>
      </c>
      <c r="K236" s="77">
        <v>0.57403000000000004</v>
      </c>
      <c r="L236" s="77">
        <v>27.808905905380001</v>
      </c>
      <c r="M236" s="78">
        <v>0</v>
      </c>
      <c r="N236" s="78">
        <v>4.8999999999999998E-3</v>
      </c>
      <c r="O236" s="78">
        <v>2.9999999999999997E-4</v>
      </c>
    </row>
    <row r="237" spans="2:15">
      <c r="B237" t="s">
        <v>1673</v>
      </c>
      <c r="C237" t="s">
        <v>1674</v>
      </c>
      <c r="D237" t="s">
        <v>1551</v>
      </c>
      <c r="E237" t="s">
        <v>834</v>
      </c>
      <c r="F237"/>
      <c r="G237" t="s">
        <v>853</v>
      </c>
      <c r="H237" t="s">
        <v>106</v>
      </c>
      <c r="I237" s="77">
        <v>205.62</v>
      </c>
      <c r="J237" s="77">
        <v>1552</v>
      </c>
      <c r="K237" s="77">
        <v>0</v>
      </c>
      <c r="L237" s="77">
        <v>12.2830150176</v>
      </c>
      <c r="M237" s="78">
        <v>0</v>
      </c>
      <c r="N237" s="78">
        <v>2.2000000000000001E-3</v>
      </c>
      <c r="O237" s="78">
        <v>1E-4</v>
      </c>
    </row>
    <row r="238" spans="2:15">
      <c r="B238" t="s">
        <v>1675</v>
      </c>
      <c r="C238" t="s">
        <v>1676</v>
      </c>
      <c r="D238" t="s">
        <v>1551</v>
      </c>
      <c r="E238" t="s">
        <v>834</v>
      </c>
      <c r="F238"/>
      <c r="G238" t="s">
        <v>1677</v>
      </c>
      <c r="H238" t="s">
        <v>106</v>
      </c>
      <c r="I238" s="77">
        <v>10.41</v>
      </c>
      <c r="J238" s="77">
        <v>56863</v>
      </c>
      <c r="K238" s="77">
        <v>0</v>
      </c>
      <c r="L238" s="77">
        <v>22.783918016699999</v>
      </c>
      <c r="M238" s="78">
        <v>0</v>
      </c>
      <c r="N238" s="78">
        <v>4.0000000000000001E-3</v>
      </c>
      <c r="O238" s="78">
        <v>2.0000000000000001E-4</v>
      </c>
    </row>
    <row r="239" spans="2:15">
      <c r="B239" t="s">
        <v>1678</v>
      </c>
      <c r="C239" t="s">
        <v>1679</v>
      </c>
      <c r="D239" t="s">
        <v>1551</v>
      </c>
      <c r="E239" t="s">
        <v>834</v>
      </c>
      <c r="F239"/>
      <c r="G239" t="s">
        <v>989</v>
      </c>
      <c r="H239" t="s">
        <v>106</v>
      </c>
      <c r="I239" s="77">
        <v>252.19</v>
      </c>
      <c r="J239" s="77">
        <v>191</v>
      </c>
      <c r="K239" s="77">
        <v>0</v>
      </c>
      <c r="L239" s="77">
        <v>1.8539974821</v>
      </c>
      <c r="M239" s="78">
        <v>0</v>
      </c>
      <c r="N239" s="78">
        <v>2.9999999999999997E-4</v>
      </c>
      <c r="O239" s="78">
        <v>0</v>
      </c>
    </row>
    <row r="240" spans="2:15">
      <c r="B240" t="s">
        <v>1680</v>
      </c>
      <c r="C240" t="s">
        <v>1681</v>
      </c>
      <c r="D240" t="s">
        <v>1551</v>
      </c>
      <c r="E240" t="s">
        <v>834</v>
      </c>
      <c r="F240"/>
      <c r="G240" t="s">
        <v>978</v>
      </c>
      <c r="H240" t="s">
        <v>106</v>
      </c>
      <c r="I240" s="77">
        <v>108.69</v>
      </c>
      <c r="J240" s="77">
        <v>13313</v>
      </c>
      <c r="K240" s="77">
        <v>0</v>
      </c>
      <c r="L240" s="77">
        <v>55.694643945300001</v>
      </c>
      <c r="M240" s="78">
        <v>0</v>
      </c>
      <c r="N240" s="78">
        <v>9.7999999999999997E-3</v>
      </c>
      <c r="O240" s="78">
        <v>5.9999999999999995E-4</v>
      </c>
    </row>
    <row r="241" spans="2:15">
      <c r="B241" t="s">
        <v>1682</v>
      </c>
      <c r="C241" t="s">
        <v>1683</v>
      </c>
      <c r="D241" t="s">
        <v>1547</v>
      </c>
      <c r="E241" t="s">
        <v>834</v>
      </c>
      <c r="F241"/>
      <c r="G241" t="s">
        <v>978</v>
      </c>
      <c r="H241" t="s">
        <v>106</v>
      </c>
      <c r="I241" s="77">
        <v>421.56</v>
      </c>
      <c r="J241" s="77">
        <v>380</v>
      </c>
      <c r="K241" s="77">
        <v>0</v>
      </c>
      <c r="L241" s="77">
        <v>6.1658208720000003</v>
      </c>
      <c r="M241" s="78">
        <v>0</v>
      </c>
      <c r="N241" s="78">
        <v>1.1000000000000001E-3</v>
      </c>
      <c r="O241" s="78">
        <v>1E-4</v>
      </c>
    </row>
    <row r="242" spans="2:15">
      <c r="B242" t="s">
        <v>1684</v>
      </c>
      <c r="C242" t="s">
        <v>1685</v>
      </c>
      <c r="D242" t="s">
        <v>1551</v>
      </c>
      <c r="E242" t="s">
        <v>834</v>
      </c>
      <c r="F242"/>
      <c r="G242" t="s">
        <v>978</v>
      </c>
      <c r="H242" t="s">
        <v>106</v>
      </c>
      <c r="I242" s="77">
        <v>43.33</v>
      </c>
      <c r="J242" s="77">
        <v>30396</v>
      </c>
      <c r="K242" s="77">
        <v>0</v>
      </c>
      <c r="L242" s="77">
        <v>50.693588593199998</v>
      </c>
      <c r="M242" s="78">
        <v>0</v>
      </c>
      <c r="N242" s="78">
        <v>8.8999999999999999E-3</v>
      </c>
      <c r="O242" s="78">
        <v>5.0000000000000001E-4</v>
      </c>
    </row>
    <row r="243" spans="2:15">
      <c r="B243" t="s">
        <v>1686</v>
      </c>
      <c r="C243" t="s">
        <v>1687</v>
      </c>
      <c r="D243" t="s">
        <v>1551</v>
      </c>
      <c r="E243" t="s">
        <v>834</v>
      </c>
      <c r="F243"/>
      <c r="G243" t="s">
        <v>978</v>
      </c>
      <c r="H243" t="s">
        <v>106</v>
      </c>
      <c r="I243" s="77">
        <v>8.8800000000000008</v>
      </c>
      <c r="J243" s="77">
        <v>37636</v>
      </c>
      <c r="K243" s="77">
        <v>0</v>
      </c>
      <c r="L243" s="77">
        <v>12.8636536032</v>
      </c>
      <c r="M243" s="78">
        <v>0</v>
      </c>
      <c r="N243" s="78">
        <v>2.3E-3</v>
      </c>
      <c r="O243" s="78">
        <v>1E-4</v>
      </c>
    </row>
    <row r="244" spans="2:15">
      <c r="B244" t="s">
        <v>1688</v>
      </c>
      <c r="C244" t="s">
        <v>1689</v>
      </c>
      <c r="D244" t="s">
        <v>1547</v>
      </c>
      <c r="E244" t="s">
        <v>834</v>
      </c>
      <c r="F244"/>
      <c r="G244" t="s">
        <v>986</v>
      </c>
      <c r="H244" t="s">
        <v>106</v>
      </c>
      <c r="I244" s="77">
        <v>273.61</v>
      </c>
      <c r="J244" s="77">
        <v>3209</v>
      </c>
      <c r="K244" s="77">
        <v>0</v>
      </c>
      <c r="L244" s="77">
        <v>33.794777720100001</v>
      </c>
      <c r="M244" s="78">
        <v>0</v>
      </c>
      <c r="N244" s="78">
        <v>5.8999999999999999E-3</v>
      </c>
      <c r="O244" s="78">
        <v>4.0000000000000002E-4</v>
      </c>
    </row>
    <row r="245" spans="2:15">
      <c r="B245" t="s">
        <v>1690</v>
      </c>
      <c r="C245" t="s">
        <v>1691</v>
      </c>
      <c r="D245" t="s">
        <v>1692</v>
      </c>
      <c r="E245" t="s">
        <v>834</v>
      </c>
      <c r="F245"/>
      <c r="G245" t="s">
        <v>893</v>
      </c>
      <c r="H245" t="s">
        <v>110</v>
      </c>
      <c r="I245" s="77">
        <v>4135.8500000000004</v>
      </c>
      <c r="J245" s="77">
        <v>181.1</v>
      </c>
      <c r="K245" s="77">
        <v>0</v>
      </c>
      <c r="L245" s="77">
        <v>30.390773800125</v>
      </c>
      <c r="M245" s="78">
        <v>0</v>
      </c>
      <c r="N245" s="78">
        <v>5.3E-3</v>
      </c>
      <c r="O245" s="78">
        <v>2.9999999999999997E-4</v>
      </c>
    </row>
    <row r="246" spans="2:15">
      <c r="B246" t="s">
        <v>1693</v>
      </c>
      <c r="C246" t="s">
        <v>1694</v>
      </c>
      <c r="D246" t="s">
        <v>1551</v>
      </c>
      <c r="E246" t="s">
        <v>834</v>
      </c>
      <c r="F246"/>
      <c r="G246" t="s">
        <v>1570</v>
      </c>
      <c r="H246" t="s">
        <v>106</v>
      </c>
      <c r="I246" s="77">
        <v>180.98</v>
      </c>
      <c r="J246" s="77">
        <v>12598</v>
      </c>
      <c r="K246" s="77">
        <v>0</v>
      </c>
      <c r="L246" s="77">
        <v>87.756662679599998</v>
      </c>
      <c r="M246" s="78">
        <v>0</v>
      </c>
      <c r="N246" s="78">
        <v>1.54E-2</v>
      </c>
      <c r="O246" s="78">
        <v>8.9999999999999998E-4</v>
      </c>
    </row>
    <row r="247" spans="2:15">
      <c r="B247" t="s">
        <v>1695</v>
      </c>
      <c r="C247" t="s">
        <v>1696</v>
      </c>
      <c r="D247" t="s">
        <v>1551</v>
      </c>
      <c r="E247" t="s">
        <v>834</v>
      </c>
      <c r="F247"/>
      <c r="G247" t="s">
        <v>1574</v>
      </c>
      <c r="H247" t="s">
        <v>106</v>
      </c>
      <c r="I247" s="77">
        <v>80.38</v>
      </c>
      <c r="J247" s="77">
        <v>13822</v>
      </c>
      <c r="K247" s="77">
        <v>0</v>
      </c>
      <c r="L247" s="77">
        <v>42.762865736400002</v>
      </c>
      <c r="M247" s="78">
        <v>0</v>
      </c>
      <c r="N247" s="78">
        <v>7.4999999999999997E-3</v>
      </c>
      <c r="O247" s="78">
        <v>5.0000000000000001E-4</v>
      </c>
    </row>
    <row r="248" spans="2:15">
      <c r="B248" t="s">
        <v>1697</v>
      </c>
      <c r="C248" t="s">
        <v>1698</v>
      </c>
      <c r="D248" t="s">
        <v>1699</v>
      </c>
      <c r="E248" t="s">
        <v>834</v>
      </c>
      <c r="F248"/>
      <c r="G248" t="s">
        <v>1574</v>
      </c>
      <c r="H248" t="s">
        <v>110</v>
      </c>
      <c r="I248" s="77">
        <v>17.149999999999999</v>
      </c>
      <c r="J248" s="77">
        <v>55080</v>
      </c>
      <c r="K248" s="77">
        <v>0</v>
      </c>
      <c r="L248" s="77">
        <v>38.328037649999999</v>
      </c>
      <c r="M248" s="78">
        <v>0</v>
      </c>
      <c r="N248" s="78">
        <v>6.7000000000000002E-3</v>
      </c>
      <c r="O248" s="78">
        <v>4.0000000000000002E-4</v>
      </c>
    </row>
    <row r="249" spans="2:15">
      <c r="B249" t="s">
        <v>1700</v>
      </c>
      <c r="C249" t="s">
        <v>1701</v>
      </c>
      <c r="D249" t="s">
        <v>1551</v>
      </c>
      <c r="E249" t="s">
        <v>834</v>
      </c>
      <c r="F249"/>
      <c r="G249" t="s">
        <v>1574</v>
      </c>
      <c r="H249" t="s">
        <v>106</v>
      </c>
      <c r="I249" s="77">
        <v>11.94</v>
      </c>
      <c r="J249" s="77">
        <v>83200</v>
      </c>
      <c r="K249" s="77">
        <v>0.21007999999999999</v>
      </c>
      <c r="L249" s="77">
        <v>38.44635392</v>
      </c>
      <c r="M249" s="78">
        <v>0</v>
      </c>
      <c r="N249" s="78">
        <v>6.7999999999999996E-3</v>
      </c>
      <c r="O249" s="78">
        <v>4.0000000000000002E-4</v>
      </c>
    </row>
    <row r="250" spans="2:15">
      <c r="B250" t="s">
        <v>1702</v>
      </c>
      <c r="C250" t="s">
        <v>1703</v>
      </c>
      <c r="D250" t="s">
        <v>1551</v>
      </c>
      <c r="E250" t="s">
        <v>834</v>
      </c>
      <c r="F250"/>
      <c r="G250" t="s">
        <v>1574</v>
      </c>
      <c r="H250" t="s">
        <v>106</v>
      </c>
      <c r="I250" s="77">
        <v>40.880000000000003</v>
      </c>
      <c r="J250" s="77">
        <v>43089</v>
      </c>
      <c r="K250" s="77">
        <v>0</v>
      </c>
      <c r="L250" s="77">
        <v>67.799300536800004</v>
      </c>
      <c r="M250" s="78">
        <v>0</v>
      </c>
      <c r="N250" s="78">
        <v>1.1900000000000001E-2</v>
      </c>
      <c r="O250" s="78">
        <v>6.9999999999999999E-4</v>
      </c>
    </row>
    <row r="251" spans="2:15">
      <c r="B251" t="s">
        <v>1704</v>
      </c>
      <c r="C251" t="s">
        <v>1705</v>
      </c>
      <c r="D251" t="s">
        <v>1547</v>
      </c>
      <c r="E251" t="s">
        <v>834</v>
      </c>
      <c r="F251"/>
      <c r="G251" t="s">
        <v>1574</v>
      </c>
      <c r="H251" t="s">
        <v>106</v>
      </c>
      <c r="I251" s="77">
        <v>109.47</v>
      </c>
      <c r="J251" s="77">
        <v>8688.1092000000099</v>
      </c>
      <c r="K251" s="77">
        <v>0</v>
      </c>
      <c r="L251" s="77">
        <v>36.607350720632802</v>
      </c>
      <c r="M251" s="78">
        <v>0</v>
      </c>
      <c r="N251" s="78">
        <v>6.4000000000000003E-3</v>
      </c>
      <c r="O251" s="78">
        <v>4.0000000000000002E-4</v>
      </c>
    </row>
    <row r="252" spans="2:15">
      <c r="B252" t="s">
        <v>1706</v>
      </c>
      <c r="C252" t="s">
        <v>1707</v>
      </c>
      <c r="D252" t="s">
        <v>1551</v>
      </c>
      <c r="E252" t="s">
        <v>834</v>
      </c>
      <c r="F252"/>
      <c r="G252" t="s">
        <v>944</v>
      </c>
      <c r="H252" t="s">
        <v>106</v>
      </c>
      <c r="I252" s="77">
        <v>10.11</v>
      </c>
      <c r="J252" s="77">
        <v>50467</v>
      </c>
      <c r="K252" s="77">
        <v>0</v>
      </c>
      <c r="L252" s="77">
        <v>19.6384205313</v>
      </c>
      <c r="M252" s="78">
        <v>0</v>
      </c>
      <c r="N252" s="78">
        <v>3.3999999999999998E-3</v>
      </c>
      <c r="O252" s="78">
        <v>2.0000000000000001E-4</v>
      </c>
    </row>
    <row r="253" spans="2:15">
      <c r="B253" t="s">
        <v>1708</v>
      </c>
      <c r="C253" t="s">
        <v>1709</v>
      </c>
      <c r="D253" t="s">
        <v>1551</v>
      </c>
      <c r="E253" t="s">
        <v>834</v>
      </c>
      <c r="F253"/>
      <c r="G253" t="s">
        <v>944</v>
      </c>
      <c r="H253" t="s">
        <v>106</v>
      </c>
      <c r="I253" s="77">
        <v>8.66</v>
      </c>
      <c r="J253" s="77">
        <v>16525</v>
      </c>
      <c r="K253" s="77">
        <v>0</v>
      </c>
      <c r="L253" s="77">
        <v>5.5081691849999999</v>
      </c>
      <c r="M253" s="78">
        <v>0</v>
      </c>
      <c r="N253" s="78">
        <v>1E-3</v>
      </c>
      <c r="O253" s="78">
        <v>1E-4</v>
      </c>
    </row>
    <row r="254" spans="2:15">
      <c r="B254" t="s">
        <v>1710</v>
      </c>
      <c r="C254" t="s">
        <v>1711</v>
      </c>
      <c r="D254" t="s">
        <v>1547</v>
      </c>
      <c r="E254" t="s">
        <v>834</v>
      </c>
      <c r="F254"/>
      <c r="G254" t="s">
        <v>944</v>
      </c>
      <c r="H254" t="s">
        <v>106</v>
      </c>
      <c r="I254" s="77">
        <v>51.29</v>
      </c>
      <c r="J254" s="77">
        <v>4668</v>
      </c>
      <c r="K254" s="77">
        <v>0</v>
      </c>
      <c r="L254" s="77">
        <v>9.2153420027999999</v>
      </c>
      <c r="M254" s="78">
        <v>0</v>
      </c>
      <c r="N254" s="78">
        <v>1.6000000000000001E-3</v>
      </c>
      <c r="O254" s="78">
        <v>1E-4</v>
      </c>
    </row>
    <row r="255" spans="2:15">
      <c r="B255" t="s">
        <v>1712</v>
      </c>
      <c r="C255" t="s">
        <v>1713</v>
      </c>
      <c r="D255" t="s">
        <v>1551</v>
      </c>
      <c r="E255" t="s">
        <v>834</v>
      </c>
      <c r="F255"/>
      <c r="G255" t="s">
        <v>944</v>
      </c>
      <c r="H255" t="s">
        <v>106</v>
      </c>
      <c r="I255" s="77">
        <v>27.14</v>
      </c>
      <c r="J255" s="77">
        <v>5860</v>
      </c>
      <c r="K255" s="77">
        <v>0</v>
      </c>
      <c r="L255" s="77">
        <v>6.1214649960000003</v>
      </c>
      <c r="M255" s="78">
        <v>0</v>
      </c>
      <c r="N255" s="78">
        <v>1.1000000000000001E-3</v>
      </c>
      <c r="O255" s="78">
        <v>1E-4</v>
      </c>
    </row>
    <row r="256" spans="2:15">
      <c r="B256" t="s">
        <v>1714</v>
      </c>
      <c r="C256" t="s">
        <v>1715</v>
      </c>
      <c r="D256" t="s">
        <v>1547</v>
      </c>
      <c r="E256" t="s">
        <v>834</v>
      </c>
      <c r="F256"/>
      <c r="G256" t="s">
        <v>944</v>
      </c>
      <c r="H256" t="s">
        <v>106</v>
      </c>
      <c r="I256" s="77">
        <v>14.55</v>
      </c>
      <c r="J256" s="77">
        <v>39944</v>
      </c>
      <c r="K256" s="77">
        <v>0</v>
      </c>
      <c r="L256" s="77">
        <v>22.369818347999999</v>
      </c>
      <c r="M256" s="78">
        <v>0</v>
      </c>
      <c r="N256" s="78">
        <v>3.8999999999999998E-3</v>
      </c>
      <c r="O256" s="78">
        <v>2.0000000000000001E-4</v>
      </c>
    </row>
    <row r="257" spans="2:15">
      <c r="B257" t="s">
        <v>1716</v>
      </c>
      <c r="C257" t="s">
        <v>1717</v>
      </c>
      <c r="D257" t="s">
        <v>1551</v>
      </c>
      <c r="E257" t="s">
        <v>834</v>
      </c>
      <c r="F257"/>
      <c r="G257" t="s">
        <v>944</v>
      </c>
      <c r="H257" t="s">
        <v>106</v>
      </c>
      <c r="I257" s="77">
        <v>33.99</v>
      </c>
      <c r="J257" s="77">
        <v>31364</v>
      </c>
      <c r="K257" s="77">
        <v>0</v>
      </c>
      <c r="L257" s="77">
        <v>41.032740236400002</v>
      </c>
      <c r="M257" s="78">
        <v>0</v>
      </c>
      <c r="N257" s="78">
        <v>7.1999999999999998E-3</v>
      </c>
      <c r="O257" s="78">
        <v>4.0000000000000002E-4</v>
      </c>
    </row>
    <row r="258" spans="2:15">
      <c r="B258" t="s">
        <v>1718</v>
      </c>
      <c r="C258" t="s">
        <v>1719</v>
      </c>
      <c r="D258" t="s">
        <v>1551</v>
      </c>
      <c r="E258" t="s">
        <v>834</v>
      </c>
      <c r="F258"/>
      <c r="G258" t="s">
        <v>944</v>
      </c>
      <c r="H258" t="s">
        <v>106</v>
      </c>
      <c r="I258" s="77">
        <v>37.26</v>
      </c>
      <c r="J258" s="77">
        <v>23518</v>
      </c>
      <c r="K258" s="77">
        <v>0</v>
      </c>
      <c r="L258" s="77">
        <v>33.728043373200002</v>
      </c>
      <c r="M258" s="78">
        <v>0</v>
      </c>
      <c r="N258" s="78">
        <v>5.8999999999999999E-3</v>
      </c>
      <c r="O258" s="78">
        <v>4.0000000000000002E-4</v>
      </c>
    </row>
    <row r="259" spans="2:15">
      <c r="B259" t="s">
        <v>1720</v>
      </c>
      <c r="C259" t="s">
        <v>1721</v>
      </c>
      <c r="D259" t="s">
        <v>1551</v>
      </c>
      <c r="E259" t="s">
        <v>834</v>
      </c>
      <c r="F259"/>
      <c r="G259" t="s">
        <v>944</v>
      </c>
      <c r="H259" t="s">
        <v>106</v>
      </c>
      <c r="I259" s="77">
        <v>88.27</v>
      </c>
      <c r="J259" s="77">
        <v>1634</v>
      </c>
      <c r="K259" s="77">
        <v>0</v>
      </c>
      <c r="L259" s="77">
        <v>5.5515350981999996</v>
      </c>
      <c r="M259" s="78">
        <v>0</v>
      </c>
      <c r="N259" s="78">
        <v>1E-3</v>
      </c>
      <c r="O259" s="78">
        <v>1E-4</v>
      </c>
    </row>
    <row r="260" spans="2:15">
      <c r="B260" t="s">
        <v>1722</v>
      </c>
      <c r="C260" t="s">
        <v>1723</v>
      </c>
      <c r="D260" t="s">
        <v>1547</v>
      </c>
      <c r="E260" t="s">
        <v>834</v>
      </c>
      <c r="F260"/>
      <c r="G260" t="s">
        <v>944</v>
      </c>
      <c r="H260" t="s">
        <v>106</v>
      </c>
      <c r="I260" s="77">
        <v>23.73</v>
      </c>
      <c r="J260" s="77">
        <v>23166</v>
      </c>
      <c r="K260" s="77">
        <v>0</v>
      </c>
      <c r="L260" s="77">
        <v>21.1590761382</v>
      </c>
      <c r="M260" s="78">
        <v>0</v>
      </c>
      <c r="N260" s="78">
        <v>3.7000000000000002E-3</v>
      </c>
      <c r="O260" s="78">
        <v>2.0000000000000001E-4</v>
      </c>
    </row>
    <row r="261" spans="2:15">
      <c r="B261" t="s">
        <v>1724</v>
      </c>
      <c r="C261" t="s">
        <v>1725</v>
      </c>
      <c r="D261" t="s">
        <v>1547</v>
      </c>
      <c r="E261" t="s">
        <v>834</v>
      </c>
      <c r="F261"/>
      <c r="G261" t="s">
        <v>1607</v>
      </c>
      <c r="H261" t="s">
        <v>106</v>
      </c>
      <c r="I261" s="77">
        <v>16.84</v>
      </c>
      <c r="J261" s="77">
        <v>7625</v>
      </c>
      <c r="K261" s="77">
        <v>0</v>
      </c>
      <c r="L261" s="77">
        <v>4.9423084499999996</v>
      </c>
      <c r="M261" s="78">
        <v>0</v>
      </c>
      <c r="N261" s="78">
        <v>8.9999999999999998E-4</v>
      </c>
      <c r="O261" s="78">
        <v>1E-4</v>
      </c>
    </row>
    <row r="262" spans="2:15">
      <c r="B262" t="s">
        <v>1726</v>
      </c>
      <c r="C262" t="s">
        <v>1727</v>
      </c>
      <c r="D262" t="s">
        <v>1547</v>
      </c>
      <c r="E262" t="s">
        <v>834</v>
      </c>
      <c r="F262"/>
      <c r="G262" t="s">
        <v>1607</v>
      </c>
      <c r="H262" t="s">
        <v>106</v>
      </c>
      <c r="I262" s="77">
        <v>71.2</v>
      </c>
      <c r="J262" s="77">
        <v>3511</v>
      </c>
      <c r="K262" s="77">
        <v>0</v>
      </c>
      <c r="L262" s="77">
        <v>9.621853368</v>
      </c>
      <c r="M262" s="78">
        <v>0</v>
      </c>
      <c r="N262" s="78">
        <v>1.6999999999999999E-3</v>
      </c>
      <c r="O262" s="78">
        <v>1E-4</v>
      </c>
    </row>
    <row r="263" spans="2:15">
      <c r="B263" t="s">
        <v>1728</v>
      </c>
      <c r="C263" t="s">
        <v>1729</v>
      </c>
      <c r="D263" t="s">
        <v>123</v>
      </c>
      <c r="E263" t="s">
        <v>834</v>
      </c>
      <c r="F263"/>
      <c r="G263" t="s">
        <v>1607</v>
      </c>
      <c r="H263" t="s">
        <v>106</v>
      </c>
      <c r="I263" s="77">
        <v>5.6</v>
      </c>
      <c r="J263" s="77">
        <v>125300</v>
      </c>
      <c r="K263" s="77">
        <v>0</v>
      </c>
      <c r="L263" s="77">
        <v>27.0076632</v>
      </c>
      <c r="M263" s="78">
        <v>0</v>
      </c>
      <c r="N263" s="78">
        <v>4.7000000000000002E-3</v>
      </c>
      <c r="O263" s="78">
        <v>2.9999999999999997E-4</v>
      </c>
    </row>
    <row r="264" spans="2:15">
      <c r="B264" t="s">
        <v>1730</v>
      </c>
      <c r="C264" t="s">
        <v>1731</v>
      </c>
      <c r="D264" t="s">
        <v>1551</v>
      </c>
      <c r="E264" t="s">
        <v>834</v>
      </c>
      <c r="F264"/>
      <c r="G264" t="s">
        <v>123</v>
      </c>
      <c r="H264" t="s">
        <v>106</v>
      </c>
      <c r="I264" s="77">
        <v>28.48</v>
      </c>
      <c r="J264" s="77">
        <v>8896</v>
      </c>
      <c r="K264" s="77">
        <v>0</v>
      </c>
      <c r="L264" s="77">
        <v>9.7517524992000002</v>
      </c>
      <c r="M264" s="78">
        <v>0</v>
      </c>
      <c r="N264" s="78">
        <v>1.6999999999999999E-3</v>
      </c>
      <c r="O264" s="78">
        <v>1E-4</v>
      </c>
    </row>
    <row r="265" spans="2:15">
      <c r="B265" t="s">
        <v>218</v>
      </c>
      <c r="E265" s="16"/>
      <c r="F265" s="16"/>
      <c r="G265" s="16"/>
    </row>
    <row r="266" spans="2:15">
      <c r="B266" t="s">
        <v>304</v>
      </c>
      <c r="E266" s="16"/>
      <c r="F266" s="16"/>
      <c r="G266" s="16"/>
    </row>
    <row r="267" spans="2:15">
      <c r="B267" t="s">
        <v>305</v>
      </c>
      <c r="E267" s="16"/>
      <c r="F267" s="16"/>
      <c r="G267" s="16"/>
    </row>
    <row r="268" spans="2:15">
      <c r="B268" t="s">
        <v>306</v>
      </c>
      <c r="E268" s="16"/>
      <c r="F268" s="16"/>
      <c r="G268" s="16"/>
    </row>
    <row r="269" spans="2:15">
      <c r="B269" t="s">
        <v>307</v>
      </c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32" workbookViewId="0">
      <selection activeCell="E47" sqref="E47:E9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>
        <v>45197</v>
      </c>
      <c r="E1" s="16"/>
      <c r="F1" s="16"/>
      <c r="G1" s="16"/>
    </row>
    <row r="2" spans="2:63">
      <c r="B2" s="2" t="s">
        <v>1</v>
      </c>
      <c r="C2" s="12" t="s">
        <v>2075</v>
      </c>
      <c r="E2" s="16"/>
      <c r="F2" s="16"/>
      <c r="G2" s="16"/>
    </row>
    <row r="3" spans="2:63">
      <c r="B3" s="2" t="s">
        <v>2</v>
      </c>
      <c r="C3" s="83" t="s">
        <v>2076</v>
      </c>
      <c r="E3" s="16"/>
      <c r="F3" s="16"/>
      <c r="G3" s="16"/>
    </row>
    <row r="4" spans="2:63">
      <c r="B4" s="2" t="s">
        <v>3</v>
      </c>
      <c r="C4" s="84" t="s">
        <v>196</v>
      </c>
      <c r="E4" s="16"/>
      <c r="F4" s="16"/>
      <c r="G4" s="16"/>
    </row>
    <row r="6" spans="2:63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BK6" s="19"/>
    </row>
    <row r="7" spans="2:63" ht="26.25" customHeight="1">
      <c r="B7" s="110" t="s">
        <v>193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3623234.45</v>
      </c>
      <c r="I11" s="7"/>
      <c r="J11" s="75">
        <v>0</v>
      </c>
      <c r="K11" s="75">
        <v>22555.233298889169</v>
      </c>
      <c r="L11" s="7"/>
      <c r="M11" s="76">
        <v>1</v>
      </c>
      <c r="N11" s="76">
        <v>0.2402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3581384.6</v>
      </c>
      <c r="J12" s="81">
        <v>0</v>
      </c>
      <c r="K12" s="81">
        <v>18499.394544229999</v>
      </c>
      <c r="M12" s="80">
        <v>0.82020000000000004</v>
      </c>
      <c r="N12" s="80">
        <v>0.19700000000000001</v>
      </c>
    </row>
    <row r="13" spans="2:63">
      <c r="B13" s="79" t="s">
        <v>1732</v>
      </c>
      <c r="D13" s="16"/>
      <c r="E13" s="16"/>
      <c r="F13" s="16"/>
      <c r="G13" s="16"/>
      <c r="H13" s="81">
        <v>38955.24</v>
      </c>
      <c r="J13" s="81">
        <v>0</v>
      </c>
      <c r="K13" s="81">
        <v>1337.4900451999999</v>
      </c>
      <c r="M13" s="80">
        <v>5.9299999999999999E-2</v>
      </c>
      <c r="N13" s="80">
        <v>1.4200000000000001E-2</v>
      </c>
    </row>
    <row r="14" spans="2:63">
      <c r="B14" t="s">
        <v>1733</v>
      </c>
      <c r="C14" t="s">
        <v>1734</v>
      </c>
      <c r="D14" t="s">
        <v>100</v>
      </c>
      <c r="E14" t="s">
        <v>1735</v>
      </c>
      <c r="F14" t="s">
        <v>1736</v>
      </c>
      <c r="G14" t="s">
        <v>102</v>
      </c>
      <c r="H14" s="77">
        <v>12103</v>
      </c>
      <c r="I14" s="77">
        <v>1874</v>
      </c>
      <c r="J14" s="77">
        <v>0</v>
      </c>
      <c r="K14" s="77">
        <v>226.81021999999999</v>
      </c>
      <c r="L14" s="78">
        <v>2.9999999999999997E-4</v>
      </c>
      <c r="M14" s="78">
        <v>1.01E-2</v>
      </c>
      <c r="N14" s="78">
        <v>2.3999999999999998E-3</v>
      </c>
    </row>
    <row r="15" spans="2:63">
      <c r="B15" t="s">
        <v>1737</v>
      </c>
      <c r="C15" t="s">
        <v>1738</v>
      </c>
      <c r="D15" t="s">
        <v>100</v>
      </c>
      <c r="E15" t="s">
        <v>1735</v>
      </c>
      <c r="F15" t="s">
        <v>1736</v>
      </c>
      <c r="G15" t="s">
        <v>102</v>
      </c>
      <c r="H15" s="77">
        <v>2230.4299999999998</v>
      </c>
      <c r="I15" s="77">
        <v>3597</v>
      </c>
      <c r="J15" s="77">
        <v>0</v>
      </c>
      <c r="K15" s="77">
        <v>80.228567100000006</v>
      </c>
      <c r="L15" s="78">
        <v>0</v>
      </c>
      <c r="M15" s="78">
        <v>3.5999999999999999E-3</v>
      </c>
      <c r="N15" s="78">
        <v>8.9999999999999998E-4</v>
      </c>
    </row>
    <row r="16" spans="2:63">
      <c r="B16" t="s">
        <v>1739</v>
      </c>
      <c r="C16" t="s">
        <v>1740</v>
      </c>
      <c r="D16" t="s">
        <v>100</v>
      </c>
      <c r="E16" t="s">
        <v>1735</v>
      </c>
      <c r="F16" t="s">
        <v>1736</v>
      </c>
      <c r="G16" t="s">
        <v>102</v>
      </c>
      <c r="H16" s="77">
        <v>3604.75</v>
      </c>
      <c r="I16" s="77">
        <v>1854</v>
      </c>
      <c r="J16" s="77">
        <v>0</v>
      </c>
      <c r="K16" s="77">
        <v>66.832065</v>
      </c>
      <c r="L16" s="78">
        <v>1E-4</v>
      </c>
      <c r="M16" s="78">
        <v>3.0000000000000001E-3</v>
      </c>
      <c r="N16" s="78">
        <v>6.9999999999999999E-4</v>
      </c>
    </row>
    <row r="17" spans="2:14">
      <c r="B17" t="s">
        <v>1741</v>
      </c>
      <c r="C17" t="s">
        <v>1742</v>
      </c>
      <c r="D17" t="s">
        <v>100</v>
      </c>
      <c r="E17" t="s">
        <v>1743</v>
      </c>
      <c r="F17" t="s">
        <v>1736</v>
      </c>
      <c r="G17" t="s">
        <v>102</v>
      </c>
      <c r="H17" s="77">
        <v>260.38</v>
      </c>
      <c r="I17" s="77">
        <v>2858</v>
      </c>
      <c r="J17" s="77">
        <v>0</v>
      </c>
      <c r="K17" s="77">
        <v>7.4416604</v>
      </c>
      <c r="L17" s="78">
        <v>1E-4</v>
      </c>
      <c r="M17" s="78">
        <v>2.9999999999999997E-4</v>
      </c>
      <c r="N17" s="78">
        <v>1E-4</v>
      </c>
    </row>
    <row r="18" spans="2:14">
      <c r="B18" t="s">
        <v>1744</v>
      </c>
      <c r="C18" t="s">
        <v>1745</v>
      </c>
      <c r="D18" t="s">
        <v>100</v>
      </c>
      <c r="E18" t="s">
        <v>1743</v>
      </c>
      <c r="F18" t="s">
        <v>1736</v>
      </c>
      <c r="G18" t="s">
        <v>102</v>
      </c>
      <c r="H18" s="77">
        <v>7705</v>
      </c>
      <c r="I18" s="77">
        <v>1849</v>
      </c>
      <c r="J18" s="77">
        <v>0</v>
      </c>
      <c r="K18" s="77">
        <v>142.46545</v>
      </c>
      <c r="L18" s="78">
        <v>1E-4</v>
      </c>
      <c r="M18" s="78">
        <v>6.3E-3</v>
      </c>
      <c r="N18" s="78">
        <v>1.5E-3</v>
      </c>
    </row>
    <row r="19" spans="2:14">
      <c r="B19" t="s">
        <v>1746</v>
      </c>
      <c r="C19" t="s">
        <v>1747</v>
      </c>
      <c r="D19" t="s">
        <v>100</v>
      </c>
      <c r="E19" t="s">
        <v>1743</v>
      </c>
      <c r="F19" t="s">
        <v>1736</v>
      </c>
      <c r="G19" t="s">
        <v>102</v>
      </c>
      <c r="H19" s="77">
        <v>4162.2</v>
      </c>
      <c r="I19" s="77">
        <v>3539</v>
      </c>
      <c r="J19" s="77">
        <v>0</v>
      </c>
      <c r="K19" s="77">
        <v>147.30025800000001</v>
      </c>
      <c r="L19" s="78">
        <v>0</v>
      </c>
      <c r="M19" s="78">
        <v>6.4999999999999997E-3</v>
      </c>
      <c r="N19" s="78">
        <v>1.6000000000000001E-3</v>
      </c>
    </row>
    <row r="20" spans="2:14">
      <c r="B20" t="s">
        <v>1748</v>
      </c>
      <c r="C20" t="s">
        <v>1749</v>
      </c>
      <c r="D20" t="s">
        <v>100</v>
      </c>
      <c r="E20" t="s">
        <v>1743</v>
      </c>
      <c r="F20" t="s">
        <v>1736</v>
      </c>
      <c r="G20" t="s">
        <v>102</v>
      </c>
      <c r="H20" s="77">
        <v>3889.84</v>
      </c>
      <c r="I20" s="77">
        <v>1852</v>
      </c>
      <c r="J20" s="77">
        <v>0</v>
      </c>
      <c r="K20" s="77">
        <v>72.039836800000003</v>
      </c>
      <c r="L20" s="78">
        <v>0</v>
      </c>
      <c r="M20" s="78">
        <v>3.2000000000000002E-3</v>
      </c>
      <c r="N20" s="78">
        <v>8.0000000000000004E-4</v>
      </c>
    </row>
    <row r="21" spans="2:14">
      <c r="B21" t="s">
        <v>1750</v>
      </c>
      <c r="C21" t="s">
        <v>1751</v>
      </c>
      <c r="D21" t="s">
        <v>100</v>
      </c>
      <c r="E21" t="s">
        <v>1743</v>
      </c>
      <c r="F21" t="s">
        <v>1736</v>
      </c>
      <c r="G21" t="s">
        <v>102</v>
      </c>
      <c r="H21" s="77">
        <v>1042.47</v>
      </c>
      <c r="I21" s="77">
        <v>1827</v>
      </c>
      <c r="J21" s="77">
        <v>0</v>
      </c>
      <c r="K21" s="77">
        <v>19.045926900000001</v>
      </c>
      <c r="L21" s="78">
        <v>0</v>
      </c>
      <c r="M21" s="78">
        <v>8.0000000000000004E-4</v>
      </c>
      <c r="N21" s="78">
        <v>2.0000000000000001E-4</v>
      </c>
    </row>
    <row r="22" spans="2:14">
      <c r="B22" t="s">
        <v>1752</v>
      </c>
      <c r="C22" t="s">
        <v>1753</v>
      </c>
      <c r="D22" t="s">
        <v>100</v>
      </c>
      <c r="E22" t="s">
        <v>1754</v>
      </c>
      <c r="F22" t="s">
        <v>1736</v>
      </c>
      <c r="G22" t="s">
        <v>102</v>
      </c>
      <c r="H22" s="77">
        <v>1134.1600000000001</v>
      </c>
      <c r="I22" s="77">
        <v>3560</v>
      </c>
      <c r="J22" s="77">
        <v>0</v>
      </c>
      <c r="K22" s="77">
        <v>40.376095999999997</v>
      </c>
      <c r="L22" s="78">
        <v>0</v>
      </c>
      <c r="M22" s="78">
        <v>1.8E-3</v>
      </c>
      <c r="N22" s="78">
        <v>4.0000000000000002E-4</v>
      </c>
    </row>
    <row r="23" spans="2:14">
      <c r="B23" t="s">
        <v>1755</v>
      </c>
      <c r="C23" t="s">
        <v>1756</v>
      </c>
      <c r="D23" t="s">
        <v>100</v>
      </c>
      <c r="E23" t="s">
        <v>1757</v>
      </c>
      <c r="F23" t="s">
        <v>1736</v>
      </c>
      <c r="G23" t="s">
        <v>102</v>
      </c>
      <c r="H23" s="77">
        <v>160.24</v>
      </c>
      <c r="I23" s="77">
        <v>34690</v>
      </c>
      <c r="J23" s="77">
        <v>0</v>
      </c>
      <c r="K23" s="77">
        <v>55.587256000000004</v>
      </c>
      <c r="L23" s="78">
        <v>0</v>
      </c>
      <c r="M23" s="78">
        <v>2.5000000000000001E-3</v>
      </c>
      <c r="N23" s="78">
        <v>5.9999999999999995E-4</v>
      </c>
    </row>
    <row r="24" spans="2:14">
      <c r="B24" t="s">
        <v>1758</v>
      </c>
      <c r="C24" t="s">
        <v>1759</v>
      </c>
      <c r="D24" t="s">
        <v>100</v>
      </c>
      <c r="E24" t="s">
        <v>1757</v>
      </c>
      <c r="F24" t="s">
        <v>1736</v>
      </c>
      <c r="G24" t="s">
        <v>102</v>
      </c>
      <c r="H24" s="77">
        <v>383.89</v>
      </c>
      <c r="I24" s="77">
        <v>18410</v>
      </c>
      <c r="J24" s="77">
        <v>0</v>
      </c>
      <c r="K24" s="77">
        <v>70.674149</v>
      </c>
      <c r="L24" s="78">
        <v>0</v>
      </c>
      <c r="M24" s="78">
        <v>3.0999999999999999E-3</v>
      </c>
      <c r="N24" s="78">
        <v>8.0000000000000004E-4</v>
      </c>
    </row>
    <row r="25" spans="2:14">
      <c r="B25" t="s">
        <v>1760</v>
      </c>
      <c r="C25" t="s">
        <v>1761</v>
      </c>
      <c r="D25" t="s">
        <v>100</v>
      </c>
      <c r="E25" t="s">
        <v>1757</v>
      </c>
      <c r="F25" t="s">
        <v>1736</v>
      </c>
      <c r="G25" t="s">
        <v>102</v>
      </c>
      <c r="H25" s="77">
        <v>111.88</v>
      </c>
      <c r="I25" s="77">
        <v>18200</v>
      </c>
      <c r="J25" s="77">
        <v>0</v>
      </c>
      <c r="K25" s="77">
        <v>20.362159999999999</v>
      </c>
      <c r="L25" s="78">
        <v>0</v>
      </c>
      <c r="M25" s="78">
        <v>8.9999999999999998E-4</v>
      </c>
      <c r="N25" s="78">
        <v>2.0000000000000001E-4</v>
      </c>
    </row>
    <row r="26" spans="2:14">
      <c r="B26" t="s">
        <v>1762</v>
      </c>
      <c r="C26" t="s">
        <v>1763</v>
      </c>
      <c r="D26" t="s">
        <v>100</v>
      </c>
      <c r="E26" t="s">
        <v>1757</v>
      </c>
      <c r="F26" t="s">
        <v>1736</v>
      </c>
      <c r="G26" t="s">
        <v>102</v>
      </c>
      <c r="H26" s="77">
        <v>2167</v>
      </c>
      <c r="I26" s="77">
        <v>17920</v>
      </c>
      <c r="J26" s="77">
        <v>0</v>
      </c>
      <c r="K26" s="77">
        <v>388.32639999999998</v>
      </c>
      <c r="L26" s="78">
        <v>2.0000000000000001E-4</v>
      </c>
      <c r="M26" s="78">
        <v>1.72E-2</v>
      </c>
      <c r="N26" s="78">
        <v>4.1000000000000003E-3</v>
      </c>
    </row>
    <row r="27" spans="2:14">
      <c r="B27" s="79" t="s">
        <v>1764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208</v>
      </c>
      <c r="C28" t="s">
        <v>208</v>
      </c>
      <c r="D28" s="16"/>
      <c r="E28" s="16"/>
      <c r="F28" t="s">
        <v>208</v>
      </c>
      <c r="G28" t="s">
        <v>208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1765</v>
      </c>
      <c r="D29" s="16"/>
      <c r="E29" s="16"/>
      <c r="F29" s="16"/>
      <c r="G29" s="16"/>
      <c r="H29" s="81">
        <v>3542429.36</v>
      </c>
      <c r="J29" s="81">
        <v>0</v>
      </c>
      <c r="K29" s="81">
        <v>17161.904499029999</v>
      </c>
      <c r="M29" s="80">
        <v>0.76090000000000002</v>
      </c>
      <c r="N29" s="80">
        <v>0.1827</v>
      </c>
    </row>
    <row r="30" spans="2:14">
      <c r="B30" t="s">
        <v>1766</v>
      </c>
      <c r="C30" t="s">
        <v>1767</v>
      </c>
      <c r="D30" t="s">
        <v>100</v>
      </c>
      <c r="E30" t="s">
        <v>1735</v>
      </c>
      <c r="F30" t="s">
        <v>1768</v>
      </c>
      <c r="G30" t="s">
        <v>102</v>
      </c>
      <c r="H30" s="77">
        <v>9338.59</v>
      </c>
      <c r="I30" s="77">
        <v>368.92</v>
      </c>
      <c r="J30" s="77">
        <v>0</v>
      </c>
      <c r="K30" s="77">
        <v>34.451926227999998</v>
      </c>
      <c r="L30" s="78">
        <v>1E-4</v>
      </c>
      <c r="M30" s="78">
        <v>1.5E-3</v>
      </c>
      <c r="N30" s="78">
        <v>4.0000000000000002E-4</v>
      </c>
    </row>
    <row r="31" spans="2:14">
      <c r="B31" t="s">
        <v>1769</v>
      </c>
      <c r="C31" t="s">
        <v>1770</v>
      </c>
      <c r="D31" t="s">
        <v>100</v>
      </c>
      <c r="E31" t="s">
        <v>1735</v>
      </c>
      <c r="F31" t="s">
        <v>1768</v>
      </c>
      <c r="G31" t="s">
        <v>102</v>
      </c>
      <c r="H31" s="77">
        <v>766130.45</v>
      </c>
      <c r="I31" s="77">
        <v>344.75</v>
      </c>
      <c r="J31" s="77">
        <v>0</v>
      </c>
      <c r="K31" s="77">
        <v>2641.2347263749998</v>
      </c>
      <c r="L31" s="78">
        <v>2.5000000000000001E-3</v>
      </c>
      <c r="M31" s="78">
        <v>0.1171</v>
      </c>
      <c r="N31" s="78">
        <v>2.81E-2</v>
      </c>
    </row>
    <row r="32" spans="2:14">
      <c r="B32" t="s">
        <v>1771</v>
      </c>
      <c r="C32" t="s">
        <v>1772</v>
      </c>
      <c r="D32" t="s">
        <v>100</v>
      </c>
      <c r="E32" t="s">
        <v>1743</v>
      </c>
      <c r="F32" t="s">
        <v>1768</v>
      </c>
      <c r="G32" t="s">
        <v>102</v>
      </c>
      <c r="H32" s="77">
        <v>79700.55</v>
      </c>
      <c r="I32" s="77">
        <v>3704.64</v>
      </c>
      <c r="J32" s="77">
        <v>0</v>
      </c>
      <c r="K32" s="77">
        <v>2952.6184555200002</v>
      </c>
      <c r="L32" s="78">
        <v>6.3E-3</v>
      </c>
      <c r="M32" s="78">
        <v>0.13089999999999999</v>
      </c>
      <c r="N32" s="78">
        <v>3.1399999999999997E-2</v>
      </c>
    </row>
    <row r="33" spans="2:14">
      <c r="B33" t="s">
        <v>1773</v>
      </c>
      <c r="C33" t="s">
        <v>1774</v>
      </c>
      <c r="D33" t="s">
        <v>100</v>
      </c>
      <c r="E33" t="s">
        <v>1743</v>
      </c>
      <c r="F33" t="s">
        <v>1768</v>
      </c>
      <c r="G33" t="s">
        <v>102</v>
      </c>
      <c r="H33" s="77">
        <v>1097369</v>
      </c>
      <c r="I33" s="77">
        <v>345.35</v>
      </c>
      <c r="J33" s="77">
        <v>0</v>
      </c>
      <c r="K33" s="77">
        <v>3789.7638415000001</v>
      </c>
      <c r="L33" s="78">
        <v>2.3999999999999998E-3</v>
      </c>
      <c r="M33" s="78">
        <v>0.16800000000000001</v>
      </c>
      <c r="N33" s="78">
        <v>4.0399999999999998E-2</v>
      </c>
    </row>
    <row r="34" spans="2:14">
      <c r="B34" t="s">
        <v>1775</v>
      </c>
      <c r="C34" t="s">
        <v>1776</v>
      </c>
      <c r="D34" t="s">
        <v>100</v>
      </c>
      <c r="E34" t="s">
        <v>1743</v>
      </c>
      <c r="F34" t="s">
        <v>1768</v>
      </c>
      <c r="G34" t="s">
        <v>102</v>
      </c>
      <c r="H34" s="77">
        <v>350000</v>
      </c>
      <c r="I34" s="77">
        <v>369.15</v>
      </c>
      <c r="J34" s="77">
        <v>0</v>
      </c>
      <c r="K34" s="77">
        <v>1292.0250000000001</v>
      </c>
      <c r="L34" s="78">
        <v>1.5E-3</v>
      </c>
      <c r="M34" s="78">
        <v>5.7299999999999997E-2</v>
      </c>
      <c r="N34" s="78">
        <v>1.38E-2</v>
      </c>
    </row>
    <row r="35" spans="2:14">
      <c r="B35" t="s">
        <v>1777</v>
      </c>
      <c r="C35" t="s">
        <v>1778</v>
      </c>
      <c r="D35" t="s">
        <v>100</v>
      </c>
      <c r="E35" t="s">
        <v>1754</v>
      </c>
      <c r="F35" t="s">
        <v>1768</v>
      </c>
      <c r="G35" t="s">
        <v>102</v>
      </c>
      <c r="H35" s="77">
        <v>1171192.46</v>
      </c>
      <c r="I35" s="77">
        <v>345.8</v>
      </c>
      <c r="J35" s="77">
        <v>0</v>
      </c>
      <c r="K35" s="77">
        <v>4049.9835266800001</v>
      </c>
      <c r="L35" s="78">
        <v>3.7000000000000002E-3</v>
      </c>
      <c r="M35" s="78">
        <v>0.17960000000000001</v>
      </c>
      <c r="N35" s="78">
        <v>4.3099999999999999E-2</v>
      </c>
    </row>
    <row r="36" spans="2:14">
      <c r="B36" t="s">
        <v>1779</v>
      </c>
      <c r="C36" t="s">
        <v>1780</v>
      </c>
      <c r="D36" t="s">
        <v>100</v>
      </c>
      <c r="E36" t="s">
        <v>1757</v>
      </c>
      <c r="F36" t="s">
        <v>1768</v>
      </c>
      <c r="G36" t="s">
        <v>102</v>
      </c>
      <c r="H36" s="77">
        <v>45738</v>
      </c>
      <c r="I36" s="77">
        <v>3516.76</v>
      </c>
      <c r="J36" s="77">
        <v>0</v>
      </c>
      <c r="K36" s="77">
        <v>1608.4956887999999</v>
      </c>
      <c r="L36" s="78">
        <v>6.9999999999999999E-4</v>
      </c>
      <c r="M36" s="78">
        <v>7.1300000000000002E-2</v>
      </c>
      <c r="N36" s="78">
        <v>1.7100000000000001E-2</v>
      </c>
    </row>
    <row r="37" spans="2:14">
      <c r="B37" t="s">
        <v>1781</v>
      </c>
      <c r="C37" t="s">
        <v>1782</v>
      </c>
      <c r="D37" t="s">
        <v>100</v>
      </c>
      <c r="E37" t="s">
        <v>1757</v>
      </c>
      <c r="F37" t="s">
        <v>1768</v>
      </c>
      <c r="G37" t="s">
        <v>102</v>
      </c>
      <c r="H37" s="77">
        <v>21500</v>
      </c>
      <c r="I37" s="77">
        <v>3439</v>
      </c>
      <c r="J37" s="77">
        <v>0</v>
      </c>
      <c r="K37" s="77">
        <v>739.38499999999999</v>
      </c>
      <c r="L37" s="78">
        <v>6.9999999999999999E-4</v>
      </c>
      <c r="M37" s="78">
        <v>3.2800000000000003E-2</v>
      </c>
      <c r="N37" s="78">
        <v>7.9000000000000008E-3</v>
      </c>
    </row>
    <row r="38" spans="2:14">
      <c r="B38" t="s">
        <v>1783</v>
      </c>
      <c r="C38" t="s">
        <v>1784</v>
      </c>
      <c r="D38" t="s">
        <v>100</v>
      </c>
      <c r="E38" t="s">
        <v>1757</v>
      </c>
      <c r="F38" t="s">
        <v>1768</v>
      </c>
      <c r="G38" t="s">
        <v>102</v>
      </c>
      <c r="H38" s="77">
        <v>1460.31</v>
      </c>
      <c r="I38" s="77">
        <v>3694.17</v>
      </c>
      <c r="J38" s="77">
        <v>0</v>
      </c>
      <c r="K38" s="77">
        <v>53.946333926999998</v>
      </c>
      <c r="L38" s="78">
        <v>2.0000000000000001E-4</v>
      </c>
      <c r="M38" s="78">
        <v>2.3999999999999998E-3</v>
      </c>
      <c r="N38" s="78">
        <v>5.9999999999999995E-4</v>
      </c>
    </row>
    <row r="39" spans="2:14">
      <c r="B39" s="79" t="s">
        <v>1785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208</v>
      </c>
      <c r="C40" t="s">
        <v>208</v>
      </c>
      <c r="D40" s="16"/>
      <c r="E40" s="16"/>
      <c r="F40" t="s">
        <v>208</v>
      </c>
      <c r="G40" t="s">
        <v>208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831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208</v>
      </c>
      <c r="C42" t="s">
        <v>208</v>
      </c>
      <c r="D42" s="16"/>
      <c r="E42" s="16"/>
      <c r="F42" t="s">
        <v>208</v>
      </c>
      <c r="G42" t="s">
        <v>208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1786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208</v>
      </c>
      <c r="C44" t="s">
        <v>208</v>
      </c>
      <c r="D44" s="16"/>
      <c r="E44" s="16"/>
      <c r="F44" t="s">
        <v>208</v>
      </c>
      <c r="G44" t="s">
        <v>208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216</v>
      </c>
      <c r="D45" s="16"/>
      <c r="E45" s="16"/>
      <c r="F45" s="16"/>
      <c r="G45" s="16"/>
      <c r="H45" s="81">
        <v>41849.85</v>
      </c>
      <c r="J45" s="81">
        <v>0</v>
      </c>
      <c r="K45" s="81">
        <v>4055.8387546591671</v>
      </c>
      <c r="M45" s="80">
        <v>0.17979999999999999</v>
      </c>
      <c r="N45" s="80">
        <v>4.3200000000000002E-2</v>
      </c>
    </row>
    <row r="46" spans="2:14">
      <c r="B46" s="79" t="s">
        <v>1787</v>
      </c>
      <c r="D46" s="16"/>
      <c r="E46" s="16"/>
      <c r="F46" s="16"/>
      <c r="G46" s="16"/>
      <c r="H46" s="81">
        <v>41533.42</v>
      </c>
      <c r="J46" s="81">
        <v>0</v>
      </c>
      <c r="K46" s="81">
        <v>3946.6139788615669</v>
      </c>
      <c r="M46" s="80">
        <v>0.17499999999999999</v>
      </c>
      <c r="N46" s="80">
        <v>4.2000000000000003E-2</v>
      </c>
    </row>
    <row r="47" spans="2:14">
      <c r="B47" t="s">
        <v>1788</v>
      </c>
      <c r="C47" t="s">
        <v>1789</v>
      </c>
      <c r="D47" t="s">
        <v>123</v>
      </c>
      <c r="E47"/>
      <c r="F47" t="s">
        <v>1736</v>
      </c>
      <c r="G47" t="s">
        <v>106</v>
      </c>
      <c r="H47" s="77">
        <v>1216.97</v>
      </c>
      <c r="I47" s="77">
        <v>6073</v>
      </c>
      <c r="J47" s="77">
        <v>0</v>
      </c>
      <c r="K47" s="77">
        <v>284.4664575969</v>
      </c>
      <c r="L47" s="78">
        <v>0</v>
      </c>
      <c r="M47" s="78">
        <v>1.26E-2</v>
      </c>
      <c r="N47" s="78">
        <v>3.0000000000000001E-3</v>
      </c>
    </row>
    <row r="48" spans="2:14">
      <c r="B48" t="s">
        <v>1790</v>
      </c>
      <c r="C48" t="s">
        <v>1791</v>
      </c>
      <c r="D48" t="s">
        <v>123</v>
      </c>
      <c r="E48"/>
      <c r="F48" t="s">
        <v>1736</v>
      </c>
      <c r="G48" t="s">
        <v>106</v>
      </c>
      <c r="H48" s="77">
        <v>131.68</v>
      </c>
      <c r="I48" s="77">
        <v>4463</v>
      </c>
      <c r="J48" s="77">
        <v>0</v>
      </c>
      <c r="K48" s="77">
        <v>22.620104961599999</v>
      </c>
      <c r="L48" s="78">
        <v>0</v>
      </c>
      <c r="M48" s="78">
        <v>1E-3</v>
      </c>
      <c r="N48" s="78">
        <v>2.0000000000000001E-4</v>
      </c>
    </row>
    <row r="49" spans="2:14">
      <c r="B49" t="s">
        <v>1792</v>
      </c>
      <c r="C49" t="s">
        <v>1793</v>
      </c>
      <c r="D49" t="s">
        <v>1547</v>
      </c>
      <c r="E49"/>
      <c r="F49" t="s">
        <v>1736</v>
      </c>
      <c r="G49" t="s">
        <v>106</v>
      </c>
      <c r="H49" s="77">
        <v>102.63</v>
      </c>
      <c r="I49" s="77">
        <v>33993</v>
      </c>
      <c r="J49" s="77">
        <v>0</v>
      </c>
      <c r="K49" s="77">
        <v>134.28012419909999</v>
      </c>
      <c r="L49" s="78">
        <v>0</v>
      </c>
      <c r="M49" s="78">
        <v>6.0000000000000001E-3</v>
      </c>
      <c r="N49" s="78">
        <v>1.4E-3</v>
      </c>
    </row>
    <row r="50" spans="2:14">
      <c r="B50" t="s">
        <v>1794</v>
      </c>
      <c r="C50" t="s">
        <v>1795</v>
      </c>
      <c r="D50" t="s">
        <v>1672</v>
      </c>
      <c r="E50"/>
      <c r="F50" t="s">
        <v>1736</v>
      </c>
      <c r="G50" t="s">
        <v>106</v>
      </c>
      <c r="H50" s="77">
        <v>7844.77</v>
      </c>
      <c r="I50" s="77">
        <v>765.35</v>
      </c>
      <c r="J50" s="77">
        <v>0</v>
      </c>
      <c r="K50" s="77">
        <v>231.093756753555</v>
      </c>
      <c r="L50" s="78">
        <v>0</v>
      </c>
      <c r="M50" s="78">
        <v>1.0200000000000001E-2</v>
      </c>
      <c r="N50" s="78">
        <v>2.5000000000000001E-3</v>
      </c>
    </row>
    <row r="51" spans="2:14">
      <c r="B51" t="s">
        <v>1796</v>
      </c>
      <c r="C51" t="s">
        <v>1797</v>
      </c>
      <c r="D51" t="s">
        <v>1672</v>
      </c>
      <c r="E51"/>
      <c r="F51" t="s">
        <v>1736</v>
      </c>
      <c r="G51" t="s">
        <v>106</v>
      </c>
      <c r="H51" s="77">
        <v>2769.01</v>
      </c>
      <c r="I51" s="77">
        <v>1007.75</v>
      </c>
      <c r="J51" s="77">
        <v>0</v>
      </c>
      <c r="K51" s="77">
        <v>107.405183660475</v>
      </c>
      <c r="L51" s="78">
        <v>0</v>
      </c>
      <c r="M51" s="78">
        <v>4.7999999999999996E-3</v>
      </c>
      <c r="N51" s="78">
        <v>1.1000000000000001E-3</v>
      </c>
    </row>
    <row r="52" spans="2:14">
      <c r="B52" t="s">
        <v>1798</v>
      </c>
      <c r="C52" t="s">
        <v>1799</v>
      </c>
      <c r="D52" t="s">
        <v>1800</v>
      </c>
      <c r="E52"/>
      <c r="F52" t="s">
        <v>1736</v>
      </c>
      <c r="G52" t="s">
        <v>201</v>
      </c>
      <c r="H52" s="77">
        <v>4809.87</v>
      </c>
      <c r="I52" s="77">
        <v>1844.8142000000005</v>
      </c>
      <c r="J52" s="77">
        <v>0</v>
      </c>
      <c r="K52" s="77">
        <v>43.559110581440002</v>
      </c>
      <c r="L52" s="78">
        <v>0</v>
      </c>
      <c r="M52" s="78">
        <v>1.9E-3</v>
      </c>
      <c r="N52" s="78">
        <v>5.0000000000000001E-4</v>
      </c>
    </row>
    <row r="53" spans="2:14">
      <c r="B53" t="s">
        <v>1801</v>
      </c>
      <c r="C53" t="s">
        <v>1802</v>
      </c>
      <c r="D53" t="s">
        <v>123</v>
      </c>
      <c r="E53"/>
      <c r="F53" t="s">
        <v>1736</v>
      </c>
      <c r="G53" t="s">
        <v>106</v>
      </c>
      <c r="H53" s="77">
        <v>400.2</v>
      </c>
      <c r="I53" s="77">
        <v>3588</v>
      </c>
      <c r="J53" s="77">
        <v>0</v>
      </c>
      <c r="K53" s="77">
        <v>55.268468423999998</v>
      </c>
      <c r="L53" s="78">
        <v>0</v>
      </c>
      <c r="M53" s="78">
        <v>2.5000000000000001E-3</v>
      </c>
      <c r="N53" s="78">
        <v>5.9999999999999995E-4</v>
      </c>
    </row>
    <row r="54" spans="2:14">
      <c r="B54" t="s">
        <v>1803</v>
      </c>
      <c r="C54" t="s">
        <v>1804</v>
      </c>
      <c r="D54" t="s">
        <v>1672</v>
      </c>
      <c r="E54"/>
      <c r="F54" t="s">
        <v>1736</v>
      </c>
      <c r="G54" t="s">
        <v>106</v>
      </c>
      <c r="H54" s="77">
        <v>2498.0500000000002</v>
      </c>
      <c r="I54" s="77">
        <v>459.55</v>
      </c>
      <c r="J54" s="77">
        <v>0</v>
      </c>
      <c r="K54" s="77">
        <v>44.185706994975</v>
      </c>
      <c r="L54" s="78">
        <v>0</v>
      </c>
      <c r="M54" s="78">
        <v>2E-3</v>
      </c>
      <c r="N54" s="78">
        <v>5.0000000000000001E-4</v>
      </c>
    </row>
    <row r="55" spans="2:14">
      <c r="B55" t="s">
        <v>1805</v>
      </c>
      <c r="C55" t="s">
        <v>1806</v>
      </c>
      <c r="D55" t="s">
        <v>1672</v>
      </c>
      <c r="E55"/>
      <c r="F55" t="s">
        <v>1736</v>
      </c>
      <c r="G55" t="s">
        <v>106</v>
      </c>
      <c r="H55" s="77">
        <v>291.83</v>
      </c>
      <c r="I55" s="77">
        <v>3668.75</v>
      </c>
      <c r="J55" s="77">
        <v>0</v>
      </c>
      <c r="K55" s="77">
        <v>41.209369018125003</v>
      </c>
      <c r="L55" s="78">
        <v>0</v>
      </c>
      <c r="M55" s="78">
        <v>1.8E-3</v>
      </c>
      <c r="N55" s="78">
        <v>4.0000000000000002E-4</v>
      </c>
    </row>
    <row r="56" spans="2:14">
      <c r="B56" t="s">
        <v>1807</v>
      </c>
      <c r="C56" t="s">
        <v>1808</v>
      </c>
      <c r="D56" t="s">
        <v>123</v>
      </c>
      <c r="E56"/>
      <c r="F56" t="s">
        <v>1736</v>
      </c>
      <c r="G56" t="s">
        <v>110</v>
      </c>
      <c r="H56" s="77">
        <v>2220.11</v>
      </c>
      <c r="I56" s="77">
        <v>639.70000000000005</v>
      </c>
      <c r="J56" s="77">
        <v>0</v>
      </c>
      <c r="K56" s="77">
        <v>57.624792191025001</v>
      </c>
      <c r="L56" s="78">
        <v>0</v>
      </c>
      <c r="M56" s="78">
        <v>2.5999999999999999E-3</v>
      </c>
      <c r="N56" s="78">
        <v>5.9999999999999995E-4</v>
      </c>
    </row>
    <row r="57" spans="2:14">
      <c r="B57" t="s">
        <v>1809</v>
      </c>
      <c r="C57" t="s">
        <v>1810</v>
      </c>
      <c r="D57" t="s">
        <v>123</v>
      </c>
      <c r="E57"/>
      <c r="F57" t="s">
        <v>1736</v>
      </c>
      <c r="G57" t="s">
        <v>106</v>
      </c>
      <c r="H57" s="77">
        <v>2343.0300000000002</v>
      </c>
      <c r="I57" s="77">
        <v>696.05</v>
      </c>
      <c r="J57" s="77">
        <v>0</v>
      </c>
      <c r="K57" s="77">
        <v>62.772033552434998</v>
      </c>
      <c r="L57" s="78">
        <v>0</v>
      </c>
      <c r="M57" s="78">
        <v>2.8E-3</v>
      </c>
      <c r="N57" s="78">
        <v>6.9999999999999999E-4</v>
      </c>
    </row>
    <row r="58" spans="2:14">
      <c r="B58" t="s">
        <v>1811</v>
      </c>
      <c r="C58" t="s">
        <v>1812</v>
      </c>
      <c r="D58" t="s">
        <v>123</v>
      </c>
      <c r="E58"/>
      <c r="F58" t="s">
        <v>1736</v>
      </c>
      <c r="G58" t="s">
        <v>106</v>
      </c>
      <c r="H58" s="77">
        <v>1485.18</v>
      </c>
      <c r="I58" s="77">
        <v>515.05999999999995</v>
      </c>
      <c r="J58" s="77">
        <v>0</v>
      </c>
      <c r="K58" s="77">
        <v>29.443187647692</v>
      </c>
      <c r="L58" s="78">
        <v>0</v>
      </c>
      <c r="M58" s="78">
        <v>1.2999999999999999E-3</v>
      </c>
      <c r="N58" s="78">
        <v>2.9999999999999997E-4</v>
      </c>
    </row>
    <row r="59" spans="2:14">
      <c r="B59" t="s">
        <v>1813</v>
      </c>
      <c r="C59" t="s">
        <v>1814</v>
      </c>
      <c r="D59" t="s">
        <v>123</v>
      </c>
      <c r="E59"/>
      <c r="F59" t="s">
        <v>1736</v>
      </c>
      <c r="G59" t="s">
        <v>110</v>
      </c>
      <c r="H59" s="77">
        <v>26.95</v>
      </c>
      <c r="I59" s="77">
        <v>6857</v>
      </c>
      <c r="J59" s="77">
        <v>0</v>
      </c>
      <c r="K59" s="77">
        <v>7.4981037862499997</v>
      </c>
      <c r="L59" s="78">
        <v>0</v>
      </c>
      <c r="M59" s="78">
        <v>2.9999999999999997E-4</v>
      </c>
      <c r="N59" s="78">
        <v>1E-4</v>
      </c>
    </row>
    <row r="60" spans="2:14">
      <c r="B60" t="s">
        <v>1815</v>
      </c>
      <c r="C60" t="s">
        <v>1816</v>
      </c>
      <c r="D60" t="s">
        <v>123</v>
      </c>
      <c r="E60"/>
      <c r="F60" t="s">
        <v>1736</v>
      </c>
      <c r="G60" t="s">
        <v>110</v>
      </c>
      <c r="H60" s="77">
        <v>2886.06</v>
      </c>
      <c r="I60" s="77">
        <v>2802</v>
      </c>
      <c r="J60" s="77">
        <v>0</v>
      </c>
      <c r="K60" s="77">
        <v>328.11948036899997</v>
      </c>
      <c r="L60" s="78">
        <v>0</v>
      </c>
      <c r="M60" s="78">
        <v>1.4500000000000001E-2</v>
      </c>
      <c r="N60" s="78">
        <v>3.5000000000000001E-3</v>
      </c>
    </row>
    <row r="61" spans="2:14">
      <c r="B61" t="s">
        <v>1817</v>
      </c>
      <c r="C61" t="s">
        <v>1818</v>
      </c>
      <c r="D61" t="s">
        <v>1547</v>
      </c>
      <c r="E61"/>
      <c r="F61" t="s">
        <v>1736</v>
      </c>
      <c r="G61" t="s">
        <v>106</v>
      </c>
      <c r="H61" s="77">
        <v>327.20999999999998</v>
      </c>
      <c r="I61" s="77">
        <v>6594</v>
      </c>
      <c r="J61" s="77">
        <v>0</v>
      </c>
      <c r="K61" s="77">
        <v>83.046899262599993</v>
      </c>
      <c r="L61" s="78">
        <v>0</v>
      </c>
      <c r="M61" s="78">
        <v>3.7000000000000002E-3</v>
      </c>
      <c r="N61" s="78">
        <v>8.9999999999999998E-4</v>
      </c>
    </row>
    <row r="62" spans="2:14">
      <c r="B62" t="s">
        <v>1819</v>
      </c>
      <c r="C62" t="s">
        <v>1820</v>
      </c>
      <c r="D62" t="s">
        <v>1547</v>
      </c>
      <c r="E62"/>
      <c r="F62" t="s">
        <v>1736</v>
      </c>
      <c r="G62" t="s">
        <v>106</v>
      </c>
      <c r="H62" s="77">
        <v>187.95</v>
      </c>
      <c r="I62" s="77">
        <v>6901</v>
      </c>
      <c r="J62" s="77">
        <v>0</v>
      </c>
      <c r="K62" s="77">
        <v>49.923183145499998</v>
      </c>
      <c r="L62" s="78">
        <v>0</v>
      </c>
      <c r="M62" s="78">
        <v>2.2000000000000001E-3</v>
      </c>
      <c r="N62" s="78">
        <v>5.0000000000000001E-4</v>
      </c>
    </row>
    <row r="63" spans="2:14">
      <c r="B63" t="s">
        <v>1821</v>
      </c>
      <c r="C63" t="s">
        <v>1822</v>
      </c>
      <c r="D63" t="s">
        <v>123</v>
      </c>
      <c r="E63"/>
      <c r="F63" t="s">
        <v>1736</v>
      </c>
      <c r="G63" t="s">
        <v>116</v>
      </c>
      <c r="H63" s="77">
        <v>591.54</v>
      </c>
      <c r="I63" s="77">
        <v>4919</v>
      </c>
      <c r="J63" s="77">
        <v>0</v>
      </c>
      <c r="K63" s="77">
        <v>83.088918099300002</v>
      </c>
      <c r="L63" s="78">
        <v>0</v>
      </c>
      <c r="M63" s="78">
        <v>3.7000000000000002E-3</v>
      </c>
      <c r="N63" s="78">
        <v>8.9999999999999998E-4</v>
      </c>
    </row>
    <row r="64" spans="2:14">
      <c r="B64" t="s">
        <v>1823</v>
      </c>
      <c r="C64" t="s">
        <v>1824</v>
      </c>
      <c r="D64" t="s">
        <v>1672</v>
      </c>
      <c r="E64"/>
      <c r="F64" t="s">
        <v>1736</v>
      </c>
      <c r="G64" t="s">
        <v>106</v>
      </c>
      <c r="H64" s="77">
        <v>1431.59</v>
      </c>
      <c r="I64" s="77">
        <v>954.5</v>
      </c>
      <c r="J64" s="77">
        <v>0</v>
      </c>
      <c r="K64" s="77">
        <v>52.594762690949999</v>
      </c>
      <c r="L64" s="78">
        <v>0</v>
      </c>
      <c r="M64" s="78">
        <v>2.3E-3</v>
      </c>
      <c r="N64" s="78">
        <v>5.9999999999999995E-4</v>
      </c>
    </row>
    <row r="65" spans="2:14">
      <c r="B65" t="s">
        <v>1825</v>
      </c>
      <c r="C65" t="s">
        <v>1826</v>
      </c>
      <c r="D65" t="s">
        <v>123</v>
      </c>
      <c r="E65"/>
      <c r="F65" t="s">
        <v>1736</v>
      </c>
      <c r="G65" t="s">
        <v>106</v>
      </c>
      <c r="H65" s="77">
        <v>202.87</v>
      </c>
      <c r="I65" s="77">
        <v>4445.5</v>
      </c>
      <c r="J65" s="77">
        <v>0</v>
      </c>
      <c r="K65" s="77">
        <v>34.712536936649997</v>
      </c>
      <c r="L65" s="78">
        <v>0</v>
      </c>
      <c r="M65" s="78">
        <v>1.5E-3</v>
      </c>
      <c r="N65" s="78">
        <v>4.0000000000000002E-4</v>
      </c>
    </row>
    <row r="66" spans="2:14">
      <c r="B66" t="s">
        <v>1827</v>
      </c>
      <c r="C66" t="s">
        <v>1828</v>
      </c>
      <c r="D66" t="s">
        <v>1547</v>
      </c>
      <c r="E66"/>
      <c r="F66" t="s">
        <v>1736</v>
      </c>
      <c r="G66" t="s">
        <v>106</v>
      </c>
      <c r="H66" s="77">
        <v>573.25</v>
      </c>
      <c r="I66" s="77">
        <v>5832.5</v>
      </c>
      <c r="J66" s="77">
        <v>0</v>
      </c>
      <c r="K66" s="77">
        <v>128.69056925625</v>
      </c>
      <c r="L66" s="78">
        <v>0</v>
      </c>
      <c r="M66" s="78">
        <v>5.7000000000000002E-3</v>
      </c>
      <c r="N66" s="78">
        <v>1.4E-3</v>
      </c>
    </row>
    <row r="67" spans="2:14">
      <c r="B67" t="s">
        <v>1829</v>
      </c>
      <c r="C67" t="s">
        <v>1830</v>
      </c>
      <c r="D67" t="s">
        <v>1672</v>
      </c>
      <c r="E67"/>
      <c r="F67" t="s">
        <v>1736</v>
      </c>
      <c r="G67" t="s">
        <v>106</v>
      </c>
      <c r="H67" s="77">
        <v>13.05</v>
      </c>
      <c r="I67" s="77">
        <v>83376</v>
      </c>
      <c r="J67" s="77">
        <v>0</v>
      </c>
      <c r="K67" s="77">
        <v>41.879306231999998</v>
      </c>
      <c r="L67" s="78">
        <v>0</v>
      </c>
      <c r="M67" s="78">
        <v>1.9E-3</v>
      </c>
      <c r="N67" s="78">
        <v>4.0000000000000002E-4</v>
      </c>
    </row>
    <row r="68" spans="2:14">
      <c r="B68" t="s">
        <v>1831</v>
      </c>
      <c r="C68" t="s">
        <v>1832</v>
      </c>
      <c r="D68" t="s">
        <v>123</v>
      </c>
      <c r="E68"/>
      <c r="F68" t="s">
        <v>1736</v>
      </c>
      <c r="G68" t="s">
        <v>110</v>
      </c>
      <c r="H68" s="77">
        <v>554.99</v>
      </c>
      <c r="I68" s="77">
        <v>20332</v>
      </c>
      <c r="J68" s="77">
        <v>0</v>
      </c>
      <c r="K68" s="77">
        <v>457.85059979099998</v>
      </c>
      <c r="L68" s="78">
        <v>0</v>
      </c>
      <c r="M68" s="78">
        <v>2.0299999999999999E-2</v>
      </c>
      <c r="N68" s="78">
        <v>4.8999999999999998E-3</v>
      </c>
    </row>
    <row r="69" spans="2:14">
      <c r="B69" t="s">
        <v>1833</v>
      </c>
      <c r="C69" t="s">
        <v>1834</v>
      </c>
      <c r="D69" t="s">
        <v>123</v>
      </c>
      <c r="E69"/>
      <c r="F69" t="s">
        <v>1736</v>
      </c>
      <c r="G69" t="s">
        <v>110</v>
      </c>
      <c r="H69" s="77">
        <v>305.45999999999998</v>
      </c>
      <c r="I69" s="77">
        <v>8625.6</v>
      </c>
      <c r="J69" s="77">
        <v>0</v>
      </c>
      <c r="K69" s="77">
        <v>106.9060271112</v>
      </c>
      <c r="L69" s="78">
        <v>1E-4</v>
      </c>
      <c r="M69" s="78">
        <v>4.7000000000000002E-3</v>
      </c>
      <c r="N69" s="78">
        <v>1.1000000000000001E-3</v>
      </c>
    </row>
    <row r="70" spans="2:14">
      <c r="B70" t="s">
        <v>1835</v>
      </c>
      <c r="C70" t="s">
        <v>1836</v>
      </c>
      <c r="D70" t="s">
        <v>123</v>
      </c>
      <c r="E70"/>
      <c r="F70" t="s">
        <v>1736</v>
      </c>
      <c r="G70" t="s">
        <v>110</v>
      </c>
      <c r="H70" s="77">
        <v>477.19</v>
      </c>
      <c r="I70" s="77">
        <v>2424.6</v>
      </c>
      <c r="J70" s="77">
        <v>0</v>
      </c>
      <c r="K70" s="77">
        <v>46.945067012549998</v>
      </c>
      <c r="L70" s="78">
        <v>0</v>
      </c>
      <c r="M70" s="78">
        <v>2.0999999999999999E-3</v>
      </c>
      <c r="N70" s="78">
        <v>5.0000000000000001E-4</v>
      </c>
    </row>
    <row r="71" spans="2:14">
      <c r="B71" t="s">
        <v>1837</v>
      </c>
      <c r="C71" t="s">
        <v>1838</v>
      </c>
      <c r="D71" t="s">
        <v>1839</v>
      </c>
      <c r="E71"/>
      <c r="F71" t="s">
        <v>1736</v>
      </c>
      <c r="G71" t="s">
        <v>199</v>
      </c>
      <c r="H71" s="77">
        <v>4027.56</v>
      </c>
      <c r="I71" s="77">
        <v>245200</v>
      </c>
      <c r="J71" s="77">
        <v>0</v>
      </c>
      <c r="K71" s="77">
        <v>254.59237815360001</v>
      </c>
      <c r="L71" s="78">
        <v>0</v>
      </c>
      <c r="M71" s="78">
        <v>1.1299999999999999E-2</v>
      </c>
      <c r="N71" s="78">
        <v>2.7000000000000001E-3</v>
      </c>
    </row>
    <row r="72" spans="2:14">
      <c r="B72" t="s">
        <v>1840</v>
      </c>
      <c r="C72" t="s">
        <v>1841</v>
      </c>
      <c r="D72" t="s">
        <v>123</v>
      </c>
      <c r="E72"/>
      <c r="F72" t="s">
        <v>1736</v>
      </c>
      <c r="G72" t="s">
        <v>110</v>
      </c>
      <c r="H72" s="77">
        <v>58.58</v>
      </c>
      <c r="I72" s="77">
        <v>20655</v>
      </c>
      <c r="J72" s="77">
        <v>0</v>
      </c>
      <c r="K72" s="77">
        <v>49.094528692499999</v>
      </c>
      <c r="L72" s="78">
        <v>0</v>
      </c>
      <c r="M72" s="78">
        <v>2.2000000000000001E-3</v>
      </c>
      <c r="N72" s="78">
        <v>5.0000000000000001E-4</v>
      </c>
    </row>
    <row r="73" spans="2:14">
      <c r="B73" t="s">
        <v>1842</v>
      </c>
      <c r="C73" t="s">
        <v>1843</v>
      </c>
      <c r="D73" t="s">
        <v>1547</v>
      </c>
      <c r="E73"/>
      <c r="F73" t="s">
        <v>1736</v>
      </c>
      <c r="G73" t="s">
        <v>106</v>
      </c>
      <c r="H73" s="77">
        <v>95.22</v>
      </c>
      <c r="I73" s="77">
        <v>16013</v>
      </c>
      <c r="J73" s="77">
        <v>0</v>
      </c>
      <c r="K73" s="77">
        <v>58.687930031400001</v>
      </c>
      <c r="L73" s="78">
        <v>0</v>
      </c>
      <c r="M73" s="78">
        <v>2.5999999999999999E-3</v>
      </c>
      <c r="N73" s="78">
        <v>5.9999999999999995E-4</v>
      </c>
    </row>
    <row r="74" spans="2:14">
      <c r="B74" t="s">
        <v>1844</v>
      </c>
      <c r="C74" t="s">
        <v>1845</v>
      </c>
      <c r="D74" t="s">
        <v>1547</v>
      </c>
      <c r="E74"/>
      <c r="F74" t="s">
        <v>1736</v>
      </c>
      <c r="G74" t="s">
        <v>106</v>
      </c>
      <c r="H74" s="77">
        <v>48.38</v>
      </c>
      <c r="I74" s="77">
        <v>9225</v>
      </c>
      <c r="J74" s="77">
        <v>0</v>
      </c>
      <c r="K74" s="77">
        <v>17.178298694999999</v>
      </c>
      <c r="L74" s="78">
        <v>0</v>
      </c>
      <c r="M74" s="78">
        <v>8.0000000000000004E-4</v>
      </c>
      <c r="N74" s="78">
        <v>2.0000000000000001E-4</v>
      </c>
    </row>
    <row r="75" spans="2:14">
      <c r="B75" t="s">
        <v>1846</v>
      </c>
      <c r="C75" t="s">
        <v>1847</v>
      </c>
      <c r="D75" t="s">
        <v>1547</v>
      </c>
      <c r="E75"/>
      <c r="F75" t="s">
        <v>1736</v>
      </c>
      <c r="G75" t="s">
        <v>106</v>
      </c>
      <c r="H75" s="77">
        <v>454.37</v>
      </c>
      <c r="I75" s="77">
        <v>3348</v>
      </c>
      <c r="J75" s="77">
        <v>0</v>
      </c>
      <c r="K75" s="77">
        <v>58.552171952400002</v>
      </c>
      <c r="L75" s="78">
        <v>0</v>
      </c>
      <c r="M75" s="78">
        <v>2.5999999999999999E-3</v>
      </c>
      <c r="N75" s="78">
        <v>5.9999999999999995E-4</v>
      </c>
    </row>
    <row r="76" spans="2:14">
      <c r="B76" t="s">
        <v>1848</v>
      </c>
      <c r="C76" t="s">
        <v>1849</v>
      </c>
      <c r="D76" t="s">
        <v>1547</v>
      </c>
      <c r="E76"/>
      <c r="F76" t="s">
        <v>1736</v>
      </c>
      <c r="G76" t="s">
        <v>106</v>
      </c>
      <c r="H76" s="77">
        <v>670.93</v>
      </c>
      <c r="I76" s="77">
        <v>10192</v>
      </c>
      <c r="J76" s="77">
        <v>0</v>
      </c>
      <c r="K76" s="77">
        <v>263.19918337439998</v>
      </c>
      <c r="L76" s="78">
        <v>0</v>
      </c>
      <c r="M76" s="78">
        <v>1.17E-2</v>
      </c>
      <c r="N76" s="78">
        <v>2.8E-3</v>
      </c>
    </row>
    <row r="77" spans="2:14">
      <c r="B77" t="s">
        <v>1850</v>
      </c>
      <c r="C77" t="s">
        <v>1851</v>
      </c>
      <c r="D77" t="s">
        <v>1551</v>
      </c>
      <c r="E77"/>
      <c r="F77" t="s">
        <v>1736</v>
      </c>
      <c r="G77" t="s">
        <v>106</v>
      </c>
      <c r="H77" s="77">
        <v>297.42</v>
      </c>
      <c r="I77" s="77">
        <v>5429.5</v>
      </c>
      <c r="J77" s="77">
        <v>0</v>
      </c>
      <c r="K77" s="77">
        <v>62.155264346099997</v>
      </c>
      <c r="L77" s="78">
        <v>0</v>
      </c>
      <c r="M77" s="78">
        <v>2.8E-3</v>
      </c>
      <c r="N77" s="78">
        <v>6.9999999999999999E-4</v>
      </c>
    </row>
    <row r="78" spans="2:14">
      <c r="B78" t="s">
        <v>1852</v>
      </c>
      <c r="C78" t="s">
        <v>1853</v>
      </c>
      <c r="D78" t="s">
        <v>123</v>
      </c>
      <c r="E78"/>
      <c r="F78" t="s">
        <v>1736</v>
      </c>
      <c r="G78" t="s">
        <v>110</v>
      </c>
      <c r="H78" s="77">
        <v>136.12</v>
      </c>
      <c r="I78" s="77">
        <v>20135</v>
      </c>
      <c r="J78" s="77">
        <v>0</v>
      </c>
      <c r="K78" s="77">
        <v>111.206994315</v>
      </c>
      <c r="L78" s="78">
        <v>0</v>
      </c>
      <c r="M78" s="78">
        <v>4.8999999999999998E-3</v>
      </c>
      <c r="N78" s="78">
        <v>1.1999999999999999E-3</v>
      </c>
    </row>
    <row r="79" spans="2:14">
      <c r="B79" t="s">
        <v>1854</v>
      </c>
      <c r="C79" t="s">
        <v>1855</v>
      </c>
      <c r="D79" t="s">
        <v>123</v>
      </c>
      <c r="E79"/>
      <c r="F79" t="s">
        <v>1736</v>
      </c>
      <c r="G79" t="s">
        <v>110</v>
      </c>
      <c r="H79" s="77">
        <v>47.78</v>
      </c>
      <c r="I79" s="77">
        <v>21510</v>
      </c>
      <c r="J79" s="77">
        <v>0</v>
      </c>
      <c r="K79" s="77">
        <v>41.700866984999998</v>
      </c>
      <c r="L79" s="78">
        <v>0</v>
      </c>
      <c r="M79" s="78">
        <v>1.8E-3</v>
      </c>
      <c r="N79" s="78">
        <v>4.0000000000000002E-4</v>
      </c>
    </row>
    <row r="80" spans="2:14">
      <c r="B80" t="s">
        <v>1856</v>
      </c>
      <c r="C80" t="s">
        <v>1857</v>
      </c>
      <c r="D80" t="s">
        <v>1547</v>
      </c>
      <c r="E80"/>
      <c r="F80" t="s">
        <v>1736</v>
      </c>
      <c r="G80" t="s">
        <v>106</v>
      </c>
      <c r="H80" s="77">
        <v>215.76</v>
      </c>
      <c r="I80" s="77">
        <v>7377</v>
      </c>
      <c r="J80" s="77">
        <v>0</v>
      </c>
      <c r="K80" s="77">
        <v>61.263051904800001</v>
      </c>
      <c r="L80" s="78">
        <v>0</v>
      </c>
      <c r="M80" s="78">
        <v>2.7000000000000001E-3</v>
      </c>
      <c r="N80" s="78">
        <v>6.9999999999999999E-4</v>
      </c>
    </row>
    <row r="81" spans="2:14">
      <c r="B81" t="s">
        <v>1858</v>
      </c>
      <c r="C81" t="s">
        <v>1859</v>
      </c>
      <c r="D81" t="s">
        <v>1672</v>
      </c>
      <c r="E81"/>
      <c r="F81" t="s">
        <v>1736</v>
      </c>
      <c r="G81" t="s">
        <v>106</v>
      </c>
      <c r="H81" s="77">
        <v>978.38</v>
      </c>
      <c r="I81" s="77">
        <v>3453.625</v>
      </c>
      <c r="J81" s="77">
        <v>0</v>
      </c>
      <c r="K81" s="77">
        <v>130.05607908247501</v>
      </c>
      <c r="L81" s="78">
        <v>1E-4</v>
      </c>
      <c r="M81" s="78">
        <v>5.7999999999999996E-3</v>
      </c>
      <c r="N81" s="78">
        <v>1.4E-3</v>
      </c>
    </row>
    <row r="82" spans="2:14">
      <c r="B82" t="s">
        <v>1860</v>
      </c>
      <c r="C82" t="s">
        <v>1861</v>
      </c>
      <c r="D82" t="s">
        <v>1547</v>
      </c>
      <c r="E82"/>
      <c r="F82" t="s">
        <v>1736</v>
      </c>
      <c r="G82" t="s">
        <v>106</v>
      </c>
      <c r="H82" s="77">
        <v>256.91000000000003</v>
      </c>
      <c r="I82" s="77">
        <v>16337</v>
      </c>
      <c r="J82" s="77">
        <v>0</v>
      </c>
      <c r="K82" s="77">
        <v>161.54786740829999</v>
      </c>
      <c r="L82" s="78">
        <v>0</v>
      </c>
      <c r="M82" s="78">
        <v>7.1999999999999998E-3</v>
      </c>
      <c r="N82" s="78">
        <v>1.6999999999999999E-3</v>
      </c>
    </row>
    <row r="83" spans="2:14">
      <c r="B83" t="s">
        <v>1862</v>
      </c>
      <c r="C83" t="s">
        <v>1863</v>
      </c>
      <c r="D83" t="s">
        <v>1547</v>
      </c>
      <c r="E83"/>
      <c r="F83" t="s">
        <v>1736</v>
      </c>
      <c r="G83" t="s">
        <v>106</v>
      </c>
      <c r="H83" s="77">
        <v>64.61</v>
      </c>
      <c r="I83" s="77">
        <v>14429</v>
      </c>
      <c r="J83" s="77">
        <v>0</v>
      </c>
      <c r="K83" s="77">
        <v>35.882598488100001</v>
      </c>
      <c r="L83" s="78">
        <v>0</v>
      </c>
      <c r="M83" s="78">
        <v>1.6000000000000001E-3</v>
      </c>
      <c r="N83" s="78">
        <v>4.0000000000000002E-4</v>
      </c>
    </row>
    <row r="84" spans="2:14">
      <c r="B84" t="s">
        <v>1864</v>
      </c>
      <c r="C84" t="s">
        <v>1865</v>
      </c>
      <c r="D84" t="s">
        <v>107</v>
      </c>
      <c r="E84"/>
      <c r="F84" t="s">
        <v>1736</v>
      </c>
      <c r="G84" t="s">
        <v>120</v>
      </c>
      <c r="H84" s="77">
        <v>489.96</v>
      </c>
      <c r="I84" s="77">
        <v>8814</v>
      </c>
      <c r="J84" s="77">
        <v>0</v>
      </c>
      <c r="K84" s="77">
        <v>106.31301615792</v>
      </c>
      <c r="L84" s="78">
        <v>0</v>
      </c>
      <c r="M84" s="78">
        <v>4.7000000000000002E-3</v>
      </c>
      <c r="N84" s="78">
        <v>1.1000000000000001E-3</v>
      </c>
    </row>
    <row r="85" spans="2:14">
      <c r="B85" s="79" t="s">
        <v>1866</v>
      </c>
      <c r="D85" s="16"/>
      <c r="E85" s="16"/>
      <c r="F85" s="16"/>
      <c r="G85" s="16"/>
      <c r="H85" s="81">
        <v>316.43</v>
      </c>
      <c r="J85" s="81">
        <v>0</v>
      </c>
      <c r="K85" s="81">
        <v>109.2247757976</v>
      </c>
      <c r="M85" s="80">
        <v>4.7999999999999996E-3</v>
      </c>
      <c r="N85" s="80">
        <v>1.1999999999999999E-3</v>
      </c>
    </row>
    <row r="86" spans="2:14">
      <c r="B86" t="s">
        <v>1867</v>
      </c>
      <c r="C86" t="s">
        <v>1868</v>
      </c>
      <c r="D86" t="s">
        <v>1672</v>
      </c>
      <c r="E86"/>
      <c r="F86" t="s">
        <v>1768</v>
      </c>
      <c r="G86" t="s">
        <v>106</v>
      </c>
      <c r="H86" s="77">
        <v>316.43</v>
      </c>
      <c r="I86" s="77">
        <v>8968</v>
      </c>
      <c r="J86" s="77">
        <v>0</v>
      </c>
      <c r="K86" s="77">
        <v>109.2247757976</v>
      </c>
      <c r="L86" s="78">
        <v>0</v>
      </c>
      <c r="M86" s="78">
        <v>4.7999999999999996E-3</v>
      </c>
      <c r="N86" s="78">
        <v>1.1999999999999999E-3</v>
      </c>
    </row>
    <row r="87" spans="2:14">
      <c r="B87" s="79" t="s">
        <v>831</v>
      </c>
      <c r="D87" s="16"/>
      <c r="E87" s="16"/>
      <c r="F87" s="16"/>
      <c r="G87" s="16"/>
      <c r="H87" s="81">
        <v>0</v>
      </c>
      <c r="J87" s="81">
        <v>0</v>
      </c>
      <c r="K87" s="81">
        <v>0</v>
      </c>
      <c r="M87" s="80">
        <v>0</v>
      </c>
      <c r="N87" s="80">
        <v>0</v>
      </c>
    </row>
    <row r="88" spans="2:14">
      <c r="B88" t="s">
        <v>208</v>
      </c>
      <c r="C88" t="s">
        <v>208</v>
      </c>
      <c r="D88" s="16"/>
      <c r="E88" s="16"/>
      <c r="F88" t="s">
        <v>208</v>
      </c>
      <c r="G88" t="s">
        <v>208</v>
      </c>
      <c r="H88" s="77">
        <v>0</v>
      </c>
      <c r="I88" s="77">
        <v>0</v>
      </c>
      <c r="K88" s="77">
        <v>0</v>
      </c>
      <c r="L88" s="78">
        <v>0</v>
      </c>
      <c r="M88" s="78">
        <v>0</v>
      </c>
      <c r="N88" s="78">
        <v>0</v>
      </c>
    </row>
    <row r="89" spans="2:14">
      <c r="B89" s="79" t="s">
        <v>1786</v>
      </c>
      <c r="D89" s="16"/>
      <c r="E89" s="16"/>
      <c r="F89" s="16"/>
      <c r="G89" s="16"/>
      <c r="H89" s="81">
        <v>0</v>
      </c>
      <c r="J89" s="81">
        <v>0</v>
      </c>
      <c r="K89" s="81">
        <v>0</v>
      </c>
      <c r="M89" s="80">
        <v>0</v>
      </c>
      <c r="N89" s="80">
        <v>0</v>
      </c>
    </row>
    <row r="90" spans="2:14">
      <c r="B90" t="s">
        <v>208</v>
      </c>
      <c r="C90" t="s">
        <v>208</v>
      </c>
      <c r="D90" s="16"/>
      <c r="E90" s="16"/>
      <c r="F90" t="s">
        <v>208</v>
      </c>
      <c r="G90" t="s">
        <v>208</v>
      </c>
      <c r="H90" s="77">
        <v>0</v>
      </c>
      <c r="I90" s="77">
        <v>0</v>
      </c>
      <c r="K90" s="77">
        <v>0</v>
      </c>
      <c r="L90" s="78">
        <v>0</v>
      </c>
      <c r="M90" s="78">
        <v>0</v>
      </c>
      <c r="N90" s="78">
        <v>0</v>
      </c>
    </row>
    <row r="91" spans="2:14">
      <c r="B91" t="s">
        <v>218</v>
      </c>
      <c r="D91" s="16"/>
      <c r="E91" s="16"/>
      <c r="F91" s="16"/>
      <c r="G91" s="16"/>
    </row>
    <row r="92" spans="2:14">
      <c r="B92" t="s">
        <v>304</v>
      </c>
      <c r="D92" s="16"/>
      <c r="E92" s="16"/>
      <c r="F92" s="16"/>
      <c r="G92" s="16"/>
    </row>
    <row r="93" spans="2:14">
      <c r="B93" t="s">
        <v>305</v>
      </c>
      <c r="D93" s="16"/>
      <c r="E93" s="16"/>
      <c r="F93" s="16"/>
      <c r="G93" s="16"/>
    </row>
    <row r="94" spans="2:14">
      <c r="B94" t="s">
        <v>306</v>
      </c>
      <c r="D94" s="16"/>
      <c r="E94" s="16"/>
      <c r="F94" s="16"/>
      <c r="G94" s="16"/>
    </row>
    <row r="95" spans="2:14">
      <c r="B95" t="s">
        <v>307</v>
      </c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9" workbookViewId="0">
      <selection activeCell="G33" activeCellId="1" sqref="G31 G33:G3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>
        <v>45197</v>
      </c>
      <c r="E1" s="16"/>
    </row>
    <row r="2" spans="2:65">
      <c r="B2" s="2" t="s">
        <v>1</v>
      </c>
      <c r="C2" s="12" t="s">
        <v>2075</v>
      </c>
      <c r="E2" s="16"/>
    </row>
    <row r="3" spans="2:65">
      <c r="B3" s="2" t="s">
        <v>2</v>
      </c>
      <c r="C3" s="83" t="s">
        <v>2076</v>
      </c>
      <c r="E3" s="16"/>
    </row>
    <row r="4" spans="2:65">
      <c r="B4" s="2" t="s">
        <v>3</v>
      </c>
      <c r="C4" s="84" t="s">
        <v>196</v>
      </c>
      <c r="E4" s="16"/>
    </row>
    <row r="6" spans="2:65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65" ht="26.25" customHeight="1">
      <c r="B7" s="110" t="s">
        <v>93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7135.42</v>
      </c>
      <c r="K11" s="7"/>
      <c r="L11" s="75">
        <v>991.07344784530471</v>
      </c>
      <c r="M11" s="7"/>
      <c r="N11" s="76">
        <v>1</v>
      </c>
      <c r="O11" s="76">
        <v>1.06E-2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1869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1870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831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7135.42</v>
      </c>
      <c r="L21" s="81">
        <v>991.07344784530471</v>
      </c>
      <c r="N21" s="80">
        <v>1</v>
      </c>
      <c r="O21" s="80">
        <v>1.06E-2</v>
      </c>
    </row>
    <row r="22" spans="2:15">
      <c r="B22" s="79" t="s">
        <v>1869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1870</v>
      </c>
      <c r="C24" s="16"/>
      <c r="D24" s="16"/>
      <c r="E24" s="16"/>
      <c r="J24" s="81">
        <v>6608.63</v>
      </c>
      <c r="L24" s="81">
        <v>791.99257416562466</v>
      </c>
      <c r="N24" s="80">
        <v>0.79910000000000003</v>
      </c>
      <c r="O24" s="80">
        <v>8.3999999999999995E-3</v>
      </c>
    </row>
    <row r="25" spans="2:15">
      <c r="B25" t="s">
        <v>1871</v>
      </c>
      <c r="C25" t="s">
        <v>1872</v>
      </c>
      <c r="D25" t="s">
        <v>123</v>
      </c>
      <c r="E25"/>
      <c r="F25" t="s">
        <v>1768</v>
      </c>
      <c r="G25" t="s">
        <v>835</v>
      </c>
      <c r="H25" t="s">
        <v>210</v>
      </c>
      <c r="I25" t="s">
        <v>110</v>
      </c>
      <c r="J25" s="77">
        <v>15.19</v>
      </c>
      <c r="K25" s="77">
        <v>106693.59239999999</v>
      </c>
      <c r="L25" s="77">
        <v>65.758915251659701</v>
      </c>
      <c r="M25" s="78">
        <v>0</v>
      </c>
      <c r="N25" s="78">
        <v>6.6400000000000001E-2</v>
      </c>
      <c r="O25" s="78">
        <v>6.9999999999999999E-4</v>
      </c>
    </row>
    <row r="26" spans="2:15">
      <c r="B26" t="s">
        <v>1873</v>
      </c>
      <c r="C26" t="s">
        <v>1874</v>
      </c>
      <c r="D26" t="s">
        <v>123</v>
      </c>
      <c r="E26"/>
      <c r="F26" t="s">
        <v>1768</v>
      </c>
      <c r="G26" t="s">
        <v>846</v>
      </c>
      <c r="H26" t="s">
        <v>210</v>
      </c>
      <c r="I26" t="s">
        <v>106</v>
      </c>
      <c r="J26" s="77">
        <v>2.66</v>
      </c>
      <c r="K26" s="77">
        <v>1007522</v>
      </c>
      <c r="L26" s="77">
        <v>103.1535279348</v>
      </c>
      <c r="M26" s="78">
        <v>0</v>
      </c>
      <c r="N26" s="78">
        <v>0.1041</v>
      </c>
      <c r="O26" s="78">
        <v>1.1000000000000001E-3</v>
      </c>
    </row>
    <row r="27" spans="2:15">
      <c r="B27" t="s">
        <v>1875</v>
      </c>
      <c r="C27" t="s">
        <v>1876</v>
      </c>
      <c r="D27" t="s">
        <v>123</v>
      </c>
      <c r="E27"/>
      <c r="F27" t="s">
        <v>1768</v>
      </c>
      <c r="G27" t="s">
        <v>1066</v>
      </c>
      <c r="H27" t="s">
        <v>210</v>
      </c>
      <c r="I27" t="s">
        <v>106</v>
      </c>
      <c r="J27" s="77">
        <v>62.54</v>
      </c>
      <c r="K27" s="77">
        <v>34735.449999999997</v>
      </c>
      <c r="L27" s="77">
        <v>83.613945605070001</v>
      </c>
      <c r="M27" s="78">
        <v>0</v>
      </c>
      <c r="N27" s="78">
        <v>8.4400000000000003E-2</v>
      </c>
      <c r="O27" s="78">
        <v>8.9999999999999998E-4</v>
      </c>
    </row>
    <row r="28" spans="2:15">
      <c r="B28" t="s">
        <v>1877</v>
      </c>
      <c r="C28" t="s">
        <v>1878</v>
      </c>
      <c r="D28" t="s">
        <v>123</v>
      </c>
      <c r="E28"/>
      <c r="F28" t="s">
        <v>1768</v>
      </c>
      <c r="G28" t="s">
        <v>1879</v>
      </c>
      <c r="H28" t="s">
        <v>210</v>
      </c>
      <c r="I28" t="s">
        <v>110</v>
      </c>
      <c r="J28" s="77">
        <v>14.61</v>
      </c>
      <c r="K28" s="77">
        <v>236239</v>
      </c>
      <c r="L28" s="77">
        <v>140.04265637924999</v>
      </c>
      <c r="M28" s="78">
        <v>0</v>
      </c>
      <c r="N28" s="78">
        <v>0.14130000000000001</v>
      </c>
      <c r="O28" s="78">
        <v>1.5E-3</v>
      </c>
    </row>
    <row r="29" spans="2:15">
      <c r="B29" t="s">
        <v>1880</v>
      </c>
      <c r="C29" t="s">
        <v>1881</v>
      </c>
      <c r="D29" t="s">
        <v>123</v>
      </c>
      <c r="E29"/>
      <c r="F29" t="s">
        <v>1768</v>
      </c>
      <c r="G29" t="s">
        <v>1882</v>
      </c>
      <c r="H29" t="s">
        <v>210</v>
      </c>
      <c r="I29" t="s">
        <v>106</v>
      </c>
      <c r="J29" s="77">
        <v>35.82</v>
      </c>
      <c r="K29" s="77">
        <v>122601.60000000001</v>
      </c>
      <c r="L29" s="77">
        <v>169.03227261888</v>
      </c>
      <c r="M29" s="78">
        <v>0</v>
      </c>
      <c r="N29" s="78">
        <v>0.1706</v>
      </c>
      <c r="O29" s="78">
        <v>1.8E-3</v>
      </c>
    </row>
    <row r="30" spans="2:15">
      <c r="B30" t="s">
        <v>1883</v>
      </c>
      <c r="C30" t="s">
        <v>1884</v>
      </c>
      <c r="D30" t="s">
        <v>123</v>
      </c>
      <c r="E30"/>
      <c r="F30" t="s">
        <v>1768</v>
      </c>
      <c r="G30" t="s">
        <v>1882</v>
      </c>
      <c r="H30" t="s">
        <v>210</v>
      </c>
      <c r="I30" t="s">
        <v>113</v>
      </c>
      <c r="J30" s="77">
        <v>6233.5</v>
      </c>
      <c r="K30" s="77">
        <v>132</v>
      </c>
      <c r="L30" s="77">
        <v>38.675102465999998</v>
      </c>
      <c r="M30" s="78">
        <v>0</v>
      </c>
      <c r="N30" s="78">
        <v>3.9E-2</v>
      </c>
      <c r="O30" s="78">
        <v>4.0000000000000002E-4</v>
      </c>
    </row>
    <row r="31" spans="2:15">
      <c r="B31" t="s">
        <v>1885</v>
      </c>
      <c r="C31" t="s">
        <v>1886</v>
      </c>
      <c r="D31" t="s">
        <v>123</v>
      </c>
      <c r="E31"/>
      <c r="F31" t="s">
        <v>1768</v>
      </c>
      <c r="G31" t="s">
        <v>2850</v>
      </c>
      <c r="H31" t="s">
        <v>209</v>
      </c>
      <c r="I31" t="s">
        <v>113</v>
      </c>
      <c r="J31" s="77">
        <v>244.31</v>
      </c>
      <c r="K31" s="77">
        <v>16695.209999999974</v>
      </c>
      <c r="L31" s="77">
        <v>191.71615390996499</v>
      </c>
      <c r="M31" s="78">
        <v>0</v>
      </c>
      <c r="N31" s="78">
        <v>0.19339999999999999</v>
      </c>
      <c r="O31" s="78">
        <v>2E-3</v>
      </c>
    </row>
    <row r="32" spans="2:15">
      <c r="B32" s="79" t="s">
        <v>92</v>
      </c>
      <c r="C32" s="16"/>
      <c r="D32" s="16"/>
      <c r="E32" s="16"/>
      <c r="J32" s="81">
        <v>526.79</v>
      </c>
      <c r="L32" s="81">
        <v>199.08087367968</v>
      </c>
      <c r="N32" s="80">
        <v>0.2009</v>
      </c>
      <c r="O32" s="80">
        <v>2.0999999999999999E-3</v>
      </c>
    </row>
    <row r="33" spans="2:15">
      <c r="B33" t="s">
        <v>1887</v>
      </c>
      <c r="C33" t="s">
        <v>1888</v>
      </c>
      <c r="D33" t="s">
        <v>123</v>
      </c>
      <c r="E33"/>
      <c r="F33" t="s">
        <v>1736</v>
      </c>
      <c r="G33" t="s">
        <v>2850</v>
      </c>
      <c r="H33" t="s">
        <v>209</v>
      </c>
      <c r="I33" t="s">
        <v>106</v>
      </c>
      <c r="J33" s="77">
        <v>27.92</v>
      </c>
      <c r="K33" s="77">
        <v>20511</v>
      </c>
      <c r="L33" s="77">
        <v>22.041957448800002</v>
      </c>
      <c r="M33" s="78">
        <v>0</v>
      </c>
      <c r="N33" s="78">
        <v>2.2200000000000001E-2</v>
      </c>
      <c r="O33" s="78">
        <v>2.0000000000000001E-4</v>
      </c>
    </row>
    <row r="34" spans="2:15">
      <c r="B34" t="s">
        <v>1889</v>
      </c>
      <c r="C34" t="s">
        <v>1890</v>
      </c>
      <c r="D34" t="s">
        <v>123</v>
      </c>
      <c r="E34"/>
      <c r="F34" t="s">
        <v>1736</v>
      </c>
      <c r="G34" t="s">
        <v>2850</v>
      </c>
      <c r="H34" t="s">
        <v>209</v>
      </c>
      <c r="I34" t="s">
        <v>106</v>
      </c>
      <c r="J34" s="77">
        <v>156.97999999999999</v>
      </c>
      <c r="K34" s="77">
        <v>3717</v>
      </c>
      <c r="L34" s="77">
        <v>22.458709463400002</v>
      </c>
      <c r="M34" s="78">
        <v>0</v>
      </c>
      <c r="N34" s="78">
        <v>2.2700000000000001E-2</v>
      </c>
      <c r="O34" s="78">
        <v>2.0000000000000001E-4</v>
      </c>
    </row>
    <row r="35" spans="2:15">
      <c r="B35" t="s">
        <v>1891</v>
      </c>
      <c r="C35" t="s">
        <v>1892</v>
      </c>
      <c r="D35" t="s">
        <v>1893</v>
      </c>
      <c r="E35"/>
      <c r="F35" t="s">
        <v>1736</v>
      </c>
      <c r="G35" t="s">
        <v>2850</v>
      </c>
      <c r="H35" t="s">
        <v>209</v>
      </c>
      <c r="I35" t="s">
        <v>106</v>
      </c>
      <c r="J35" s="77">
        <v>341.89</v>
      </c>
      <c r="K35" s="77">
        <v>11746.8</v>
      </c>
      <c r="L35" s="77">
        <v>154.58020676748001</v>
      </c>
      <c r="M35" s="78">
        <v>0</v>
      </c>
      <c r="N35" s="78">
        <v>0.156</v>
      </c>
      <c r="O35" s="78">
        <v>1.6000000000000001E-3</v>
      </c>
    </row>
    <row r="36" spans="2:15">
      <c r="B36" s="79" t="s">
        <v>831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208</v>
      </c>
      <c r="C37" t="s">
        <v>208</v>
      </c>
      <c r="D37" s="16"/>
      <c r="E37" s="16"/>
      <c r="F37" t="s">
        <v>208</v>
      </c>
      <c r="G37" t="s">
        <v>208</v>
      </c>
      <c r="I37" t="s">
        <v>208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218</v>
      </c>
      <c r="C38" s="16"/>
      <c r="D38" s="16"/>
      <c r="E38" s="16"/>
    </row>
    <row r="39" spans="2:15">
      <c r="B39" t="s">
        <v>304</v>
      </c>
      <c r="C39" s="16"/>
      <c r="D39" s="16"/>
      <c r="E39" s="16"/>
    </row>
    <row r="40" spans="2:15">
      <c r="B40" t="s">
        <v>305</v>
      </c>
      <c r="C40" s="16"/>
      <c r="D40" s="16"/>
      <c r="E40" s="16"/>
    </row>
    <row r="41" spans="2:15">
      <c r="B41" t="s">
        <v>306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45197</v>
      </c>
      <c r="E1" s="16"/>
    </row>
    <row r="2" spans="2:60">
      <c r="B2" s="2" t="s">
        <v>1</v>
      </c>
      <c r="C2" s="12" t="s">
        <v>2075</v>
      </c>
      <c r="E2" s="16"/>
    </row>
    <row r="3" spans="2:60">
      <c r="B3" s="2" t="s">
        <v>2</v>
      </c>
      <c r="C3" s="83" t="s">
        <v>2076</v>
      </c>
      <c r="E3" s="16"/>
    </row>
    <row r="4" spans="2:60">
      <c r="B4" s="2" t="s">
        <v>3</v>
      </c>
      <c r="C4" s="84" t="s">
        <v>196</v>
      </c>
      <c r="E4" s="16"/>
    </row>
    <row r="6" spans="2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0" ht="26.25" customHeight="1">
      <c r="B7" s="110" t="s">
        <v>95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2463.35</v>
      </c>
      <c r="H11" s="7"/>
      <c r="I11" s="75">
        <v>0.27654123390000002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2367.6999999999998</v>
      </c>
      <c r="I12" s="81">
        <v>0.20417579999999999</v>
      </c>
      <c r="K12" s="80">
        <v>0.73829999999999996</v>
      </c>
      <c r="L12" s="80">
        <v>0</v>
      </c>
    </row>
    <row r="13" spans="2:60">
      <c r="B13" s="79" t="s">
        <v>1894</v>
      </c>
      <c r="D13" s="16"/>
      <c r="E13" s="16"/>
      <c r="G13" s="81">
        <v>2367.6999999999998</v>
      </c>
      <c r="I13" s="81">
        <v>0.20417579999999999</v>
      </c>
      <c r="K13" s="80">
        <v>0.73829999999999996</v>
      </c>
      <c r="L13" s="80">
        <v>0</v>
      </c>
    </row>
    <row r="14" spans="2:60">
      <c r="B14" t="s">
        <v>1895</v>
      </c>
      <c r="C14" t="s">
        <v>1896</v>
      </c>
      <c r="D14" t="s">
        <v>100</v>
      </c>
      <c r="E14" t="s">
        <v>345</v>
      </c>
      <c r="F14" t="s">
        <v>102</v>
      </c>
      <c r="G14" s="77">
        <v>1866.48</v>
      </c>
      <c r="H14" s="77">
        <v>8.1999999999999993</v>
      </c>
      <c r="I14" s="77">
        <v>0.15305136</v>
      </c>
      <c r="J14" s="78">
        <v>0</v>
      </c>
      <c r="K14" s="78">
        <v>0.5534</v>
      </c>
      <c r="L14" s="78">
        <v>0</v>
      </c>
    </row>
    <row r="15" spans="2:60">
      <c r="B15" t="s">
        <v>1897</v>
      </c>
      <c r="C15" t="s">
        <v>1898</v>
      </c>
      <c r="D15" t="s">
        <v>100</v>
      </c>
      <c r="E15" t="s">
        <v>129</v>
      </c>
      <c r="F15" t="s">
        <v>102</v>
      </c>
      <c r="G15" s="77">
        <v>501.22</v>
      </c>
      <c r="H15" s="77">
        <v>10.199999999999999</v>
      </c>
      <c r="I15" s="77">
        <v>5.112444E-2</v>
      </c>
      <c r="J15" s="78">
        <v>0</v>
      </c>
      <c r="K15" s="78">
        <v>0.18490000000000001</v>
      </c>
      <c r="L15" s="78">
        <v>0</v>
      </c>
    </row>
    <row r="16" spans="2:60">
      <c r="B16" s="79" t="s">
        <v>216</v>
      </c>
      <c r="D16" s="16"/>
      <c r="E16" s="16"/>
      <c r="G16" s="81">
        <v>95.65</v>
      </c>
      <c r="I16" s="81">
        <v>7.2365433899999998E-2</v>
      </c>
      <c r="K16" s="80">
        <v>0.26169999999999999</v>
      </c>
      <c r="L16" s="80">
        <v>0</v>
      </c>
    </row>
    <row r="17" spans="2:12">
      <c r="B17" s="79" t="s">
        <v>1899</v>
      </c>
      <c r="D17" s="16"/>
      <c r="E17" s="16"/>
      <c r="G17" s="81">
        <v>95.65</v>
      </c>
      <c r="I17" s="81">
        <v>7.2365433899999998E-2</v>
      </c>
      <c r="K17" s="80">
        <v>0.26169999999999999</v>
      </c>
      <c r="L17" s="80">
        <v>0</v>
      </c>
    </row>
    <row r="18" spans="2:12">
      <c r="B18" t="s">
        <v>1900</v>
      </c>
      <c r="C18" t="s">
        <v>1901</v>
      </c>
      <c r="D18" t="s">
        <v>1551</v>
      </c>
      <c r="E18" t="s">
        <v>911</v>
      </c>
      <c r="F18" t="s">
        <v>106</v>
      </c>
      <c r="G18" s="77">
        <v>75.66</v>
      </c>
      <c r="H18" s="77">
        <v>23</v>
      </c>
      <c r="I18" s="77">
        <v>6.6979528199999999E-2</v>
      </c>
      <c r="J18" s="78">
        <v>0</v>
      </c>
      <c r="K18" s="78">
        <v>0.2422</v>
      </c>
      <c r="L18" s="78">
        <v>0</v>
      </c>
    </row>
    <row r="19" spans="2:12">
      <c r="B19" t="s">
        <v>1902</v>
      </c>
      <c r="C19" t="s">
        <v>1903</v>
      </c>
      <c r="D19" t="s">
        <v>1547</v>
      </c>
      <c r="E19" t="s">
        <v>978</v>
      </c>
      <c r="F19" t="s">
        <v>106</v>
      </c>
      <c r="G19" s="77">
        <v>19.989999999999998</v>
      </c>
      <c r="H19" s="77">
        <v>7</v>
      </c>
      <c r="I19" s="77">
        <v>5.3859056999999997E-3</v>
      </c>
      <c r="J19" s="78">
        <v>0</v>
      </c>
      <c r="K19" s="78">
        <v>1.95E-2</v>
      </c>
      <c r="L19" s="78">
        <v>0</v>
      </c>
    </row>
    <row r="20" spans="2:12">
      <c r="B20" t="s">
        <v>218</v>
      </c>
      <c r="D20" s="16"/>
      <c r="E20" s="16"/>
    </row>
    <row r="21" spans="2:12">
      <c r="B21" t="s">
        <v>304</v>
      </c>
      <c r="D21" s="16"/>
      <c r="E21" s="16"/>
    </row>
    <row r="22" spans="2:12">
      <c r="B22" t="s">
        <v>305</v>
      </c>
      <c r="D22" s="16"/>
      <c r="E22" s="16"/>
    </row>
    <row r="23" spans="2:12">
      <c r="B23" t="s">
        <v>306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2023-12-03T13:56:24Z</dcterms:modified>
</cp:coreProperties>
</file>