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D2894157-A396-4260-9237-F01FF87AC2F9}" xr6:coauthVersionLast="47" xr6:coauthVersionMax="47" xr10:uidLastSave="{00000000-0000-0000-0000-000000000000}"/>
  <bookViews>
    <workbookView xWindow="-120" yWindow="-120" windowWidth="29040" windowHeight="15840" tabRatio="88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T324" i="5"/>
  <c r="U324" i="5"/>
  <c r="T325" i="5"/>
  <c r="U325" i="5"/>
  <c r="T326" i="5"/>
  <c r="U326" i="5"/>
  <c r="T327" i="5"/>
  <c r="U327" i="5"/>
  <c r="T328" i="5"/>
  <c r="U328" i="5"/>
  <c r="T329" i="5"/>
  <c r="U329" i="5"/>
  <c r="T330" i="5"/>
  <c r="U330" i="5"/>
  <c r="T331" i="5"/>
  <c r="U331" i="5"/>
  <c r="T332" i="5"/>
  <c r="U332" i="5"/>
  <c r="T333" i="5"/>
  <c r="U333" i="5"/>
  <c r="T334" i="5"/>
  <c r="U334" i="5"/>
  <c r="T335" i="5"/>
  <c r="U335" i="5"/>
  <c r="T336" i="5"/>
  <c r="U336" i="5"/>
  <c r="T337" i="5"/>
  <c r="U337" i="5"/>
  <c r="T338" i="5"/>
  <c r="U338" i="5"/>
  <c r="T339" i="5"/>
  <c r="U339" i="5"/>
  <c r="T340" i="5"/>
  <c r="U340" i="5"/>
  <c r="T341" i="5"/>
  <c r="U341" i="5"/>
  <c r="T342" i="5"/>
  <c r="U342" i="5"/>
  <c r="T343" i="5"/>
  <c r="U343" i="5"/>
  <c r="T344" i="5"/>
  <c r="U344" i="5"/>
  <c r="T345" i="5"/>
  <c r="U345" i="5"/>
  <c r="T346" i="5"/>
  <c r="U346" i="5"/>
  <c r="T347" i="5"/>
  <c r="U347" i="5"/>
  <c r="T348" i="5"/>
  <c r="U348" i="5"/>
  <c r="T349" i="5"/>
  <c r="U349" i="5"/>
  <c r="T350" i="5"/>
  <c r="U350" i="5"/>
  <c r="T351" i="5"/>
  <c r="U351" i="5"/>
  <c r="T352" i="5"/>
  <c r="U352" i="5"/>
  <c r="T353" i="5"/>
  <c r="U353" i="5"/>
  <c r="T354" i="5"/>
  <c r="U354" i="5"/>
  <c r="T355" i="5"/>
  <c r="U355" i="5"/>
  <c r="T356" i="5"/>
  <c r="U356" i="5"/>
  <c r="T357" i="5"/>
  <c r="U357" i="5"/>
  <c r="T358" i="5"/>
  <c r="U358" i="5"/>
  <c r="T359" i="5"/>
  <c r="U359" i="5"/>
  <c r="U11" i="5"/>
  <c r="T11" i="5"/>
  <c r="R13" i="5"/>
  <c r="Q13" i="5"/>
  <c r="R12" i="5"/>
  <c r="Q12" i="5"/>
  <c r="R11" i="5"/>
  <c r="C15" i="1" s="1"/>
  <c r="C42" i="1" s="1"/>
  <c r="Q11" i="5"/>
  <c r="O13" i="5"/>
  <c r="O12" i="5" s="1"/>
  <c r="O11" i="5" s="1"/>
  <c r="C26" i="1"/>
  <c r="P23" i="15"/>
  <c r="N23" i="15"/>
  <c r="S32" i="15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3" i="15"/>
  <c r="S14" i="15"/>
  <c r="S15" i="15"/>
  <c r="S16" i="15"/>
  <c r="S17" i="15"/>
  <c r="S18" i="15"/>
  <c r="S19" i="15"/>
  <c r="S20" i="15"/>
  <c r="S21" i="15"/>
  <c r="S22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P13" i="15"/>
  <c r="N13" i="15"/>
  <c r="P12" i="15"/>
  <c r="S12" i="15" l="1"/>
  <c r="P11" i="15"/>
  <c r="R32" i="15" s="1"/>
  <c r="R12" i="15"/>
  <c r="R13" i="15"/>
  <c r="S23" i="15"/>
  <c r="N12" i="15"/>
  <c r="N11" i="15" s="1"/>
  <c r="J12" i="20"/>
  <c r="K12" i="20"/>
  <c r="J13" i="20"/>
  <c r="K13" i="20"/>
  <c r="J14" i="20"/>
  <c r="K14" i="20"/>
  <c r="J15" i="20"/>
  <c r="K15" i="20"/>
  <c r="J16" i="20"/>
  <c r="K16" i="20"/>
  <c r="J17" i="20"/>
  <c r="K17" i="20"/>
  <c r="J18" i="20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5" i="20"/>
  <c r="K25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7" i="20"/>
  <c r="K47" i="20"/>
  <c r="J48" i="20"/>
  <c r="K48" i="20"/>
  <c r="J49" i="20"/>
  <c r="K49" i="20"/>
  <c r="J50" i="20"/>
  <c r="K50" i="20"/>
  <c r="J51" i="20"/>
  <c r="K51" i="20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J60" i="20"/>
  <c r="K60" i="20"/>
  <c r="J61" i="20"/>
  <c r="K61" i="20"/>
  <c r="J62" i="20"/>
  <c r="K62" i="20"/>
  <c r="J63" i="20"/>
  <c r="K63" i="20"/>
  <c r="J64" i="20"/>
  <c r="K64" i="20"/>
  <c r="J65" i="20"/>
  <c r="K65" i="20"/>
  <c r="J66" i="20"/>
  <c r="K66" i="20"/>
  <c r="J67" i="20"/>
  <c r="K67" i="20"/>
  <c r="J68" i="20"/>
  <c r="K68" i="20"/>
  <c r="J69" i="20"/>
  <c r="K69" i="20"/>
  <c r="J70" i="20"/>
  <c r="K70" i="20"/>
  <c r="J71" i="20"/>
  <c r="K71" i="20"/>
  <c r="J72" i="20"/>
  <c r="K72" i="20"/>
  <c r="J73" i="20"/>
  <c r="K73" i="20"/>
  <c r="J74" i="20"/>
  <c r="K74" i="20"/>
  <c r="J75" i="20"/>
  <c r="K75" i="20"/>
  <c r="J76" i="20"/>
  <c r="K76" i="20"/>
  <c r="J77" i="20"/>
  <c r="K77" i="20"/>
  <c r="J78" i="20"/>
  <c r="K78" i="20"/>
  <c r="J79" i="20"/>
  <c r="K79" i="20"/>
  <c r="J80" i="20"/>
  <c r="K80" i="20"/>
  <c r="J81" i="20"/>
  <c r="K81" i="20"/>
  <c r="J82" i="20"/>
  <c r="K82" i="20"/>
  <c r="J83" i="20"/>
  <c r="K83" i="20"/>
  <c r="J84" i="20"/>
  <c r="K84" i="20"/>
  <c r="J85" i="20"/>
  <c r="K85" i="20"/>
  <c r="J86" i="20"/>
  <c r="K86" i="20"/>
  <c r="J87" i="20"/>
  <c r="K87" i="20"/>
  <c r="J88" i="20"/>
  <c r="K88" i="20"/>
  <c r="J89" i="20"/>
  <c r="K89" i="20"/>
  <c r="J90" i="20"/>
  <c r="K90" i="20"/>
  <c r="J91" i="20"/>
  <c r="K91" i="20"/>
  <c r="J92" i="20"/>
  <c r="K92" i="20"/>
  <c r="J93" i="20"/>
  <c r="K93" i="20"/>
  <c r="J94" i="20"/>
  <c r="K94" i="20"/>
  <c r="J95" i="20"/>
  <c r="K95" i="20"/>
  <c r="J96" i="20"/>
  <c r="K96" i="20"/>
  <c r="J97" i="20"/>
  <c r="K97" i="20"/>
  <c r="J98" i="20"/>
  <c r="K98" i="20"/>
  <c r="J99" i="20"/>
  <c r="K99" i="20"/>
  <c r="J100" i="20"/>
  <c r="K100" i="20"/>
  <c r="J101" i="20"/>
  <c r="K101" i="20"/>
  <c r="J102" i="20"/>
  <c r="K102" i="20"/>
  <c r="J103" i="20"/>
  <c r="K103" i="20"/>
  <c r="J104" i="20"/>
  <c r="K104" i="20"/>
  <c r="J105" i="20"/>
  <c r="K105" i="20"/>
  <c r="J106" i="20"/>
  <c r="K106" i="20"/>
  <c r="J107" i="20"/>
  <c r="K107" i="20"/>
  <c r="J108" i="20"/>
  <c r="K108" i="20"/>
  <c r="J109" i="20"/>
  <c r="K109" i="20"/>
  <c r="J110" i="20"/>
  <c r="K110" i="20"/>
  <c r="J111" i="20"/>
  <c r="K111" i="20"/>
  <c r="J112" i="20"/>
  <c r="K112" i="20"/>
  <c r="J113" i="20"/>
  <c r="K113" i="20"/>
  <c r="J114" i="20"/>
  <c r="K114" i="20"/>
  <c r="J115" i="20"/>
  <c r="K115" i="20"/>
  <c r="J116" i="20"/>
  <c r="K116" i="20"/>
  <c r="J117" i="20"/>
  <c r="K117" i="20"/>
  <c r="J118" i="20"/>
  <c r="K118" i="20"/>
  <c r="J119" i="20"/>
  <c r="K119" i="20"/>
  <c r="J120" i="20"/>
  <c r="K120" i="20"/>
  <c r="J121" i="20"/>
  <c r="K121" i="20"/>
  <c r="J122" i="20"/>
  <c r="K122" i="20"/>
  <c r="J123" i="20"/>
  <c r="K123" i="20"/>
  <c r="J124" i="20"/>
  <c r="K124" i="20"/>
  <c r="J125" i="20"/>
  <c r="K125" i="20"/>
  <c r="J126" i="20"/>
  <c r="K126" i="20"/>
  <c r="J127" i="20"/>
  <c r="K127" i="20"/>
  <c r="J128" i="20"/>
  <c r="K128" i="20"/>
  <c r="J129" i="20"/>
  <c r="K129" i="20"/>
  <c r="J130" i="20"/>
  <c r="K130" i="20"/>
  <c r="J131" i="20"/>
  <c r="K131" i="20"/>
  <c r="J132" i="20"/>
  <c r="K132" i="20"/>
  <c r="J133" i="20"/>
  <c r="K133" i="20"/>
  <c r="J134" i="20"/>
  <c r="K134" i="20"/>
  <c r="J135" i="20"/>
  <c r="K135" i="20"/>
  <c r="J136" i="20"/>
  <c r="K136" i="20"/>
  <c r="J137" i="20"/>
  <c r="K137" i="20"/>
  <c r="J138" i="20"/>
  <c r="K138" i="20"/>
  <c r="J139" i="20"/>
  <c r="K139" i="20"/>
  <c r="J140" i="20"/>
  <c r="K140" i="20"/>
  <c r="J141" i="20"/>
  <c r="K141" i="20"/>
  <c r="J142" i="20"/>
  <c r="K142" i="20"/>
  <c r="J143" i="20"/>
  <c r="K143" i="20"/>
  <c r="J144" i="20"/>
  <c r="K144" i="20"/>
  <c r="J145" i="20"/>
  <c r="K145" i="20"/>
  <c r="J146" i="20"/>
  <c r="K146" i="20"/>
  <c r="J147" i="20"/>
  <c r="K147" i="20"/>
  <c r="J148" i="20"/>
  <c r="K148" i="20"/>
  <c r="J149" i="20"/>
  <c r="K149" i="20"/>
  <c r="J150" i="20"/>
  <c r="K150" i="20"/>
  <c r="J151" i="20"/>
  <c r="K151" i="20"/>
  <c r="J152" i="20"/>
  <c r="K152" i="20"/>
  <c r="J153" i="20"/>
  <c r="K153" i="20"/>
  <c r="J154" i="20"/>
  <c r="K154" i="20"/>
  <c r="J155" i="20"/>
  <c r="K155" i="20"/>
  <c r="J156" i="20"/>
  <c r="K156" i="20"/>
  <c r="J157" i="20"/>
  <c r="K157" i="20"/>
  <c r="J158" i="20"/>
  <c r="K158" i="20"/>
  <c r="J159" i="20"/>
  <c r="K159" i="20"/>
  <c r="J160" i="20"/>
  <c r="K160" i="20"/>
  <c r="J161" i="20"/>
  <c r="K161" i="20"/>
  <c r="J162" i="20"/>
  <c r="K162" i="20"/>
  <c r="J163" i="20"/>
  <c r="K163" i="20"/>
  <c r="J164" i="20"/>
  <c r="K164" i="20"/>
  <c r="J165" i="20"/>
  <c r="K165" i="20"/>
  <c r="J166" i="20"/>
  <c r="K166" i="20"/>
  <c r="J167" i="20"/>
  <c r="K167" i="20"/>
  <c r="J168" i="20"/>
  <c r="K168" i="20"/>
  <c r="J169" i="20"/>
  <c r="K169" i="20"/>
  <c r="J170" i="20"/>
  <c r="K170" i="20"/>
  <c r="J171" i="20"/>
  <c r="K171" i="20"/>
  <c r="J172" i="20"/>
  <c r="K172" i="20"/>
  <c r="J173" i="20"/>
  <c r="K173" i="20"/>
  <c r="J174" i="20"/>
  <c r="K174" i="20"/>
  <c r="J175" i="20"/>
  <c r="K175" i="20"/>
  <c r="J176" i="20"/>
  <c r="K176" i="20"/>
  <c r="J177" i="20"/>
  <c r="K177" i="20"/>
  <c r="J178" i="20"/>
  <c r="K178" i="20"/>
  <c r="J179" i="20"/>
  <c r="K179" i="20"/>
  <c r="J180" i="20"/>
  <c r="K180" i="20"/>
  <c r="J181" i="20"/>
  <c r="K181" i="20"/>
  <c r="J182" i="20"/>
  <c r="K182" i="20"/>
  <c r="J183" i="20"/>
  <c r="K183" i="20"/>
  <c r="J184" i="20"/>
  <c r="K184" i="20"/>
  <c r="J185" i="20"/>
  <c r="K185" i="20"/>
  <c r="J186" i="20"/>
  <c r="K186" i="20"/>
  <c r="J187" i="20"/>
  <c r="K187" i="20"/>
  <c r="J188" i="20"/>
  <c r="K188" i="20"/>
  <c r="J189" i="20"/>
  <c r="K189" i="20"/>
  <c r="J190" i="20"/>
  <c r="K190" i="20"/>
  <c r="J191" i="20"/>
  <c r="K191" i="20"/>
  <c r="J192" i="20"/>
  <c r="K192" i="20"/>
  <c r="J193" i="20"/>
  <c r="K193" i="20"/>
  <c r="J194" i="20"/>
  <c r="K194" i="20"/>
  <c r="J195" i="20"/>
  <c r="K195" i="20"/>
  <c r="J196" i="20"/>
  <c r="K196" i="20"/>
  <c r="J197" i="20"/>
  <c r="K197" i="20"/>
  <c r="J198" i="20"/>
  <c r="K198" i="20"/>
  <c r="J199" i="20"/>
  <c r="K199" i="20"/>
  <c r="J200" i="20"/>
  <c r="K200" i="20"/>
  <c r="J201" i="20"/>
  <c r="K201" i="20"/>
  <c r="J202" i="20"/>
  <c r="K202" i="20"/>
  <c r="J203" i="20"/>
  <c r="K203" i="20"/>
  <c r="J204" i="20"/>
  <c r="K204" i="20"/>
  <c r="J205" i="20"/>
  <c r="K205" i="20"/>
  <c r="J206" i="20"/>
  <c r="K206" i="20"/>
  <c r="J207" i="20"/>
  <c r="K207" i="20"/>
  <c r="J208" i="20"/>
  <c r="K208" i="20"/>
  <c r="J209" i="20"/>
  <c r="K209" i="20"/>
  <c r="J210" i="20"/>
  <c r="K210" i="20"/>
  <c r="J211" i="20"/>
  <c r="K211" i="20"/>
  <c r="J212" i="20"/>
  <c r="K212" i="20"/>
  <c r="J213" i="20"/>
  <c r="K213" i="20"/>
  <c r="J214" i="20"/>
  <c r="K214" i="20"/>
  <c r="J215" i="20"/>
  <c r="K215" i="20"/>
  <c r="J216" i="20"/>
  <c r="K216" i="20"/>
  <c r="J217" i="20"/>
  <c r="K217" i="20"/>
  <c r="J218" i="20"/>
  <c r="K218" i="20"/>
  <c r="J219" i="20"/>
  <c r="K219" i="20"/>
  <c r="J220" i="20"/>
  <c r="K220" i="20"/>
  <c r="J221" i="20"/>
  <c r="K221" i="20"/>
  <c r="J222" i="20"/>
  <c r="K222" i="20"/>
  <c r="J223" i="20"/>
  <c r="K223" i="20"/>
  <c r="J224" i="20"/>
  <c r="K224" i="20"/>
  <c r="J225" i="20"/>
  <c r="K225" i="20"/>
  <c r="J226" i="20"/>
  <c r="K226" i="20"/>
  <c r="J227" i="20"/>
  <c r="K227" i="20"/>
  <c r="J228" i="20"/>
  <c r="K228" i="20"/>
  <c r="J229" i="20"/>
  <c r="K229" i="20"/>
  <c r="J230" i="20"/>
  <c r="K230" i="20"/>
  <c r="J231" i="20"/>
  <c r="K231" i="20"/>
  <c r="J232" i="20"/>
  <c r="K232" i="20"/>
  <c r="J233" i="20"/>
  <c r="K233" i="20"/>
  <c r="J234" i="20"/>
  <c r="K234" i="20"/>
  <c r="J235" i="20"/>
  <c r="K235" i="20"/>
  <c r="J236" i="20"/>
  <c r="K236" i="20"/>
  <c r="J237" i="20"/>
  <c r="K237" i="20"/>
  <c r="J238" i="20"/>
  <c r="K238" i="20"/>
  <c r="J239" i="20"/>
  <c r="K239" i="20"/>
  <c r="J240" i="20"/>
  <c r="K240" i="20"/>
  <c r="J241" i="20"/>
  <c r="K241" i="20"/>
  <c r="J242" i="20"/>
  <c r="K242" i="20"/>
  <c r="J243" i="20"/>
  <c r="K243" i="20"/>
  <c r="J244" i="20"/>
  <c r="K244" i="20"/>
  <c r="J245" i="20"/>
  <c r="K245" i="20"/>
  <c r="J246" i="20"/>
  <c r="K246" i="20"/>
  <c r="J247" i="20"/>
  <c r="K247" i="20"/>
  <c r="J248" i="20"/>
  <c r="K248" i="20"/>
  <c r="J249" i="20"/>
  <c r="K249" i="20"/>
  <c r="J250" i="20"/>
  <c r="K250" i="20"/>
  <c r="J251" i="20"/>
  <c r="K251" i="20"/>
  <c r="J252" i="20"/>
  <c r="K252" i="20"/>
  <c r="J253" i="20"/>
  <c r="K253" i="20"/>
  <c r="J254" i="20"/>
  <c r="K254" i="20"/>
  <c r="J255" i="20"/>
  <c r="K255" i="20"/>
  <c r="J256" i="20"/>
  <c r="K256" i="20"/>
  <c r="J257" i="20"/>
  <c r="K257" i="20"/>
  <c r="J258" i="20"/>
  <c r="K258" i="20"/>
  <c r="J259" i="20"/>
  <c r="K259" i="20"/>
  <c r="J260" i="20"/>
  <c r="K260" i="20"/>
  <c r="J261" i="20"/>
  <c r="K261" i="20"/>
  <c r="J262" i="20"/>
  <c r="K262" i="20"/>
  <c r="J263" i="20"/>
  <c r="K263" i="20"/>
  <c r="J264" i="20"/>
  <c r="K264" i="20"/>
  <c r="J265" i="20"/>
  <c r="K265" i="20"/>
  <c r="J266" i="20"/>
  <c r="K266" i="20"/>
  <c r="J267" i="20"/>
  <c r="K267" i="20"/>
  <c r="J268" i="20"/>
  <c r="K268" i="20"/>
  <c r="J269" i="20"/>
  <c r="K269" i="20"/>
  <c r="J270" i="20"/>
  <c r="K270" i="20"/>
  <c r="J271" i="20"/>
  <c r="K271" i="20"/>
  <c r="J272" i="20"/>
  <c r="K272" i="20"/>
  <c r="J273" i="20"/>
  <c r="K273" i="20"/>
  <c r="J274" i="20"/>
  <c r="K274" i="20"/>
  <c r="J275" i="20"/>
  <c r="K275" i="20"/>
  <c r="J276" i="20"/>
  <c r="K276" i="20"/>
  <c r="J277" i="20"/>
  <c r="K277" i="20"/>
  <c r="J278" i="20"/>
  <c r="K278" i="20"/>
  <c r="J279" i="20"/>
  <c r="K279" i="20"/>
  <c r="J280" i="20"/>
  <c r="K280" i="20"/>
  <c r="J281" i="20"/>
  <c r="K281" i="20"/>
  <c r="J282" i="20"/>
  <c r="K282" i="20"/>
  <c r="J283" i="20"/>
  <c r="K283" i="20"/>
  <c r="J284" i="20"/>
  <c r="K284" i="20"/>
  <c r="J285" i="20"/>
  <c r="K285" i="20"/>
  <c r="J286" i="20"/>
  <c r="K286" i="20"/>
  <c r="J287" i="20"/>
  <c r="K287" i="20"/>
  <c r="J288" i="20"/>
  <c r="K288" i="20"/>
  <c r="J289" i="20"/>
  <c r="K289" i="20"/>
  <c r="J290" i="20"/>
  <c r="K290" i="20"/>
  <c r="J291" i="20"/>
  <c r="K291" i="20"/>
  <c r="J292" i="20"/>
  <c r="K292" i="20"/>
  <c r="J293" i="20"/>
  <c r="K293" i="20"/>
  <c r="J294" i="20"/>
  <c r="K294" i="20"/>
  <c r="J295" i="20"/>
  <c r="K295" i="20"/>
  <c r="J296" i="20"/>
  <c r="K296" i="20"/>
  <c r="J297" i="20"/>
  <c r="K297" i="20"/>
  <c r="J298" i="20"/>
  <c r="K298" i="20"/>
  <c r="J299" i="20"/>
  <c r="K299" i="20"/>
  <c r="J300" i="20"/>
  <c r="K300" i="20"/>
  <c r="J301" i="20"/>
  <c r="K301" i="20"/>
  <c r="J302" i="20"/>
  <c r="K302" i="20"/>
  <c r="J303" i="20"/>
  <c r="K303" i="20"/>
  <c r="J304" i="20"/>
  <c r="K304" i="20"/>
  <c r="J305" i="20"/>
  <c r="K305" i="20"/>
  <c r="J306" i="20"/>
  <c r="K306" i="20"/>
  <c r="J307" i="20"/>
  <c r="K307" i="20"/>
  <c r="J308" i="20"/>
  <c r="K308" i="20"/>
  <c r="J309" i="20"/>
  <c r="K309" i="20"/>
  <c r="J310" i="20"/>
  <c r="K310" i="20"/>
  <c r="J311" i="20"/>
  <c r="K311" i="20"/>
  <c r="J312" i="20"/>
  <c r="K312" i="20"/>
  <c r="J313" i="20"/>
  <c r="K313" i="20"/>
  <c r="J314" i="20"/>
  <c r="K314" i="20"/>
  <c r="J315" i="20"/>
  <c r="K315" i="20"/>
  <c r="J316" i="20"/>
  <c r="K316" i="20"/>
  <c r="J317" i="20"/>
  <c r="K317" i="20"/>
  <c r="J318" i="20"/>
  <c r="K318" i="20"/>
  <c r="J319" i="20"/>
  <c r="K319" i="20"/>
  <c r="J320" i="20"/>
  <c r="K320" i="20"/>
  <c r="J321" i="20"/>
  <c r="K321" i="20"/>
  <c r="J322" i="20"/>
  <c r="K322" i="20"/>
  <c r="J323" i="20"/>
  <c r="K323" i="20"/>
  <c r="J324" i="20"/>
  <c r="K324" i="20"/>
  <c r="J325" i="20"/>
  <c r="K325" i="20"/>
  <c r="J326" i="20"/>
  <c r="K326" i="20"/>
  <c r="J327" i="20"/>
  <c r="K327" i="20"/>
  <c r="J328" i="20"/>
  <c r="K328" i="20"/>
  <c r="J329" i="20"/>
  <c r="K329" i="20"/>
  <c r="J330" i="20"/>
  <c r="K330" i="20"/>
  <c r="J331" i="20"/>
  <c r="K331" i="20"/>
  <c r="J332" i="20"/>
  <c r="K332" i="20"/>
  <c r="J333" i="20"/>
  <c r="K333" i="20"/>
  <c r="J334" i="20"/>
  <c r="K334" i="20"/>
  <c r="J335" i="20"/>
  <c r="K335" i="20"/>
  <c r="J336" i="20"/>
  <c r="K336" i="20"/>
  <c r="J337" i="20"/>
  <c r="K337" i="20"/>
  <c r="J338" i="20"/>
  <c r="K338" i="20"/>
  <c r="J339" i="20"/>
  <c r="K339" i="20"/>
  <c r="J340" i="20"/>
  <c r="K340" i="20"/>
  <c r="J341" i="20"/>
  <c r="K341" i="20"/>
  <c r="J342" i="20"/>
  <c r="K342" i="20"/>
  <c r="J343" i="20"/>
  <c r="K343" i="20"/>
  <c r="J344" i="20"/>
  <c r="K344" i="20"/>
  <c r="J345" i="20"/>
  <c r="K345" i="20"/>
  <c r="J346" i="20"/>
  <c r="K346" i="20"/>
  <c r="J347" i="20"/>
  <c r="K347" i="20"/>
  <c r="J348" i="20"/>
  <c r="K348" i="20"/>
  <c r="J349" i="20"/>
  <c r="K349" i="20"/>
  <c r="J350" i="20"/>
  <c r="K350" i="20"/>
  <c r="J351" i="20"/>
  <c r="K351" i="20"/>
  <c r="J352" i="20"/>
  <c r="K352" i="20"/>
  <c r="J353" i="20"/>
  <c r="K353" i="20"/>
  <c r="J354" i="20"/>
  <c r="K354" i="20"/>
  <c r="J355" i="20"/>
  <c r="K355" i="20"/>
  <c r="J356" i="20"/>
  <c r="K356" i="20"/>
  <c r="J357" i="20"/>
  <c r="K357" i="20"/>
  <c r="J358" i="20"/>
  <c r="K358" i="20"/>
  <c r="J359" i="20"/>
  <c r="K359" i="20"/>
  <c r="J360" i="20"/>
  <c r="K360" i="20"/>
  <c r="J361" i="20"/>
  <c r="K361" i="20"/>
  <c r="J362" i="20"/>
  <c r="K362" i="20"/>
  <c r="J363" i="20"/>
  <c r="K363" i="20"/>
  <c r="J364" i="20"/>
  <c r="K364" i="20"/>
  <c r="J365" i="20"/>
  <c r="K365" i="20"/>
  <c r="J366" i="20"/>
  <c r="K366" i="20"/>
  <c r="J367" i="20"/>
  <c r="K367" i="20"/>
  <c r="J368" i="20"/>
  <c r="K368" i="20"/>
  <c r="J369" i="20"/>
  <c r="K369" i="20"/>
  <c r="J370" i="20"/>
  <c r="K370" i="20"/>
  <c r="J371" i="20"/>
  <c r="K371" i="20"/>
  <c r="J372" i="20"/>
  <c r="K372" i="20"/>
  <c r="J373" i="20"/>
  <c r="K373" i="20"/>
  <c r="J374" i="20"/>
  <c r="K374" i="20"/>
  <c r="J375" i="20"/>
  <c r="K375" i="20"/>
  <c r="J376" i="20"/>
  <c r="K376" i="20"/>
  <c r="J377" i="20"/>
  <c r="K377" i="20"/>
  <c r="J378" i="20"/>
  <c r="K378" i="20"/>
  <c r="J379" i="20"/>
  <c r="K379" i="20"/>
  <c r="J380" i="20"/>
  <c r="K380" i="20"/>
  <c r="J381" i="20"/>
  <c r="K381" i="20"/>
  <c r="J382" i="20"/>
  <c r="K382" i="20"/>
  <c r="J383" i="20"/>
  <c r="K383" i="20"/>
  <c r="J384" i="20"/>
  <c r="K384" i="20"/>
  <c r="J385" i="20"/>
  <c r="K385" i="20"/>
  <c r="J386" i="20"/>
  <c r="K386" i="20"/>
  <c r="J387" i="20"/>
  <c r="K387" i="20"/>
  <c r="J388" i="20"/>
  <c r="K388" i="20"/>
  <c r="J389" i="20"/>
  <c r="K389" i="20"/>
  <c r="J390" i="20"/>
  <c r="K390" i="20"/>
  <c r="J391" i="20"/>
  <c r="K391" i="20"/>
  <c r="J392" i="20"/>
  <c r="K392" i="20"/>
  <c r="J393" i="20"/>
  <c r="K393" i="20"/>
  <c r="J394" i="20"/>
  <c r="K394" i="20"/>
  <c r="J395" i="20"/>
  <c r="K395" i="20"/>
  <c r="J396" i="20"/>
  <c r="K396" i="20"/>
  <c r="J397" i="20"/>
  <c r="K397" i="20"/>
  <c r="J398" i="20"/>
  <c r="K398" i="20"/>
  <c r="J399" i="20"/>
  <c r="K399" i="20"/>
  <c r="J400" i="20"/>
  <c r="K400" i="20"/>
  <c r="J401" i="20"/>
  <c r="K401" i="20"/>
  <c r="J402" i="20"/>
  <c r="K402" i="20"/>
  <c r="J403" i="20"/>
  <c r="K403" i="20"/>
  <c r="J404" i="20"/>
  <c r="K404" i="20"/>
  <c r="J405" i="20"/>
  <c r="K405" i="20"/>
  <c r="J406" i="20"/>
  <c r="K406" i="20"/>
  <c r="J407" i="20"/>
  <c r="K407" i="20"/>
  <c r="J408" i="20"/>
  <c r="K408" i="20"/>
  <c r="J409" i="20"/>
  <c r="K409" i="20"/>
  <c r="J410" i="20"/>
  <c r="K410" i="20"/>
  <c r="J411" i="20"/>
  <c r="K411" i="20"/>
  <c r="J412" i="20"/>
  <c r="K412" i="20"/>
  <c r="J413" i="20"/>
  <c r="K413" i="20"/>
  <c r="J414" i="20"/>
  <c r="K414" i="20"/>
  <c r="K11" i="20"/>
  <c r="J11" i="20"/>
  <c r="I303" i="20"/>
  <c r="I23" i="20"/>
  <c r="I13" i="20"/>
  <c r="I398" i="20"/>
  <c r="I49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L11" i="2"/>
  <c r="K11" i="2"/>
  <c r="J48" i="2"/>
  <c r="J47" i="2"/>
  <c r="J44" i="2"/>
  <c r="J39" i="2"/>
  <c r="J38" i="2"/>
  <c r="J36" i="2"/>
  <c r="J31" i="2"/>
  <c r="J30" i="2"/>
  <c r="J22" i="2"/>
  <c r="J21" i="2"/>
  <c r="J15" i="2"/>
  <c r="J16" i="2"/>
  <c r="J62" i="2"/>
  <c r="J61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H31" i="24"/>
  <c r="I31" i="24"/>
  <c r="I11" i="24"/>
  <c r="H11" i="24"/>
  <c r="E13" i="24"/>
  <c r="E12" i="24"/>
  <c r="E11" i="24"/>
  <c r="G21" i="24"/>
  <c r="G13" i="24"/>
  <c r="C67" i="27"/>
  <c r="C12" i="27"/>
  <c r="R23" i="15" l="1"/>
  <c r="R11" i="15"/>
  <c r="R20" i="15"/>
  <c r="R29" i="15"/>
  <c r="R36" i="15"/>
  <c r="R42" i="15"/>
  <c r="R18" i="15"/>
  <c r="R24" i="15"/>
  <c r="R30" i="15"/>
  <c r="R37" i="15"/>
  <c r="S11" i="15"/>
  <c r="R16" i="15"/>
  <c r="R19" i="15"/>
  <c r="R22" i="15"/>
  <c r="R25" i="15"/>
  <c r="R28" i="15"/>
  <c r="R31" i="15"/>
  <c r="R35" i="15"/>
  <c r="R38" i="15"/>
  <c r="R41" i="15"/>
  <c r="R14" i="15"/>
  <c r="R17" i="15"/>
  <c r="R26" i="15"/>
  <c r="R33" i="15"/>
  <c r="R39" i="15"/>
  <c r="R15" i="15"/>
  <c r="R21" i="15"/>
  <c r="R27" i="15"/>
  <c r="R34" i="15"/>
  <c r="R40" i="15"/>
  <c r="C11" i="27"/>
  <c r="C43" i="1" s="1"/>
  <c r="D43" i="1" s="1"/>
  <c r="I12" i="20"/>
  <c r="I11" i="20" s="1"/>
  <c r="J19" i="2"/>
  <c r="J13" i="2"/>
  <c r="G12" i="24"/>
  <c r="J12" i="2" l="1"/>
  <c r="J11" i="2" s="1"/>
</calcChain>
</file>

<file path=xl/sharedStrings.xml><?xml version="1.0" encoding="utf-8"?>
<sst xmlns="http://schemas.openxmlformats.org/spreadsheetml/2006/main" count="13123" uniqueCount="3804">
  <si>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</si>
  <si>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</si>
  <si>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</si>
  <si>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</si>
  <si>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</si>
  <si>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</si>
  <si>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</si>
  <si>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</si>
  <si>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</si>
  <si>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</si>
  <si>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</si>
  <si>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</si>
  <si>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</si>
  <si>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</si>
  <si>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</si>
  <si>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</si>
  <si>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</si>
  <si>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</si>
  <si>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</si>
  <si>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</si>
  <si>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</si>
  <si>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</si>
  <si>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</si>
  <si>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</si>
  <si>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</si>
  <si>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</si>
  <si>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</si>
  <si>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</si>
  <si>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</si>
  <si>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</si>
  <si>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</si>
  <si>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</si>
  <si>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</si>
  <si>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</si>
  <si>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</si>
  <si>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</si>
  <si>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</si>
  <si>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</si>
  <si>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</si>
  <si>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</si>
  <si>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</si>
  <si>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</si>
  <si>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</si>
  <si>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</si>
  <si>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</si>
  <si>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</si>
  <si>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</si>
  <si>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</si>
  <si>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</si>
  <si>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</si>
  <si>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</si>
  <si>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</si>
  <si>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</si>
  <si>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</si>
  <si>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</si>
  <si>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</si>
  <si>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</si>
  <si>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</si>
  <si>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</si>
  <si>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</si>
  <si>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</si>
  <si>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</si>
  <si>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</si>
  <si>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</si>
  <si>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</si>
  <si>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</si>
  <si>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</si>
  <si>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</si>
  <si>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</si>
  <si>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</si>
  <si>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</si>
  <si>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</si>
  <si>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</si>
  <si>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</si>
  <si>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</si>
  <si>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</si>
  <si>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</si>
  <si>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</si>
  <si>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</si>
  <si>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</si>
  <si>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</si>
  <si>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</si>
  <si>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</si>
  <si>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</si>
  <si>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</si>
  <si>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</si>
  <si>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</si>
  <si>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</si>
  <si>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</si>
  <si>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</si>
  <si>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</si>
  <si>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</si>
  <si>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</si>
  <si>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</si>
  <si>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</si>
  <si>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</si>
  <si>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</si>
  <si>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</si>
  <si>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</si>
  <si>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</si>
  <si>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</si>
  <si>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</si>
  <si>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</si>
  <si>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</si>
  <si>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</si>
  <si>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</si>
  <si>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</si>
  <si>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</si>
  <si>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</si>
  <si>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</si>
  <si>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</si>
  <si>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</si>
  <si>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</si>
  <si>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</si>
  <si>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</si>
  <si>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</si>
  <si>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</si>
  <si>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</si>
  <si>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</si>
  <si>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</si>
  <si>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</si>
  <si>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</si>
  <si>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</si>
  <si>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</si>
  <si>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</si>
  <si>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</si>
  <si>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</si>
  <si>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</si>
  <si>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</si>
  <si>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</si>
  <si>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</si>
  <si>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</si>
  <si>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</si>
  <si>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</si>
  <si>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</si>
  <si>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</si>
  <si>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</si>
  <si>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</si>
  <si>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</si>
  <si>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</si>
  <si>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</si>
  <si>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</si>
  <si>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</si>
  <si>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</si>
  <si>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</si>
  <si>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</si>
  <si>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</si>
  <si>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</si>
  <si>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</si>
  <si>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</si>
  <si>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</si>
  <si>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</si>
  <si>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</si>
  <si>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</si>
  <si>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</si>
  <si>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</si>
  <si>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</si>
  <si>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</si>
  <si>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</si>
  <si>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</si>
  <si>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</si>
  <si>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</si>
  <si>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</si>
  <si>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</si>
  <si>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</si>
  <si>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</si>
  <si>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</si>
  <si>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</si>
  <si>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</si>
  <si>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</si>
  <si>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</si>
  <si>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</si>
  <si>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</si>
  <si>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</si>
  <si>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</si>
  <si>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</si>
  <si>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</si>
  <si>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</si>
  <si>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</si>
  <si>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</si>
  <si>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</si>
  <si>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</si>
  <si>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</si>
  <si>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</si>
  <si>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</si>
  <si>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</si>
  <si>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</si>
  <si>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</si>
  <si>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</si>
  <si>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</si>
  <si>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</si>
  <si>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</si>
  <si>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</si>
  <si>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</si>
  <si>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</si>
  <si>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</si>
  <si>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</si>
  <si>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</si>
  <si>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</si>
  <si>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</si>
  <si>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</si>
  <si>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</si>
  <si>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</si>
  <si>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</si>
  <si>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</si>
  <si>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</si>
  <si>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</si>
  <si>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</si>
  <si>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</si>
  <si>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1111111111- 26- יובנק בע"מ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</si>
  <si>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</si>
  <si>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</si>
  <si>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</si>
  <si>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</si>
  <si>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</si>
  <si>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20001- 12- בנק הפועלים</t>
  </si>
  <si>
    <t>20001- 26- יובנק בע"מ</t>
  </si>
  <si>
    <t>20003- 12- בנק הפועלים</t>
  </si>
  <si>
    <t>20003- 26- יובנק בע"מ</t>
  </si>
  <si>
    <t>80031- 12- בנק הפועלים</t>
  </si>
  <si>
    <t>200010- 12- בנק הפועלים</t>
  </si>
  <si>
    <t>200010- 10- לאומי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</si>
  <si>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</si>
  <si>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</si>
  <si>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</si>
  <si>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</si>
  <si>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</si>
  <si>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</si>
  <si>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</si>
  <si>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</si>
  <si>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</si>
  <si>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</si>
  <si>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</si>
  <si>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</si>
  <si>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</si>
  <si>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</si>
  <si>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</si>
  <si>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</si>
  <si>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</si>
  <si>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</si>
  <si>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</si>
  <si>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</si>
  <si>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</si>
  <si>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</si>
  <si>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</si>
  <si>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</si>
  <si>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</si>
  <si>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</si>
  <si>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</si>
  <si>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</si>
  <si>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</si>
  <si>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</si>
  <si>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</si>
  <si>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</si>
  <si>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</si>
  <si>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</si>
  <si>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</si>
  <si>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</si>
  <si>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</si>
  <si>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</si>
  <si>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</si>
  <si>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</si>
  <si>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</si>
  <si>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</si>
  <si>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</si>
  <si>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</si>
  <si>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</si>
  <si>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</si>
  <si>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</si>
  <si>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</si>
  <si>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</si>
  <si>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</si>
  <si>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</si>
  <si>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</si>
  <si>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</si>
  <si>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</si>
  <si>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</si>
  <si>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</si>
  <si>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</si>
  <si>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</si>
  <si>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</si>
  <si>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</si>
  <si>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</si>
  <si>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</si>
  <si>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</si>
  <si>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</si>
  <si>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</si>
  <si>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</si>
  <si>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</si>
  <si>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</si>
  <si>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</si>
  <si>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</si>
  <si>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</si>
  <si>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</si>
  <si>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</si>
  <si>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</si>
  <si>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</si>
  <si>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</si>
  <si>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</si>
  <si>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</si>
  <si>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</si>
  <si>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</si>
  <si>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</si>
  <si>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</si>
  <si>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</si>
  <si>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</si>
  <si>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</si>
  <si>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</si>
  <si>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</si>
  <si>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</si>
  <si>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</si>
  <si>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</si>
  <si>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</si>
  <si>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</si>
  <si>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</si>
  <si>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</si>
  <si>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</si>
  <si>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</si>
  <si>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</si>
  <si>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</si>
  <si>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</si>
  <si>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</si>
  <si>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</si>
  <si>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</si>
  <si>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</si>
  <si>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</si>
  <si>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</si>
  <si>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</si>
  <si>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</si>
  <si>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</si>
  <si>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</si>
  <si>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</si>
  <si>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</si>
  <si>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</si>
  <si>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</si>
  <si>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</si>
  <si>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</si>
  <si>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</si>
  <si>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</si>
  <si>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</si>
  <si>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</si>
  <si>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</si>
  <si>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</si>
  <si>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</si>
  <si>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</si>
  <si>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</si>
  <si>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</si>
  <si>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</si>
  <si>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</si>
  <si>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</si>
  <si>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</si>
  <si>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</si>
  <si>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</si>
  <si>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</si>
  <si>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</si>
  <si>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</si>
  <si>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</si>
  <si>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</si>
  <si>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</si>
  <si>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</si>
  <si>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</si>
  <si>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</si>
  <si>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</si>
  <si>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</si>
  <si>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</si>
  <si>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</si>
  <si>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</si>
  <si>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</si>
  <si>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</si>
  <si>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</si>
  <si>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</si>
  <si>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</si>
  <si>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</si>
  <si>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</si>
  <si>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</si>
  <si>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</si>
  <si>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</si>
  <si>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</si>
  <si>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</si>
  <si>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</si>
  <si>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</si>
  <si>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</si>
  <si>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</si>
  <si>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</si>
  <si>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</si>
  <si>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</si>
  <si>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</si>
  <si>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</si>
  <si>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</si>
  <si>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</si>
  <si>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</si>
  <si>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</si>
  <si>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</si>
  <si>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</si>
  <si>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</si>
  <si>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</si>
  <si>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</si>
  <si>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</si>
  <si>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</si>
  <si>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</si>
  <si>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</si>
  <si>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</si>
  <si>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</si>
  <si>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</si>
  <si>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</si>
  <si>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</si>
  <si>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</si>
  <si>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</si>
  <si>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</si>
  <si>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</si>
  <si>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</si>
  <si>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</si>
  <si>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</si>
  <si>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</si>
  <si>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</si>
  <si>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</si>
  <si>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</si>
  <si>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</si>
  <si>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</si>
  <si>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</si>
  <si>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</si>
  <si>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</si>
  <si>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</si>
  <si>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</si>
  <si>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</si>
  <si>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</si>
  <si>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</si>
  <si>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</si>
  <si>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</si>
  <si>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</si>
  <si>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</si>
  <si>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</si>
  <si>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</si>
  <si>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</si>
  <si>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</si>
  <si>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</si>
  <si>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</si>
  <si>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</si>
  <si>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</si>
  <si>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</si>
  <si>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</si>
  <si>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</si>
  <si>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</si>
  <si>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</si>
  <si>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</si>
  <si>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</si>
  <si>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</si>
  <si>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</si>
  <si>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</si>
  <si>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</si>
  <si>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</si>
  <si>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</si>
  <si>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</si>
  <si>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</si>
  <si>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</si>
  <si>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</si>
  <si>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</si>
  <si>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</si>
  <si>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</si>
  <si>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</si>
  <si>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</si>
  <si>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</si>
  <si>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</si>
  <si>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</si>
  <si>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</si>
  <si>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</si>
  <si>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</si>
  <si>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</si>
  <si>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</si>
  <si>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</si>
  <si>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</si>
  <si>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</si>
  <si>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</si>
  <si>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</si>
  <si>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</si>
  <si>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</si>
  <si>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</si>
  <si>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</si>
  <si>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</si>
  <si>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</si>
  <si>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</si>
  <si>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</si>
  <si>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</si>
  <si>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</si>
  <si>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</si>
  <si>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</si>
  <si>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</si>
  <si>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</si>
  <si>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</si>
  <si>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</si>
  <si>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</si>
  <si>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</si>
  <si>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</si>
  <si>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</si>
  <si>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</si>
  <si>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</si>
  <si>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</si>
  <si>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</si>
  <si>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</si>
  <si>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</si>
  <si>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</si>
  <si>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</si>
  <si>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</si>
  <si>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</si>
  <si>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</si>
  <si>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</si>
  <si>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</si>
  <si>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</si>
  <si>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</si>
  <si>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</si>
  <si>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</si>
  <si>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</si>
  <si>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</si>
  <si>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</si>
  <si>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</si>
  <si>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</si>
  <si>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</si>
  <si>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</si>
  <si>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</si>
  <si>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</si>
  <si>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</si>
  <si>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</si>
  <si>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</si>
  <si>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</si>
  <si>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</si>
  <si>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</si>
  <si>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</si>
  <si>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</si>
  <si>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</si>
  <si>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</si>
  <si>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</si>
  <si>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</si>
  <si>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</si>
  <si>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</si>
  <si>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</si>
  <si>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</si>
  <si>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</si>
  <si>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</si>
  <si>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</si>
  <si>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</si>
  <si>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</si>
  <si>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</si>
  <si>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</si>
  <si>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</si>
  <si>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</si>
  <si>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</si>
  <si>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</si>
  <si>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</si>
  <si>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</si>
  <si>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</si>
  <si>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</si>
  <si>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</si>
  <si>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</si>
  <si>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</si>
  <si>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</si>
  <si>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</si>
  <si>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</si>
  <si>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</si>
  <si>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</si>
  <si>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</si>
  <si>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</si>
  <si>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</si>
  <si>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</si>
  <si>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</si>
  <si>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</si>
  <si>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</si>
  <si>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</si>
  <si>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</si>
  <si>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</si>
  <si>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</si>
  <si>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</si>
  <si>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</si>
  <si>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</si>
  <si>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</si>
  <si>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</si>
  <si>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</si>
  <si>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</si>
  <si>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</si>
  <si>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</si>
  <si>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</si>
  <si>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</si>
  <si>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</si>
  <si>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</si>
  <si>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</si>
  <si>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</si>
  <si>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</si>
  <si>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</si>
  <si>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</si>
  <si>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</si>
  <si>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</si>
  <si>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</si>
  <si>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</si>
  <si>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</si>
  <si>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</si>
  <si>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</si>
  <si>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</si>
  <si>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</si>
  <si>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</si>
  <si>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</si>
  <si>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</si>
  <si>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</si>
  <si>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</si>
  <si>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</si>
  <si>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</si>
  <si>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</si>
  <si>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</si>
  <si>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</si>
  <si>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</si>
  <si>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</si>
  <si>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</si>
  <si>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</si>
  <si>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</si>
  <si>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</si>
  <si>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</si>
  <si>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</si>
  <si>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</si>
  <si>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</si>
  <si>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</si>
  <si>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</si>
  <si>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</si>
  <si>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</si>
  <si>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</si>
  <si>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</si>
  <si>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</si>
  <si>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</si>
  <si>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</si>
  <si>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</si>
  <si>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</si>
  <si>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</si>
  <si>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</si>
  <si>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</si>
  <si>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</si>
  <si>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</si>
  <si>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</si>
  <si>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</si>
  <si>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</si>
  <si>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</si>
  <si>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</si>
  <si>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</si>
  <si>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</si>
  <si>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</si>
  <si>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</si>
  <si>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</si>
  <si>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</si>
  <si>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</si>
  <si>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</si>
  <si>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</si>
  <si>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</si>
  <si>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</si>
  <si>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</si>
  <si>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</si>
  <si>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</si>
  <si>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</si>
  <si>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</si>
  <si>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</si>
  <si>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</si>
  <si>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</si>
  <si>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</si>
  <si>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</si>
  <si>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</si>
  <si>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</si>
  <si>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</si>
  <si>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</si>
  <si>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</si>
  <si>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</si>
  <si>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</si>
  <si>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</si>
  <si>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</si>
  <si>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</si>
  <si>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</si>
  <si>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</si>
  <si>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</si>
  <si>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</si>
  <si>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</si>
  <si>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</si>
  <si>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</si>
  <si>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</si>
  <si>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</si>
  <si>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</si>
  <si>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</si>
  <si>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</si>
  <si>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</si>
  <si>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</si>
  <si>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</si>
  <si>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</si>
  <si>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</si>
  <si>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</si>
  <si>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</si>
  <si>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</si>
  <si>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</si>
  <si>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</si>
  <si>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</si>
  <si>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</si>
  <si>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</si>
  <si>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</si>
  <si>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</si>
  <si>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</si>
  <si>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</si>
  <si>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</si>
  <si>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</si>
  <si>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</si>
  <si>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</si>
  <si>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</si>
  <si>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</si>
  <si>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</si>
  <si>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</si>
  <si>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</si>
  <si>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</si>
  <si>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</si>
  <si>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</si>
  <si>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</si>
  <si>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</si>
  <si>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</si>
  <si>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</si>
  <si>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</si>
  <si>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</si>
  <si>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</si>
  <si>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</si>
  <si>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</si>
  <si>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</si>
  <si>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</si>
  <si>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</si>
  <si>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</si>
  <si>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</si>
  <si>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</si>
  <si>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</si>
  <si>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</si>
  <si>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</si>
  <si>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</si>
  <si>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</si>
  <si>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</si>
  <si>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</si>
  <si>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</si>
  <si>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</si>
  <si>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</si>
  <si>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</si>
  <si>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</si>
  <si>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</si>
  <si>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</si>
  <si>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</si>
  <si>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</si>
  <si>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</si>
  <si>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</si>
  <si>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</si>
  <si>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</si>
  <si>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</si>
  <si>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</si>
  <si>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</si>
  <si>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</si>
  <si>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</si>
  <si>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</si>
  <si>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</si>
  <si>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</si>
  <si>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</si>
  <si>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</si>
  <si>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</si>
  <si>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</si>
  <si>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</si>
  <si>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</si>
  <si>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</si>
  <si>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</si>
  <si>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</si>
  <si>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</si>
  <si>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</si>
  <si>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</si>
  <si>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</si>
  <si>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</si>
  <si>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</si>
  <si>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</si>
  <si>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</si>
  <si>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</si>
  <si>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</si>
  <si>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</si>
  <si>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</si>
  <si>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</si>
  <si>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</si>
  <si>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</si>
  <si>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</si>
  <si>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</si>
  <si>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</si>
  <si>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</si>
  <si>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</si>
  <si>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</si>
  <si>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</si>
  <si>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</si>
  <si>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</si>
  <si>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</si>
  <si>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</si>
  <si>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</si>
  <si>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</si>
  <si>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</si>
  <si>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</si>
  <si>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</si>
  <si>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</si>
  <si>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</si>
  <si>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</si>
  <si>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</si>
  <si>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</si>
  <si>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</si>
  <si>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</si>
  <si>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</si>
  <si>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</si>
  <si>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</si>
  <si>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</si>
  <si>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</si>
  <si>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</si>
  <si>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</si>
  <si>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</si>
  <si>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</si>
  <si>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</si>
  <si>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</si>
  <si>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</si>
  <si>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</si>
  <si>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</si>
  <si>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</si>
  <si>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</si>
  <si>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</si>
  <si>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</si>
  <si>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</si>
  <si>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</si>
  <si>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</si>
  <si>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</si>
  <si>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</si>
  <si>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</si>
  <si>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</si>
  <si>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</si>
  <si>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</si>
  <si>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</si>
  <si>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</si>
  <si>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</si>
  <si>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</si>
  <si>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</si>
  <si>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</si>
  <si>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</si>
  <si>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</si>
  <si>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</si>
  <si>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</si>
  <si>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</si>
  <si>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</si>
  <si>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</si>
  <si>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</si>
  <si>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</si>
  <si>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</si>
  <si>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</si>
  <si>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</si>
  <si>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</si>
  <si>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</si>
  <si>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</si>
  <si>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</si>
  <si>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</si>
  <si>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</si>
  <si>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</si>
  <si>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</si>
  <si>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</si>
  <si>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</si>
  <si>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</si>
  <si>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</si>
  <si>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</si>
  <si>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</si>
  <si>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</si>
  <si>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</si>
  <si>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</si>
  <si>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</si>
  <si>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</si>
  <si>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</si>
  <si>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</si>
  <si>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</si>
  <si>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</si>
  <si>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</si>
  <si>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</si>
  <si>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</si>
  <si>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</si>
  <si>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</si>
  <si>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</si>
  <si>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</si>
  <si>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</si>
  <si>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</si>
  <si>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</si>
  <si>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</si>
  <si>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</si>
  <si>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</si>
  <si>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</si>
  <si>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</si>
  <si>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</si>
  <si>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</si>
  <si>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</si>
  <si>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</si>
  <si>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</si>
  <si>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</si>
  <si>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</si>
  <si>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</si>
  <si>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</si>
  <si>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</si>
  <si>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</si>
  <si>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</si>
  <si>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</si>
  <si>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</si>
  <si>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</si>
  <si>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</si>
  <si>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</si>
  <si>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</si>
  <si>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</si>
  <si>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</si>
  <si>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</si>
  <si>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</si>
  <si>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</si>
  <si>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</si>
  <si>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</si>
  <si>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</si>
  <si>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</si>
  <si>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</si>
  <si>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</si>
  <si>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</si>
  <si>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</si>
  <si>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</si>
  <si>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</si>
  <si>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</si>
  <si>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</si>
  <si>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</si>
  <si>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</si>
  <si>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</si>
  <si>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</si>
  <si>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</si>
  <si>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</si>
  <si>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</si>
  <si>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</si>
  <si>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</si>
  <si>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</si>
  <si>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</si>
  <si>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</si>
  <si>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</si>
  <si>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</si>
  <si>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</si>
  <si>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</si>
  <si>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</si>
  <si>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</si>
  <si>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</si>
  <si>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</si>
  <si>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</si>
  <si>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</si>
  <si>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</si>
  <si>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</si>
  <si>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</si>
  <si>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</si>
  <si>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</si>
  <si>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</si>
  <si>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</si>
  <si>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</si>
  <si>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</si>
  <si>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</si>
  <si>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</si>
  <si>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</si>
  <si>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</si>
  <si>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</si>
  <si>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</si>
  <si>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</si>
  <si>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</si>
  <si>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</si>
  <si>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</si>
  <si>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</si>
  <si>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</si>
  <si>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</si>
  <si>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</si>
  <si>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</si>
  <si>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</si>
  <si>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</si>
  <si>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</si>
  <si>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</si>
  <si>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</si>
  <si>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</si>
  <si>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</si>
  <si>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</si>
  <si>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</si>
  <si>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</si>
  <si>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</si>
  <si>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</si>
  <si>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</si>
  <si>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</si>
  <si>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</si>
  <si>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</si>
  <si>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</si>
  <si>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</si>
  <si>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</si>
  <si>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</si>
  <si>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</si>
  <si>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</si>
  <si>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</si>
  <si>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</si>
  <si>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</si>
  <si>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</si>
  <si>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</si>
  <si>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</si>
  <si>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</si>
  <si>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</si>
  <si>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</si>
  <si>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</si>
  <si>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</si>
  <si>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</si>
  <si>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</si>
  <si>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</si>
  <si>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</si>
  <si>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</si>
  <si>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</si>
  <si>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</si>
  <si>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</si>
  <si>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</si>
  <si>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</si>
  <si>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</si>
  <si>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</si>
  <si>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</si>
  <si>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</si>
  <si>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</si>
  <si>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</si>
  <si>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</si>
  <si>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</si>
  <si>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</si>
  <si>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</si>
  <si>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</si>
  <si>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</si>
  <si>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</si>
  <si>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</si>
  <si>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</si>
  <si>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</si>
  <si>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</si>
  <si>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</si>
  <si>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</si>
  <si>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</si>
  <si>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</si>
  <si>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</si>
  <si>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</si>
  <si>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</si>
  <si>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</si>
  <si>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</si>
  <si>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</si>
  <si>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</si>
  <si>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</si>
  <si>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</si>
  <si>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</si>
  <si>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</si>
  <si>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</si>
  <si>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</si>
  <si>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</si>
  <si>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</si>
  <si>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</si>
  <si>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</si>
  <si>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</si>
  <si>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</si>
  <si>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</si>
  <si>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</si>
  <si>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</si>
  <si>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</si>
  <si>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</si>
  <si>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</si>
  <si>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</si>
  <si>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</si>
  <si>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</si>
  <si>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</si>
  <si>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</si>
  <si>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</si>
  <si>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</si>
  <si>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</si>
  <si>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</si>
  <si>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</si>
  <si>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</si>
  <si>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</si>
  <si>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</si>
  <si>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</si>
  <si>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</si>
  <si>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</si>
  <si>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</si>
  <si>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</si>
  <si>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</si>
  <si>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</si>
  <si>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</si>
  <si>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</si>
  <si>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</si>
  <si>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</si>
  <si>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</si>
  <si>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</si>
  <si>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</si>
  <si>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</si>
  <si>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</si>
  <si>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</si>
  <si>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</si>
  <si>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</si>
  <si>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</si>
  <si>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</si>
  <si>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</si>
  <si>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</si>
  <si>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</si>
  <si>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</si>
  <si>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</si>
  <si>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</si>
  <si>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</si>
  <si>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</si>
  <si>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</si>
  <si>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</si>
  <si>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</si>
  <si>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</si>
  <si>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</si>
  <si>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</si>
  <si>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</si>
  <si>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</si>
  <si>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</si>
  <si>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</si>
  <si>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</si>
  <si>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</si>
  <si>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</si>
  <si>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</si>
  <si>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</si>
  <si>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</si>
  <si>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</si>
  <si>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</si>
  <si>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</si>
  <si>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</si>
  <si>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</si>
  <si>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</si>
  <si>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</si>
  <si>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</si>
  <si>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</si>
  <si>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</si>
  <si>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</si>
  <si>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</si>
  <si>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</si>
  <si>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</si>
  <si>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</si>
  <si>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</si>
  <si>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</si>
  <si>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</si>
  <si>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</si>
  <si>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</si>
  <si>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</si>
  <si>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</si>
  <si>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</si>
  <si>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</si>
  <si>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</si>
  <si>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</si>
  <si>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</si>
  <si>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</si>
  <si>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</si>
  <si>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</si>
  <si>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</si>
  <si>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</si>
  <si>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</si>
  <si>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</si>
  <si>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</si>
  <si>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</si>
  <si>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</si>
  <si>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</si>
  <si>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</si>
  <si>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</si>
  <si>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</si>
  <si>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</si>
  <si>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</si>
  <si>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</si>
  <si>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</si>
  <si>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</si>
  <si>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</si>
  <si>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</si>
  <si>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</si>
  <si>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</si>
  <si>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</si>
  <si>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</si>
  <si>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</si>
  <si>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</si>
  <si>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</si>
  <si>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</si>
  <si>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</si>
  <si>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</si>
  <si>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</si>
  <si>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</si>
  <si>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</si>
  <si>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</si>
  <si>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</si>
  <si>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</si>
  <si>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</si>
  <si>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</si>
  <si>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</si>
  <si>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</si>
  <si>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</si>
  <si>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</si>
  <si>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</si>
  <si>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</si>
  <si>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</si>
  <si>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</si>
  <si>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</si>
  <si>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</si>
  <si>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</si>
  <si>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</si>
  <si>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</si>
  <si>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</si>
  <si>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</si>
  <si>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</si>
  <si>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</si>
  <si>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</si>
  <si>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</si>
  <si>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</si>
  <si>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</si>
  <si>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</si>
  <si>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</si>
  <si>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</si>
  <si>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</si>
  <si>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</si>
  <si>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</si>
  <si>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</si>
  <si>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</si>
  <si>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</si>
  <si>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</si>
  <si>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</si>
  <si>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</si>
  <si>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</si>
  <si>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</si>
  <si>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</si>
  <si>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</si>
  <si>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</si>
  <si>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</si>
  <si>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</si>
  <si>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</si>
  <si>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</si>
  <si>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</si>
  <si>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</si>
  <si>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</si>
  <si>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</si>
  <si>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</si>
  <si>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</si>
  <si>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</si>
  <si>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</si>
  <si>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</si>
  <si>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</si>
  <si>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</si>
  <si>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</si>
  <si>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</si>
  <si>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</si>
  <si>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</si>
  <si>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</si>
  <si>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</si>
  <si>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</si>
  <si>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</si>
  <si>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</si>
  <si>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</si>
  <si>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</si>
  <si>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</si>
  <si>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</si>
  <si>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</si>
  <si>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</si>
  <si>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</si>
  <si>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</si>
  <si>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</si>
  <si>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</si>
  <si>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</si>
  <si>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</si>
  <si>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</si>
  <si>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</si>
  <si>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</si>
  <si>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</si>
  <si>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</si>
  <si>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</si>
  <si>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</si>
  <si>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</si>
  <si>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</si>
  <si>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</si>
  <si>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</si>
  <si>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</si>
  <si>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</si>
  <si>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</si>
  <si>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</si>
  <si>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</si>
  <si>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</si>
  <si>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</si>
  <si>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</si>
  <si>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</si>
  <si>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</si>
  <si>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</si>
  <si>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</si>
  <si>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</si>
  <si>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</si>
  <si>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</si>
  <si>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</si>
  <si>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</si>
  <si>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</si>
  <si>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</si>
  <si>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</si>
  <si>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</si>
  <si>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</si>
  <si>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</si>
  <si>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</si>
  <si>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</si>
  <si>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</si>
  <si>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</si>
  <si>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</si>
  <si>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</si>
  <si>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</si>
  <si>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</si>
  <si>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</si>
  <si>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</si>
  <si>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</si>
  <si>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</si>
  <si>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</si>
  <si>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</si>
  <si>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</si>
  <si>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</si>
  <si>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</si>
  <si>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</si>
  <si>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</si>
  <si>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</si>
  <si>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</si>
  <si>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</si>
  <si>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</si>
  <si>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</si>
  <si>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</si>
  <si>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</si>
  <si>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</si>
  <si>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</si>
  <si>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</si>
  <si>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</si>
  <si>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</si>
  <si>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</si>
  <si>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</si>
  <si>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</si>
  <si>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</si>
  <si>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</si>
  <si>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</si>
  <si>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</si>
  <si>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</si>
  <si>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</si>
  <si>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</si>
  <si>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</si>
  <si>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</si>
  <si>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</si>
  <si>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</si>
  <si>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</si>
  <si>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</si>
  <si>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</si>
  <si>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</si>
  <si>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</si>
  <si>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</si>
  <si>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</si>
  <si>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</si>
  <si>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</si>
  <si>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</si>
  <si>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</si>
  <si>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</si>
  <si>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</si>
  <si>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</si>
  <si>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</si>
  <si>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</si>
  <si>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</si>
  <si>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</si>
  <si>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</si>
  <si>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</si>
  <si>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</si>
  <si>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</si>
  <si>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</si>
  <si>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</si>
  <si>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</si>
  <si>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</si>
  <si>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</si>
  <si>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</si>
  <si>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</si>
  <si>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</si>
  <si>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</si>
  <si>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</si>
  <si>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</si>
  <si>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</si>
  <si>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</si>
  <si>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</si>
  <si>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</si>
  <si>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</si>
  <si>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</si>
  <si>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</si>
  <si>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</si>
  <si>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</si>
  <si>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</si>
  <si>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</si>
  <si>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</si>
  <si>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</si>
  <si>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</si>
  <si>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</si>
  <si>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</si>
  <si>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</si>
  <si>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</si>
  <si>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</si>
  <si>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</si>
  <si>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</si>
  <si>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</si>
  <si>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</si>
  <si>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</si>
  <si>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</si>
  <si>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</si>
  <si>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</si>
  <si>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</si>
  <si>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</si>
  <si>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</si>
  <si>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</si>
  <si>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</si>
  <si>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</si>
  <si>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</si>
  <si>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</si>
  <si>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</si>
  <si>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</si>
  <si>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</si>
  <si>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</si>
  <si>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</si>
  <si>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</si>
  <si>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</si>
  <si>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</si>
  <si>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</si>
  <si>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</si>
  <si>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</si>
  <si>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</si>
  <si>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</si>
  <si>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</si>
  <si>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</si>
  <si>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</si>
  <si>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</si>
  <si>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</si>
  <si>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</si>
  <si>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</si>
  <si>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</si>
  <si>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</si>
  <si>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</si>
  <si>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</si>
  <si>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</si>
  <si>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</si>
  <si>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</si>
  <si>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</si>
  <si>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</si>
  <si>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</si>
  <si>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</si>
  <si>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</si>
  <si>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</si>
  <si>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</si>
  <si>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</si>
  <si>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</si>
  <si>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</si>
  <si>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</si>
  <si>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</si>
  <si>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</si>
  <si>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</si>
  <si>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</si>
  <si>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</si>
  <si>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</si>
  <si>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</si>
  <si>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</si>
  <si>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</si>
  <si>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</si>
  <si>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</si>
  <si>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</si>
  <si>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</si>
  <si>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</si>
  <si>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</si>
  <si>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</si>
  <si>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</si>
  <si>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</si>
  <si>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</si>
  <si>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</si>
  <si>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</si>
  <si>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</si>
  <si>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</si>
  <si>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</si>
  <si>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</si>
  <si>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</si>
  <si>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</si>
  <si>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</si>
  <si>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</si>
  <si>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</si>
  <si>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</si>
  <si>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</si>
  <si>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</si>
  <si>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</si>
  <si>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</si>
  <si>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</si>
  <si>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</si>
  <si>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</si>
  <si>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</si>
  <si>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</si>
  <si>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</si>
  <si>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</si>
  <si>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</si>
  <si>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</si>
  <si>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</si>
  <si>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</si>
  <si>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</si>
  <si>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</si>
  <si>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</si>
  <si>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</si>
  <si>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</si>
  <si>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</si>
  <si>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</si>
  <si>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</si>
  <si>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</si>
  <si>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</si>
  <si>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</si>
  <si>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</si>
  <si>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</si>
  <si>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</si>
  <si>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</si>
  <si>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</si>
  <si>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</si>
  <si>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</si>
  <si>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</si>
  <si>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</si>
  <si>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</si>
  <si>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</si>
  <si>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</si>
  <si>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</si>
  <si>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</si>
  <si>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</si>
  <si>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</si>
  <si>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</si>
  <si>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</si>
  <si>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</si>
  <si>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</si>
  <si>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</si>
  <si>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</si>
  <si>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</si>
  <si>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</si>
  <si>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</si>
  <si>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</si>
  <si>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</si>
  <si>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</si>
  <si>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</si>
  <si>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</si>
  <si>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</si>
  <si>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</si>
  <si>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</si>
  <si>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</si>
  <si>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</si>
  <si>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</si>
  <si>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</si>
  <si>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</si>
  <si>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</si>
  <si>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</si>
  <si>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</si>
  <si>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</si>
  <si>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</si>
  <si>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</si>
  <si>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</si>
  <si>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</si>
  <si>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</si>
  <si>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</si>
  <si>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</si>
  <si>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</si>
  <si>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</si>
  <si>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</si>
  <si>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</si>
  <si>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</si>
  <si>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</si>
  <si>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</si>
  <si>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</si>
  <si>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</si>
  <si>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</si>
  <si>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</si>
  <si>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</si>
  <si>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</si>
  <si>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</si>
  <si>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</si>
  <si>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</si>
  <si>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</si>
  <si>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</si>
  <si>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</si>
  <si>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</si>
  <si>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</si>
  <si>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</si>
  <si>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</si>
  <si>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</si>
  <si>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</si>
  <si>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</si>
  <si>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</si>
  <si>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</si>
  <si>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</si>
  <si>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</si>
  <si>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</si>
  <si>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</si>
  <si>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</si>
  <si>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</si>
  <si>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</si>
  <si>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</si>
  <si>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</si>
  <si>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</si>
  <si>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</si>
  <si>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</si>
  <si>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</si>
  <si>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</si>
  <si>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</si>
  <si>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</si>
  <si>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</si>
  <si>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</si>
  <si>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</si>
  <si>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</si>
  <si>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</si>
  <si>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</si>
  <si>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</si>
  <si>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</si>
  <si>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</si>
  <si>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</si>
  <si>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</si>
  <si>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</si>
  <si>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</si>
  <si>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</si>
  <si>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</si>
  <si>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</si>
  <si>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</si>
  <si>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</si>
  <si>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</si>
  <si>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</si>
  <si>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</si>
  <si>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</si>
  <si>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</si>
  <si>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</si>
  <si>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</si>
  <si>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</si>
  <si>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</si>
  <si>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</si>
  <si>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</si>
  <si>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</si>
  <si>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</si>
  <si>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</si>
  <si>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</si>
  <si>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</si>
  <si>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</si>
  <si>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</si>
  <si>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</si>
  <si>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</si>
  <si>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</si>
  <si>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</si>
  <si>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</si>
  <si>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</si>
  <si>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</si>
  <si>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</si>
  <si>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</si>
  <si>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</si>
  <si>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</si>
  <si>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</si>
  <si>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</si>
  <si>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</si>
  <si>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</si>
  <si>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</si>
  <si>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</si>
  <si>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</si>
  <si>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</si>
  <si>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</si>
  <si>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</si>
  <si>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</si>
  <si>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</si>
  <si>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</si>
  <si>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</si>
  <si>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</si>
  <si>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</si>
  <si>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</si>
  <si>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</si>
  <si>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</si>
  <si>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</si>
  <si>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</si>
  <si>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</si>
  <si>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</si>
  <si>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</si>
  <si>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</si>
  <si>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</si>
  <si>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</si>
  <si>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</si>
  <si>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</si>
  <si>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</si>
  <si>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</si>
  <si>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</si>
  <si>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</si>
  <si>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</si>
  <si>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</si>
  <si>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</si>
  <si>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</si>
  <si>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</si>
  <si>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</si>
  <si>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</si>
  <si>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</si>
  <si>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</si>
  <si>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</si>
  <si>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</si>
  <si>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</si>
  <si>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</si>
  <si>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</si>
  <si>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</si>
  <si>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</si>
  <si>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</si>
  <si>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</si>
  <si>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</si>
  <si>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</si>
  <si>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</si>
  <si>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</si>
  <si>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</si>
  <si>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</si>
  <si>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</si>
  <si>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</si>
  <si>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</si>
  <si>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</si>
  <si>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</si>
  <si>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</si>
  <si>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</si>
  <si>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</si>
  <si>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</si>
  <si>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</si>
  <si>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</si>
  <si>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</si>
  <si>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</si>
  <si>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</si>
  <si>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</si>
  <si>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</si>
  <si>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</si>
  <si>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</si>
  <si>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</si>
  <si>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</si>
  <si>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</si>
  <si>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</si>
  <si>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</si>
  <si>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</si>
  <si>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</si>
  <si>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</si>
  <si>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</si>
  <si>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</si>
  <si>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</si>
  <si>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</si>
  <si>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</si>
  <si>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</si>
  <si>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</si>
  <si>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</si>
  <si>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</si>
  <si>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</si>
  <si>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</si>
  <si>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</si>
  <si>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</si>
  <si>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</si>
  <si>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</si>
  <si>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</si>
  <si>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</si>
  <si>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</si>
  <si>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</si>
  <si>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</si>
  <si>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</si>
  <si>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</si>
  <si>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</si>
  <si>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</si>
  <si>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</si>
  <si>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</si>
  <si>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</si>
  <si>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</si>
  <si>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</si>
  <si>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</si>
  <si>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</si>
  <si>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</si>
  <si>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</si>
  <si>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</si>
  <si>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</si>
  <si>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</si>
  <si>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</si>
  <si>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</si>
  <si>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</si>
  <si>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</si>
  <si>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</si>
  <si>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</si>
  <si>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</si>
  <si>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</si>
  <si>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</si>
  <si>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</si>
  <si>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</si>
  <si>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</si>
  <si>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</si>
  <si>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</si>
  <si>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</si>
  <si>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</si>
  <si>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</si>
  <si>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</si>
  <si>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</si>
  <si>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</si>
  <si>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</si>
  <si>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</si>
  <si>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</si>
  <si>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</si>
  <si>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</si>
  <si>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</si>
  <si>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</si>
  <si>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</si>
  <si>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</si>
  <si>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</si>
  <si>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</si>
  <si>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</si>
  <si>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</si>
  <si>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</si>
  <si>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</si>
  <si>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</si>
  <si>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</si>
  <si>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</si>
  <si>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</si>
  <si>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</si>
  <si>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</si>
  <si>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</si>
  <si>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</si>
  <si>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</si>
  <si>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</si>
  <si>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</si>
  <si>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</si>
  <si>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</si>
  <si>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</si>
  <si>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</si>
  <si>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</si>
  <si>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</si>
  <si>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</si>
  <si>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</si>
  <si>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</si>
  <si>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</si>
  <si>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</si>
  <si>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</si>
  <si>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</si>
  <si>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</si>
  <si>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</si>
  <si>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</si>
  <si>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</si>
  <si>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</si>
  <si>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</si>
  <si>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</si>
  <si>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</si>
  <si>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</si>
  <si>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</si>
  <si>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</si>
  <si>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</si>
  <si>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</si>
  <si>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</si>
  <si>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</si>
  <si>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</si>
  <si>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</si>
  <si>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</si>
  <si>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</si>
  <si>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</si>
  <si>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</si>
  <si>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</si>
  <si>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</si>
  <si>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</si>
  <si>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</si>
  <si>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</si>
  <si>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</si>
  <si>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</si>
  <si>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</si>
  <si>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</si>
  <si>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</si>
  <si>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</si>
  <si>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</si>
  <si>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</si>
  <si>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</si>
  <si>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</si>
  <si>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</si>
  <si>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</si>
  <si>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</si>
  <si>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</si>
  <si>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</si>
  <si>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</si>
  <si>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</si>
  <si>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</si>
  <si>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</si>
  <si>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</si>
  <si>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</si>
  <si>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</si>
  <si>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</si>
  <si>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</si>
  <si>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</si>
  <si>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</si>
  <si>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</si>
  <si>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</si>
  <si>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</si>
  <si>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</si>
  <si>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</si>
  <si>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</si>
  <si>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</si>
  <si>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</si>
  <si>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</si>
  <si>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</si>
  <si>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</si>
  <si>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</si>
  <si>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</si>
  <si>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</si>
  <si>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</si>
  <si>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</si>
  <si>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</si>
  <si>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</si>
  <si>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</si>
  <si>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</si>
  <si>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</si>
  <si>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</si>
  <si>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</si>
  <si>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</si>
  <si>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</si>
  <si>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</si>
  <si>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</si>
  <si>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</si>
  <si>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</si>
  <si>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</si>
  <si>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</si>
  <si>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</si>
  <si>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</si>
  <si>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</si>
  <si>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</si>
  <si>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</si>
  <si>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</si>
  <si>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</si>
  <si>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</si>
  <si>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</si>
  <si>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</si>
  <si>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</si>
  <si>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</si>
  <si>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</si>
  <si>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</si>
  <si>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</si>
  <si>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</si>
  <si>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</si>
  <si>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</si>
  <si>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</si>
  <si>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</si>
  <si>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</si>
  <si>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</si>
  <si>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</si>
  <si>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</si>
  <si>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</si>
  <si>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</si>
  <si>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</si>
  <si>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</si>
  <si>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</si>
  <si>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</si>
  <si>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</si>
  <si>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</si>
  <si>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</si>
  <si>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</si>
  <si>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</si>
  <si>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</si>
  <si>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</si>
  <si>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</si>
  <si>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</si>
  <si>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</si>
  <si>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</si>
  <si>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</si>
  <si>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</si>
  <si>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</si>
  <si>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</si>
  <si>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</si>
  <si>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</si>
  <si>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</si>
  <si>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</si>
  <si>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</si>
  <si>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</si>
  <si>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</si>
  <si>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</si>
  <si>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</si>
  <si>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</si>
  <si>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</si>
  <si>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</si>
  <si>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</si>
  <si>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</si>
  <si>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</si>
  <si>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</si>
  <si>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</si>
  <si>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</si>
  <si>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</si>
  <si>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</si>
  <si>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</si>
  <si>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</si>
  <si>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</si>
  <si>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</si>
  <si>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</si>
  <si>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</si>
  <si>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</si>
  <si>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</si>
  <si>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</si>
  <si>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</si>
  <si>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</si>
  <si>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</si>
  <si>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</si>
  <si>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</si>
  <si>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</si>
  <si>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</si>
  <si>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</si>
  <si>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</si>
  <si>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</si>
  <si>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</si>
  <si>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</si>
  <si>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</si>
  <si>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</si>
  <si>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</si>
  <si>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</si>
  <si>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</si>
  <si>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</si>
  <si>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</si>
  <si>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</si>
  <si>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</si>
  <si>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</si>
  <si>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</si>
  <si>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</si>
  <si>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</si>
  <si>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</si>
  <si>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</si>
  <si>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</si>
  <si>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</si>
  <si>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</si>
  <si>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</si>
  <si>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</si>
  <si>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</si>
  <si>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</si>
  <si>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</si>
  <si>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</si>
  <si>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</si>
  <si>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</si>
  <si>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</si>
  <si>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</si>
  <si>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</si>
  <si>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</si>
  <si>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</si>
  <si>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</si>
  <si>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</si>
  <si>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</si>
  <si>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</si>
  <si>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</si>
  <si>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</si>
  <si>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</si>
  <si>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</si>
  <si>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</si>
  <si>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</si>
  <si>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</si>
  <si>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</si>
  <si>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</si>
  <si>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</si>
  <si>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</si>
  <si>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</si>
  <si>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</si>
  <si>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</si>
  <si>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</si>
  <si>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</si>
  <si>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</si>
  <si>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</si>
  <si>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</si>
  <si>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</si>
  <si>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</si>
  <si>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</si>
  <si>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</si>
  <si>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</si>
  <si>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</si>
  <si>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</si>
  <si>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</si>
  <si>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</si>
  <si>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</si>
  <si>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</si>
  <si>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</si>
  <si>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</si>
  <si>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</si>
  <si>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</si>
  <si>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</si>
  <si>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</si>
  <si>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</si>
  <si>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</si>
  <si>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</si>
  <si>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</si>
  <si>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</si>
  <si>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</si>
  <si>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</si>
  <si>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</si>
  <si>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</si>
  <si>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</si>
  <si>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</si>
  <si>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</si>
  <si>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</si>
  <si>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</si>
  <si>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</si>
  <si>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</si>
  <si>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</si>
  <si>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</si>
  <si>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</si>
  <si>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</si>
  <si>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</si>
  <si>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</si>
  <si>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</si>
  <si>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</si>
  <si>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</si>
  <si>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</si>
  <si>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</si>
  <si>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</si>
  <si>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</si>
  <si>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</si>
  <si>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</si>
  <si>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</si>
  <si>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</si>
  <si>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</si>
  <si>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</si>
  <si>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</si>
  <si>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</si>
  <si>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</si>
  <si>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</si>
  <si>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</si>
  <si>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</si>
  <si>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</si>
  <si>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</si>
  <si>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</si>
  <si>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</si>
  <si>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</si>
  <si>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</si>
  <si>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</si>
  <si>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</si>
  <si>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</si>
  <si>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</si>
  <si>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</si>
  <si>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</si>
  <si>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</si>
  <si>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</si>
  <si>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</si>
  <si>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</si>
  <si>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</si>
  <si>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</si>
  <si>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</si>
  <si>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</si>
  <si>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</si>
  <si>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</si>
  <si>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</si>
  <si>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</si>
  <si>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</si>
  <si>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</si>
  <si>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</si>
  <si>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</si>
  <si>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</si>
  <si>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</si>
  <si>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</si>
  <si>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</si>
  <si>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</si>
  <si>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</si>
  <si>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</si>
  <si>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</si>
  <si>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</si>
  <si>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</si>
  <si>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</si>
  <si>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</si>
  <si>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</si>
  <si>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</si>
  <si>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*BIG USA מניה לא סחירה- ביג יו.אס.אי. בע"מ</t>
  </si>
  <si>
    <t>29991765</t>
  </si>
  <si>
    <t>514435395</t>
  </si>
  <si>
    <t>Lendbuzz Inc- Lendbuzz, Inc</t>
  </si>
  <si>
    <t>8564</t>
  </si>
  <si>
    <t>medlnvest capital s.a.r.l- Medinvest</t>
  </si>
  <si>
    <t>2751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</si>
  <si>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</si>
  <si>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</si>
  <si>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</si>
  <si>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</si>
  <si>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</si>
  <si>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</si>
  <si>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</si>
  <si>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</si>
  <si>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</si>
  <si>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</si>
  <si>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</si>
  <si>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</si>
  <si>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</si>
  <si>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</si>
  <si>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</si>
  <si>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</si>
  <si>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</si>
  <si>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</si>
  <si>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Keystone Dental Holdings Ltd- Keystone Dental Holdings, Inc</t>
  </si>
  <si>
    <t>8613</t>
  </si>
  <si>
    <t>FinTLV Opportunity 2 L.P- NEXT PLC</t>
  </si>
  <si>
    <t>7983</t>
  </si>
  <si>
    <t>S.P.V.N.I 2 Next 2021 L.P- NEXT PLC</t>
  </si>
  <si>
    <t>8773</t>
  </si>
  <si>
    <t>*אשבורן פלאזה- ESHBORN PLAZA</t>
  </si>
  <si>
    <t>5771</t>
  </si>
  <si>
    <t>*425 Lexington- Lexington Capital Partners</t>
  </si>
  <si>
    <t>544461</t>
  </si>
  <si>
    <t>MARKET- MARKET</t>
  </si>
  <si>
    <t>537053</t>
  </si>
  <si>
    <t>AEW RELog SCSp- ReLog</t>
  </si>
  <si>
    <t>8735</t>
  </si>
  <si>
    <t>*Rialto-Elite Portfolio- Rialto-Elite Portfolio</t>
  </si>
  <si>
    <t>496922</t>
  </si>
  <si>
    <t>*ROBIN- ROBIN</t>
  </si>
  <si>
    <t>6164</t>
  </si>
  <si>
    <t>*901 Fifth Seattle- Seattle Genetics Inc</t>
  </si>
  <si>
    <t>548386</t>
  </si>
  <si>
    <t>*Tanfield 1- tanfield</t>
  </si>
  <si>
    <t>6629</t>
  </si>
  <si>
    <t>USBT- us bank tower, la</t>
  </si>
  <si>
    <t>7854</t>
  </si>
  <si>
    <t>Danforth- VanBarton Group</t>
  </si>
  <si>
    <t>7425</t>
  </si>
  <si>
    <t>*WEST 35 STREET 240- WEST 35 STREET 240</t>
  </si>
  <si>
    <t>5814</t>
  </si>
  <si>
    <t>*Migdal WORE 2021-1-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</si>
  <si>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</si>
  <si>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</si>
  <si>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</si>
  <si>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</si>
  <si>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</si>
  <si>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</si>
  <si>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</si>
  <si>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</si>
  <si>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</si>
  <si>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</si>
  <si>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</si>
  <si>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</si>
  <si>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</si>
  <si>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</si>
  <si>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</si>
  <si>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</si>
  <si>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</si>
  <si>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</si>
  <si>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anatomy  2- קרן אנטומיה</t>
  </si>
  <si>
    <t>5260</t>
  </si>
  <si>
    <t>anatomy- קרן אנטומיה</t>
  </si>
  <si>
    <t>52266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</si>
  <si>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</si>
  <si>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</si>
  <si>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</si>
  <si>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</si>
  <si>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</si>
  <si>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</si>
  <si>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</si>
  <si>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</si>
  <si>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אורבימד 2- אורבימד ישראל</t>
  </si>
  <si>
    <t>5277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</si>
  <si>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</si>
  <si>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</si>
  <si>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</si>
  <si>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</si>
  <si>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</si>
  <si>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</si>
  <si>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</si>
  <si>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</si>
  <si>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</si>
  <si>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</si>
  <si>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</si>
  <si>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</si>
  <si>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</si>
  <si>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</si>
  <si>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</si>
  <si>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</si>
  <si>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Reality Real Estate Investment Fund 3 L.P-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</si>
  <si>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</si>
  <si>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</si>
  <si>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</si>
  <si>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</si>
  <si>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</si>
  <si>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</si>
  <si>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</si>
  <si>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</si>
  <si>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Growth Partners L.P 2- Accelmed Growth Partners L.P</t>
  </si>
  <si>
    <t>5271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</si>
  <si>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</si>
  <si>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</si>
  <si>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</si>
  <si>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</si>
  <si>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</si>
  <si>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</si>
  <si>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Noy 4 Infrastructure and energy- Noy 4 Infrastructure and Energy Investments</t>
  </si>
  <si>
    <t>8283</t>
  </si>
  <si>
    <t>SKY 3- sky 3</t>
  </si>
  <si>
    <t>5289</t>
  </si>
  <si>
    <t>Vintage Class A- Vintage</t>
  </si>
  <si>
    <t>70261</t>
  </si>
  <si>
    <t>Vintage fund of funds ISRAEL V- Vintage</t>
  </si>
  <si>
    <t>6645</t>
  </si>
  <si>
    <t>ויולה פרייבט אקווטי 2- ג'נריישן ניהול בע"מ</t>
  </si>
  <si>
    <t>5257</t>
  </si>
  <si>
    <t>TENE GROWTH CAPITAL 4- טנא השקעות</t>
  </si>
  <si>
    <t>5310</t>
  </si>
  <si>
    <t>FIMI Israel Opportunity VII- פימי אופורטיוניטי 7 שותפות מוגבלת</t>
  </si>
  <si>
    <t>8292</t>
  </si>
  <si>
    <t>fimi israel opportunity- פימי מזנין(1) קרן הון סיכון</t>
  </si>
  <si>
    <t>50724</t>
  </si>
  <si>
    <t>Kedma Capital III- קדמה קפיטל 3</t>
  </si>
  <si>
    <t>6662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</si>
  <si>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</si>
  <si>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</si>
  <si>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</si>
  <si>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</si>
  <si>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</si>
  <si>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</si>
  <si>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</si>
  <si>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</si>
  <si>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</si>
  <si>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</si>
  <si>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</si>
  <si>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</si>
  <si>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</si>
  <si>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</si>
  <si>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s.h. sky l.p- ס. ה. סקיי 11 ש.מ.</t>
  </si>
  <si>
    <t>50492</t>
  </si>
  <si>
    <t>FIMI 6- פימי מזנין(1) קרן הון סיכון</t>
  </si>
  <si>
    <t>5272</t>
  </si>
  <si>
    <t>Evolution Venture Capital Fun I- קרן Evolution</t>
  </si>
  <si>
    <t>50286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</si>
  <si>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</si>
  <si>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</si>
  <si>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</si>
  <si>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</si>
  <si>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</si>
  <si>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</si>
  <si>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</si>
  <si>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</si>
  <si>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</si>
  <si>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</si>
  <si>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</si>
  <si>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</si>
  <si>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</si>
  <si>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</si>
  <si>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</si>
  <si>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</si>
  <si>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</si>
  <si>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</si>
  <si>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</si>
  <si>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</si>
  <si>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REL.ES.C.HO.III (A)- Cheyn Capital</t>
  </si>
  <si>
    <t>76748052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</si>
  <si>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</si>
  <si>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</si>
  <si>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</si>
  <si>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</si>
  <si>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</si>
  <si>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real estate partners II- Brookfield global</t>
  </si>
  <si>
    <t>5274</t>
  </si>
  <si>
    <t>Brookfield SREP III- Brookfield global</t>
  </si>
  <si>
    <t>5328</t>
  </si>
  <si>
    <t>Co-Invest Antlia BSREP III- CO-INVESTMENT</t>
  </si>
  <si>
    <t>5344</t>
  </si>
  <si>
    <t>Blackstone R.E. partners VIII.F- Blackstone</t>
  </si>
  <si>
    <t>5264</t>
  </si>
  <si>
    <t>Blackstone Real Estate Partners IX- Blackstone</t>
  </si>
  <si>
    <t>7064</t>
  </si>
  <si>
    <t>WATERTON RESIDENTIAL P V XIII- PGCO 4 CO-MINGLED FUND</t>
  </si>
  <si>
    <t>5334</t>
  </si>
  <si>
    <t>Portfolio EDGE- Portfolio EDGE</t>
  </si>
  <si>
    <t>5343</t>
  </si>
  <si>
    <t>WATERTON EDGE- Portfolio EDGE</t>
  </si>
  <si>
    <t>7341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</si>
  <si>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</si>
  <si>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</si>
  <si>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</si>
  <si>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</si>
  <si>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</si>
  <si>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</si>
  <si>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</si>
  <si>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</si>
  <si>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</si>
  <si>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</si>
  <si>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</si>
  <si>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</si>
  <si>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</si>
  <si>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</si>
  <si>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</si>
  <si>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</si>
  <si>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</si>
  <si>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</si>
  <si>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</si>
  <si>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Brand Co-Invest LP- BCP V Brand Co-Invest LP</t>
  </si>
  <si>
    <t>70321</t>
  </si>
  <si>
    <t>Brookfield Capital Partners V- Blackstone</t>
  </si>
  <si>
    <t>66481</t>
  </si>
  <si>
    <t>Brookfield HSO Co-Invest L.P - 7016- Blackstone</t>
  </si>
  <si>
    <t>70160</t>
  </si>
  <si>
    <t>BCP V DEXKO CO-INVEST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</si>
  <si>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</si>
  <si>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</si>
  <si>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</si>
  <si>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</si>
  <si>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</si>
  <si>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BROOKFIELD IV- Brookfield global</t>
  </si>
  <si>
    <t>5266</t>
  </si>
  <si>
    <t>GRAPH TECH BROOKFIELD- Brookfield global</t>
  </si>
  <si>
    <t>5270</t>
  </si>
  <si>
    <t>EC - 1 AUDAX CO INV- EC - AUDAX CO INV</t>
  </si>
  <si>
    <t>6657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</si>
  <si>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</si>
  <si>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</si>
  <si>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</si>
  <si>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</si>
  <si>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</si>
  <si>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</si>
  <si>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</si>
  <si>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</si>
  <si>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</t>
  </si>
  <si>
    <t>5315</t>
  </si>
  <si>
    <t>Copenhagen Infrastructure Partners IV F1- Copenhagen Infrastructure Partners</t>
  </si>
  <si>
    <t>8280</t>
  </si>
  <si>
    <t>Proxima Co-Invest L.P- Galaxy Protfolio</t>
  </si>
  <si>
    <t>9377</t>
  </si>
  <si>
    <t>LS POWER FUND IV-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</si>
  <si>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</si>
  <si>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</si>
  <si>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</si>
  <si>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</si>
  <si>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</si>
  <si>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</si>
  <si>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</si>
  <si>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</si>
  <si>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</si>
  <si>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</si>
  <si>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</si>
  <si>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</si>
  <si>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</si>
  <si>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</si>
  <si>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</si>
  <si>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</si>
  <si>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</si>
  <si>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</si>
  <si>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</si>
  <si>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</si>
  <si>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</si>
  <si>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</si>
  <si>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</si>
  <si>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</si>
  <si>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</si>
  <si>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</si>
  <si>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</si>
  <si>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</si>
  <si>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</si>
  <si>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</si>
  <si>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</si>
  <si>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</si>
  <si>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</si>
  <si>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</si>
  <si>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</si>
  <si>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EC - 3 AUDAX CO INV- ECV IL OPP I</t>
  </si>
  <si>
    <t>7987</t>
  </si>
  <si>
    <t>EC 6 ADLS co-inv- ECV IL OPP I</t>
  </si>
  <si>
    <t>8313</t>
  </si>
  <si>
    <t>EC4 ADLS  co-inv- ECV IL OPP I</t>
  </si>
  <si>
    <t>7988</t>
  </si>
  <si>
    <t>EC-5- ECV IL OPP I</t>
  </si>
  <si>
    <t>8271</t>
  </si>
  <si>
    <t>ADLSCO FUND3- Accelmed Growth Partners L.P</t>
  </si>
  <si>
    <t>8336</t>
  </si>
  <si>
    <t>ADVENT INTERNATIONAL 8- Advent International</t>
  </si>
  <si>
    <t>5273</t>
  </si>
  <si>
    <t>Advent International GPE IX L.P- Advent International</t>
  </si>
  <si>
    <t>70061</t>
  </si>
  <si>
    <t>APOLLO- Apollo &amp; Lunar Croydon</t>
  </si>
  <si>
    <t>5281</t>
  </si>
  <si>
    <t>Apollo Fund IX -- Apollo &amp; Lunar Croydon</t>
  </si>
  <si>
    <t>5302</t>
  </si>
  <si>
    <t>Arcmont SLF II- Arcmont</t>
  </si>
  <si>
    <t>70451</t>
  </si>
  <si>
    <t>*AUDAX DIRECT LENDING SOLUTIONS- Ares special situation fund IB</t>
  </si>
  <si>
    <t>5339</t>
  </si>
  <si>
    <t>BLUEBAY - SLF1- BLUEBAY ASSET MANAGEMENT</t>
  </si>
  <si>
    <t>5284</t>
  </si>
  <si>
    <t>Girasol Investments S.A- BUYOUT</t>
  </si>
  <si>
    <t>8412</t>
  </si>
  <si>
    <t>cdl 2- cdl</t>
  </si>
  <si>
    <t>5237</t>
  </si>
  <si>
    <t>CRECH V- Cheyn Capital</t>
  </si>
  <si>
    <t>5294</t>
  </si>
  <si>
    <t>Concorde Co Invest L.P- CO-INVESTMENT</t>
  </si>
  <si>
    <t>8278</t>
  </si>
  <si>
    <t>Court Square Capital Lancet Holdings L.P- Court Square</t>
  </si>
  <si>
    <t>8327</t>
  </si>
  <si>
    <t>Court Square IV- Court Square</t>
  </si>
  <si>
    <t>53321</t>
  </si>
  <si>
    <t>CRESCENT-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</si>
  <si>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</si>
  <si>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</si>
  <si>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</si>
  <si>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</si>
  <si>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</si>
  <si>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</si>
  <si>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</si>
  <si>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EC - 2 AUDAX CO INV- EC - AUDAX CO INV</t>
  </si>
  <si>
    <t>70091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</si>
  <si>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</si>
  <si>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</si>
  <si>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</si>
  <si>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</si>
  <si>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</si>
  <si>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</si>
  <si>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</si>
  <si>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</si>
  <si>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</si>
  <si>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</si>
  <si>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</si>
  <si>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</si>
  <si>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 מאוחד- HARBOURVEST</t>
  </si>
  <si>
    <t>70000</t>
  </si>
  <si>
    <t>Migdal HarbourVest Tranche B מאוחד- HarbourVest Adelaide</t>
  </si>
  <si>
    <t>5298</t>
  </si>
  <si>
    <t>Horsley Bridge XII Ventures- Horsley Bridge</t>
  </si>
  <si>
    <t>5295</t>
  </si>
  <si>
    <t>ICGL V- ICG Fund</t>
  </si>
  <si>
    <t>5326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</si>
  <si>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</si>
  <si>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</si>
  <si>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</si>
  <si>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</si>
  <si>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</si>
  <si>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</si>
  <si>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</si>
  <si>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</si>
  <si>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</si>
  <si>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</si>
  <si>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</si>
  <si>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</si>
  <si>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</si>
  <si>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</si>
  <si>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</si>
  <si>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</si>
  <si>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</si>
  <si>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</si>
  <si>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</si>
  <si>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</si>
  <si>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Klirmark Opportunity fund II MG- Klirmark Opportunity L.P</t>
  </si>
  <si>
    <t>29992298</t>
  </si>
  <si>
    <t>Tikehau Direct Lending V- LendingClub Corp</t>
  </si>
  <si>
    <t>8312</t>
  </si>
  <si>
    <t>MTDL- MASTEC INC</t>
  </si>
  <si>
    <t>6651</t>
  </si>
  <si>
    <t>Mayberry LP- Mayberry</t>
  </si>
  <si>
    <t>70541</t>
  </si>
  <si>
    <t>MCP V- MCP V</t>
  </si>
  <si>
    <t>7077</t>
  </si>
  <si>
    <t>MERIDIAM 3- MERIDIAM</t>
  </si>
  <si>
    <t>5278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</si>
  <si>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</si>
  <si>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</si>
  <si>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</si>
  <si>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</si>
  <si>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</si>
  <si>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</si>
  <si>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</si>
  <si>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</si>
  <si>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</si>
  <si>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</si>
  <si>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PERMIRA VII L.P.2 SCSP- Permira VI</t>
  </si>
  <si>
    <t>70281</t>
  </si>
  <si>
    <t>Permira VIII - 2 SCSp- Permira VI</t>
  </si>
  <si>
    <t>8416</t>
  </si>
  <si>
    <t>PGCO 4 CO-MINGLED FUND SCSP- PGCO 4 CO-MINGLED FUND</t>
  </si>
  <si>
    <t>5335</t>
  </si>
  <si>
    <t>Project Stream Co-Invest Fund L.P- Project Maraschino</t>
  </si>
  <si>
    <t>8112</t>
  </si>
  <si>
    <t>ICG Real Estate Debt VI- Real Estate Credit Investments Pcc ltd</t>
  </si>
  <si>
    <t>8299</t>
  </si>
  <si>
    <t>RHONE V- RHONE</t>
  </si>
  <si>
    <t>5268</t>
  </si>
  <si>
    <t>SPECTRUM- SPECTRUM DYNAMICS</t>
  </si>
  <si>
    <t>70411</t>
  </si>
  <si>
    <t>Strategic Investors Fund IX L.P- SVB</t>
  </si>
  <si>
    <t>5327</t>
  </si>
  <si>
    <t>Strategic Investors Fund VIII LP- SVB</t>
  </si>
  <si>
    <t>5288</t>
  </si>
  <si>
    <t>TDL IV- TDL IV</t>
  </si>
  <si>
    <t>6646</t>
  </si>
  <si>
    <t>Thoma Bravo Fund XIV-A- THOMA BRAVO</t>
  </si>
  <si>
    <t>80000</t>
  </si>
  <si>
    <t>TOMA BRAVO FUND 8- TOMA BRAVO FUND 8</t>
  </si>
  <si>
    <t>6647</t>
  </si>
  <si>
    <t>TOMA BRAVO- TOMA BRAVO FUND 8</t>
  </si>
  <si>
    <t>5276</t>
  </si>
  <si>
    <t>TPG Asia VII- TPG Partners</t>
  </si>
  <si>
    <t>5337</t>
  </si>
  <si>
    <t>Trilantic capital partners V- trilantic</t>
  </si>
  <si>
    <t>5269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</si>
  <si>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</si>
  <si>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</si>
  <si>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</si>
  <si>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</si>
  <si>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</si>
  <si>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</si>
  <si>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</si>
  <si>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</si>
  <si>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</si>
  <si>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</si>
  <si>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- Vintage</t>
  </si>
  <si>
    <t>5275</t>
  </si>
  <si>
    <t>Vintage Fund of Funds V ACCESS- Vintage</t>
  </si>
  <si>
    <t>5333</t>
  </si>
  <si>
    <t>Vintage Fund of Funds VI Access- Vintage</t>
  </si>
  <si>
    <t>8322</t>
  </si>
  <si>
    <t>Vintage Migdal Co-inv- Vintage</t>
  </si>
  <si>
    <t>5300</t>
  </si>
  <si>
    <t>Warburg Pincus China II L.P- WARBURG PINCUS</t>
  </si>
  <si>
    <t>6945</t>
  </si>
  <si>
    <t>WARBURG PINCUS- WARBURG PINCUS</t>
  </si>
  <si>
    <t>5286</t>
  </si>
  <si>
    <t>קרן סילברפליט- קרן סילברפליט</t>
  </si>
  <si>
    <t>5267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</si>
  <si>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</si>
  <si>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</si>
  <si>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</si>
  <si>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</si>
  <si>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</si>
  <si>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</si>
  <si>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</si>
  <si>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</si>
  <si>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*APCS- Ares special situation fund IB</t>
  </si>
  <si>
    <t>5291</t>
  </si>
  <si>
    <t>*ARES- Ares special situation fund IB</t>
  </si>
  <si>
    <t>7062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</si>
  <si>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</si>
  <si>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</si>
  <si>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</si>
  <si>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</si>
  <si>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</si>
  <si>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</si>
  <si>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</si>
  <si>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</si>
  <si>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</si>
  <si>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</si>
  <si>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</si>
  <si>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</si>
  <si>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</si>
  <si>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</si>
  <si>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</si>
  <si>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</si>
  <si>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</si>
  <si>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</si>
  <si>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</si>
  <si>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</si>
  <si>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</si>
  <si>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</si>
  <si>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</si>
  <si>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</si>
  <si>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</si>
  <si>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</si>
  <si>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</si>
  <si>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</si>
  <si>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</si>
  <si>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</si>
  <si>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</si>
  <si>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</si>
  <si>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</si>
  <si>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</si>
  <si>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</si>
  <si>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</si>
  <si>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</si>
  <si>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</si>
  <si>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</si>
  <si>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</si>
  <si>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</si>
  <si>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</si>
  <si>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</si>
  <si>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</si>
  <si>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</si>
  <si>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</si>
  <si>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</si>
  <si>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</si>
  <si>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</si>
  <si>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</si>
  <si>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</si>
  <si>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</si>
  <si>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</si>
  <si>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</si>
  <si>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</si>
  <si>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</si>
  <si>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</si>
  <si>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</si>
  <si>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</si>
  <si>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</si>
  <si>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</si>
  <si>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</si>
  <si>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</si>
  <si>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</si>
  <si>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</si>
  <si>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</si>
  <si>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</si>
  <si>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</si>
  <si>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</si>
  <si>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</si>
  <si>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</si>
  <si>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</si>
  <si>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</si>
  <si>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</si>
  <si>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</si>
  <si>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</si>
  <si>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</si>
  <si>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</si>
  <si>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</si>
  <si>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</si>
  <si>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</si>
  <si>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</si>
  <si>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</si>
  <si>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</si>
  <si>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</si>
  <si>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</si>
  <si>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</si>
  <si>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</si>
  <si>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</si>
  <si>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</si>
  <si>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לא</t>
  </si>
  <si>
    <t>AA+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</si>
  <si>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</si>
  <si>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</si>
  <si>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</si>
  <si>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</si>
  <si>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</si>
  <si>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</si>
  <si>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</si>
  <si>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</si>
  <si>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</si>
  <si>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</si>
  <si>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</si>
  <si>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</si>
  <si>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</si>
  <si>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</si>
  <si>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</si>
  <si>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</si>
  <si>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</si>
  <si>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</si>
  <si>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</si>
  <si>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</si>
  <si>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</si>
  <si>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</si>
  <si>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</si>
  <si>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</si>
  <si>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</si>
  <si>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</si>
  <si>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</si>
  <si>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</si>
  <si>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</si>
  <si>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</si>
  <si>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</si>
  <si>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</si>
  <si>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</si>
  <si>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</si>
  <si>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</si>
  <si>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</si>
  <si>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</si>
  <si>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</si>
  <si>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</si>
  <si>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</si>
  <si>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</si>
  <si>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</si>
  <si>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</si>
  <si>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</si>
  <si>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</si>
  <si>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</si>
  <si>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</si>
  <si>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</si>
  <si>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</si>
  <si>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</si>
  <si>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</si>
  <si>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</si>
  <si>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</si>
  <si>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</si>
  <si>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</si>
  <si>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</si>
  <si>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</si>
  <si>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</si>
  <si>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</si>
  <si>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</si>
  <si>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</si>
  <si>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</si>
  <si>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</si>
  <si>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</si>
  <si>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</si>
  <si>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עד 60</t>
  </si>
  <si>
    <t>Viola Growth II, L.P</t>
  </si>
  <si>
    <t>Noy 2 Infrastructure And Energy Investments L.P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</si>
  <si>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</si>
  <si>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</si>
  <si>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</si>
  <si>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</si>
  <si>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</si>
  <si>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</si>
  <si>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</si>
  <si>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</si>
  <si>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</si>
  <si>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</si>
  <si>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</si>
  <si>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</si>
  <si>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</si>
  <si>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</si>
  <si>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</si>
  <si>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</si>
  <si>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</si>
  <si>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</si>
  <si>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</si>
  <si>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</si>
  <si>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</si>
  <si>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</si>
  <si>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</si>
  <si>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</si>
  <si>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</si>
  <si>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</si>
  <si>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</si>
  <si>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</si>
  <si>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</si>
  <si>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</si>
  <si>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</si>
  <si>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</si>
  <si>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ANATOMY I</t>
  </si>
  <si>
    <t>REALITY REAL ESTATE INVESTMENT FUND 5</t>
  </si>
  <si>
    <t>ANATOMY 2</t>
  </si>
  <si>
    <t>JTLV III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</si>
  <si>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</si>
  <si>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</si>
  <si>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</si>
  <si>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</si>
  <si>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</si>
  <si>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</si>
  <si>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</si>
  <si>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</si>
  <si>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</si>
  <si>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</si>
  <si>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</si>
  <si>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</si>
  <si>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</si>
  <si>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</si>
  <si>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</si>
  <si>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</si>
  <si>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</si>
  <si>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</si>
  <si>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</si>
  <si>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</si>
  <si>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</si>
  <si>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</si>
  <si>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</si>
  <si>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</si>
  <si>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</si>
  <si>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</si>
  <si>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</si>
  <si>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</si>
  <si>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</si>
  <si>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</si>
  <si>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</si>
  <si>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</si>
  <si>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</si>
  <si>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</si>
  <si>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</si>
  <si>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</si>
  <si>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</si>
  <si>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</si>
  <si>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</si>
  <si>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</si>
  <si>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</si>
  <si>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</si>
  <si>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</si>
  <si>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</si>
  <si>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</si>
  <si>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</si>
  <si>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</si>
  <si>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</si>
  <si>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</si>
  <si>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</si>
  <si>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</si>
  <si>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</si>
  <si>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</si>
  <si>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</si>
  <si>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</si>
  <si>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</si>
  <si>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</si>
  <si>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</si>
  <si>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</si>
  <si>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</si>
  <si>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</si>
  <si>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</si>
  <si>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GIP Gemini Fund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</si>
  <si>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</si>
  <si>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</si>
  <si>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</si>
  <si>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</si>
  <si>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</si>
  <si>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</si>
  <si>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</si>
  <si>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</si>
  <si>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</si>
  <si>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</si>
  <si>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</si>
  <si>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</si>
  <si>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</si>
  <si>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</si>
  <si>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</si>
  <si>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</si>
  <si>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</si>
  <si>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</si>
  <si>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</si>
  <si>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</si>
  <si>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</si>
  <si>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</si>
  <si>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</si>
  <si>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</si>
  <si>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</si>
  <si>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</si>
  <si>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</si>
  <si>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</si>
  <si>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</si>
  <si>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</si>
  <si>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</si>
  <si>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</si>
  <si>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</si>
  <si>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</si>
  <si>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</si>
  <si>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</si>
  <si>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</si>
  <si>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</si>
  <si>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</si>
  <si>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Project Stream Co-Invest Fund,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</si>
  <si>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</si>
  <si>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</si>
  <si>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</si>
  <si>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</si>
  <si>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</si>
  <si>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</si>
  <si>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</si>
  <si>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</si>
  <si>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</si>
  <si>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</si>
  <si>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</si>
  <si>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</si>
  <si>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</si>
  <si>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</si>
  <si>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</si>
  <si>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</si>
  <si>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</si>
  <si>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</si>
  <si>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</si>
  <si>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</si>
  <si>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</si>
  <si>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</si>
  <si>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</si>
  <si>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</si>
  <si>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</si>
  <si>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</si>
  <si>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</si>
  <si>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</si>
  <si>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</si>
  <si>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</si>
  <si>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</si>
  <si>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</si>
  <si>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</si>
  <si>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</si>
  <si>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</si>
  <si>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</si>
  <si>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</si>
  <si>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</si>
  <si>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</si>
  <si>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</si>
  <si>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</si>
  <si>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</si>
  <si>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נדלן מקרקעין להשכרה - סטריט מול רמת ישי</t>
  </si>
  <si>
    <t>נדלן ויוה חדרה</t>
  </si>
  <si>
    <t>השכרה</t>
  </si>
  <si>
    <t>חדרה, צומת תרנ"א-יצחק רבין, אחד העם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</si>
  <si>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</si>
  <si>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</si>
  <si>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</si>
  <si>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</si>
  <si>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</si>
  <si>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</si>
  <si>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</si>
  <si>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</si>
  <si>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</si>
  <si>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</si>
  <si>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</si>
  <si>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</si>
  <si>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</si>
  <si>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</si>
  <si>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</si>
  <si>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</si>
  <si>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</si>
  <si>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</si>
  <si>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</si>
  <si>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הלוואות לעמיתים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</si>
  <si>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</si>
  <si>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</si>
  <si>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</si>
  <si>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</si>
  <si>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</si>
  <si>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</si>
  <si>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</si>
  <si>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</si>
  <si>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</si>
  <si>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</si>
  <si>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</si>
  <si>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</si>
  <si>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</si>
  <si>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</si>
  <si>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</si>
  <si>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</si>
  <si>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</si>
  <si>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</si>
  <si>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</si>
  <si>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</si>
  <si>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</si>
  <si>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</si>
  <si>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</si>
  <si>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</si>
  <si>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</si>
  <si>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</si>
  <si>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200005- 20- בנק מזרחי</t>
  </si>
  <si>
    <t>1111111111- 11- בנק דיסקונט</t>
  </si>
  <si>
    <t>1111111111- 10- בנק לאומי</t>
  </si>
  <si>
    <t>1111111111- 20- בנק מזרחי</t>
  </si>
  <si>
    <t>יובנק בע"מ</t>
  </si>
  <si>
    <t>JP MORGAN</t>
  </si>
  <si>
    <t>20003- 85- JP MORGAN</t>
  </si>
  <si>
    <t>80031- 85- JP MORGAN</t>
  </si>
  <si>
    <t>20001- 85- JP MORGAN</t>
  </si>
  <si>
    <t>ל.ר.</t>
  </si>
  <si>
    <t>Dbrs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</si>
  <si>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</si>
  <si>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</si>
  <si>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</si>
  <si>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</si>
  <si>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</si>
  <si>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</si>
  <si>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</si>
  <si>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</si>
  <si>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</si>
  <si>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</si>
  <si>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</si>
  <si>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</si>
  <si>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</si>
  <si>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</si>
  <si>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</si>
  <si>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</si>
  <si>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</si>
  <si>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</si>
  <si>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</si>
  <si>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</si>
  <si>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</si>
  <si>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</si>
  <si>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</si>
  <si>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</si>
  <si>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</si>
  <si>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</si>
  <si>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</si>
  <si>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</si>
  <si>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</si>
  <si>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</si>
  <si>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</si>
  <si>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</si>
  <si>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</si>
  <si>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</si>
  <si>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</si>
  <si>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</si>
  <si>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</si>
  <si>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</si>
  <si>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</si>
  <si>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</si>
  <si>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</si>
  <si>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</si>
  <si>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</si>
  <si>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</si>
  <si>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</si>
  <si>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</si>
  <si>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</si>
  <si>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</si>
  <si>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</si>
  <si>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</si>
  <si>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</si>
  <si>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</si>
  <si>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</si>
  <si>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</si>
  <si>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</si>
  <si>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</si>
  <si>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</si>
  <si>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</si>
  <si>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</si>
  <si>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</si>
  <si>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</si>
  <si>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 25-10-23 (12) -450</t>
  </si>
  <si>
    <t>10001869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</si>
  <si>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</si>
  <si>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</si>
  <si>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</si>
  <si>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</si>
  <si>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</si>
  <si>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</si>
  <si>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</si>
  <si>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</si>
  <si>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</si>
  <si>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</si>
  <si>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</si>
  <si>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</si>
  <si>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</si>
  <si>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</si>
  <si>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</si>
  <si>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</si>
  <si>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</si>
  <si>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10001861</t>
  </si>
  <si>
    <t>+ILS/-USD 3.43 24-10-23 (12) -450</t>
  </si>
  <si>
    <t>10001867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</si>
  <si>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</si>
  <si>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</si>
  <si>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</si>
  <si>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</si>
  <si>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</si>
  <si>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</si>
  <si>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</si>
  <si>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</si>
  <si>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</si>
  <si>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</si>
  <si>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10001880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</si>
  <si>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</si>
  <si>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</si>
  <si>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</si>
  <si>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</si>
  <si>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</si>
  <si>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</si>
  <si>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</si>
  <si>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</si>
  <si>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</si>
  <si>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</si>
  <si>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</si>
  <si>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</si>
  <si>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</si>
  <si>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</si>
  <si>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</si>
  <si>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</si>
  <si>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</si>
  <si>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</si>
  <si>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10001883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</si>
  <si>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</si>
  <si>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</si>
  <si>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</si>
  <si>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</si>
  <si>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</si>
  <si>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</si>
  <si>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</si>
  <si>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</si>
  <si>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</si>
  <si>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</si>
  <si>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</si>
  <si>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</si>
  <si>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</si>
  <si>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</si>
  <si>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</si>
  <si>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</si>
  <si>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</si>
  <si>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</si>
  <si>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</si>
  <si>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</si>
  <si>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</si>
  <si>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</si>
  <si>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</si>
  <si>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</si>
  <si>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</si>
  <si>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3.5501 30-10-23 (10) -344</t>
  </si>
  <si>
    <t>10001910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</si>
  <si>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</si>
  <si>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</si>
  <si>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</si>
  <si>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</si>
  <si>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</si>
  <si>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</si>
  <si>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</si>
  <si>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</si>
  <si>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</si>
  <si>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</si>
  <si>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</si>
  <si>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</si>
  <si>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</si>
  <si>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</si>
  <si>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</si>
  <si>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</si>
  <si>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</si>
  <si>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</si>
  <si>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</si>
  <si>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</si>
  <si>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</si>
  <si>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</si>
  <si>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</si>
  <si>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</si>
  <si>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</si>
  <si>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 06-12-23 (10) -275</t>
  </si>
  <si>
    <t>10001933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</si>
  <si>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</si>
  <si>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</si>
  <si>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</si>
  <si>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</si>
  <si>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</si>
  <si>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</si>
  <si>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</si>
  <si>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</si>
  <si>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</si>
  <si>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</si>
  <si>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</si>
  <si>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</si>
  <si>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</si>
  <si>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</si>
  <si>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</si>
  <si>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</si>
  <si>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</si>
  <si>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</si>
  <si>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</si>
  <si>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</si>
  <si>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</si>
  <si>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</si>
  <si>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</si>
  <si>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3.5787 06-12-23 (10) -273</t>
  </si>
  <si>
    <t>10001937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</si>
  <si>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</si>
  <si>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</si>
  <si>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</si>
  <si>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</si>
  <si>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</si>
  <si>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</si>
  <si>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</si>
  <si>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 30-10-23 (10) -380</t>
  </si>
  <si>
    <t>10001893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</si>
  <si>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</si>
  <si>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</si>
  <si>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</si>
  <si>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</si>
  <si>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</si>
  <si>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</si>
  <si>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</si>
  <si>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</si>
  <si>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</si>
  <si>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</si>
  <si>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</si>
  <si>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</si>
  <si>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</si>
  <si>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</si>
  <si>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</si>
  <si>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</si>
  <si>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</si>
  <si>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</si>
  <si>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</si>
  <si>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</si>
  <si>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</si>
  <si>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</si>
  <si>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</si>
  <si>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</si>
  <si>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</si>
  <si>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</si>
  <si>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</si>
  <si>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</si>
  <si>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</si>
  <si>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</si>
  <si>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</si>
  <si>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</si>
  <si>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</si>
  <si>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</si>
  <si>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</si>
  <si>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</si>
  <si>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</si>
  <si>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</si>
  <si>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</si>
  <si>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</si>
  <si>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</si>
  <si>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</si>
  <si>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</si>
  <si>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</si>
  <si>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</si>
  <si>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</si>
  <si>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</si>
  <si>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</si>
  <si>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</si>
  <si>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</si>
  <si>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</si>
  <si>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</si>
  <si>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</si>
  <si>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</si>
  <si>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</si>
  <si>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</si>
  <si>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</si>
  <si>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</si>
  <si>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</si>
  <si>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</si>
  <si>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</si>
  <si>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</si>
  <si>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</si>
  <si>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</si>
  <si>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</si>
  <si>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</si>
  <si>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</si>
  <si>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</si>
  <si>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</si>
  <si>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</si>
  <si>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</si>
  <si>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</si>
  <si>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</si>
  <si>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</si>
  <si>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</si>
  <si>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</si>
  <si>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</si>
  <si>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</si>
  <si>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</si>
  <si>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</si>
  <si>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</si>
  <si>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</si>
  <si>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</si>
  <si>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</si>
  <si>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10001913</t>
  </si>
  <si>
    <t>+ILS/-USD 3.625 07-11-23 (12) -463</t>
  </si>
  <si>
    <t>10003506</t>
  </si>
  <si>
    <t>+ILS/-USD 3.629 30-10-23 (10) -280</t>
  </si>
  <si>
    <t>10001923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</si>
  <si>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</si>
  <si>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</si>
  <si>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</si>
  <si>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</si>
  <si>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</si>
  <si>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</si>
  <si>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</si>
  <si>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10001925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</si>
  <si>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</si>
  <si>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</si>
  <si>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</si>
  <si>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</si>
  <si>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</si>
  <si>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</si>
  <si>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</si>
  <si>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</si>
  <si>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</si>
  <si>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</si>
  <si>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</si>
  <si>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</si>
  <si>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3.6606 22-01-24 (10) -359</t>
  </si>
  <si>
    <t>10001959</t>
  </si>
  <si>
    <t>+ILS/-USD 3.663 07-12-23 (10) -271</t>
  </si>
  <si>
    <t>10000983</t>
  </si>
  <si>
    <t>+ILS/-USD 3.6654 23-01-24 (12) -346</t>
  </si>
  <si>
    <t>10000788</t>
  </si>
  <si>
    <t>+ILS/-USD 3.6677 06-12-23 (10) -268</t>
  </si>
  <si>
    <t>10001944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</si>
  <si>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</si>
  <si>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</si>
  <si>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</si>
  <si>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</si>
  <si>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</si>
  <si>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</si>
  <si>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</si>
  <si>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</si>
  <si>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</si>
  <si>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</si>
  <si>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3.6928 30-10-23 (10) -167</t>
  </si>
  <si>
    <t>10001954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</si>
  <si>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</si>
  <si>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</si>
  <si>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</si>
  <si>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</si>
  <si>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</si>
  <si>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</si>
  <si>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</si>
  <si>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</si>
  <si>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</si>
  <si>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</si>
  <si>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 06-12-23 (10) -200</t>
  </si>
  <si>
    <t>10001970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</si>
  <si>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</si>
  <si>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</si>
  <si>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</si>
  <si>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</si>
  <si>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</si>
  <si>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</si>
  <si>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</si>
  <si>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</si>
  <si>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</si>
  <si>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</si>
  <si>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</si>
  <si>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</si>
  <si>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</si>
  <si>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</si>
  <si>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</si>
  <si>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</si>
  <si>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</si>
  <si>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</si>
  <si>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</si>
  <si>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</si>
  <si>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</si>
  <si>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</si>
  <si>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</si>
  <si>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</si>
  <si>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</si>
  <si>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</si>
  <si>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</si>
  <si>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</si>
  <si>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</si>
  <si>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</si>
  <si>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</si>
  <si>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</si>
  <si>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</si>
  <si>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</si>
  <si>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</si>
  <si>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</si>
  <si>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</si>
  <si>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</si>
  <si>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</si>
  <si>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</si>
  <si>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</si>
  <si>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</si>
  <si>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</si>
  <si>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</si>
  <si>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</si>
  <si>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</si>
  <si>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3.7796 06-12-23 (10) -184</t>
  </si>
  <si>
    <t>10001973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</si>
  <si>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</si>
  <si>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</si>
  <si>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</si>
  <si>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</si>
  <si>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</si>
  <si>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</si>
  <si>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</si>
  <si>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</si>
  <si>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</si>
  <si>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</si>
  <si>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</si>
  <si>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</si>
  <si>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</si>
  <si>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</si>
  <si>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</si>
  <si>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</si>
  <si>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</si>
  <si>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</si>
  <si>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</si>
  <si>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</si>
  <si>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</si>
  <si>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</si>
  <si>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</si>
  <si>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</si>
  <si>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</si>
  <si>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</si>
  <si>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</si>
  <si>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</si>
  <si>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</si>
  <si>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</si>
  <si>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</si>
  <si>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</si>
  <si>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</si>
  <si>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</si>
  <si>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</si>
  <si>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</si>
  <si>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</si>
  <si>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</si>
  <si>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</si>
  <si>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</si>
  <si>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</si>
  <si>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</si>
  <si>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</si>
  <si>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</si>
  <si>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</si>
  <si>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</si>
  <si>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</si>
  <si>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</si>
  <si>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</si>
  <si>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3.7937 06-12-23 (10) -158</t>
  </si>
  <si>
    <t>10001975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</si>
  <si>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</si>
  <si>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</si>
  <si>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</si>
  <si>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</si>
  <si>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</si>
  <si>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</si>
  <si>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</si>
  <si>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</si>
  <si>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</si>
  <si>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</si>
  <si>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</si>
  <si>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</si>
  <si>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</si>
  <si>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</si>
  <si>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</si>
  <si>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</si>
  <si>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</si>
  <si>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</si>
  <si>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</si>
  <si>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</si>
  <si>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</si>
  <si>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</si>
  <si>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</si>
  <si>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</si>
  <si>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</si>
  <si>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</si>
  <si>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</si>
  <si>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</si>
  <si>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</si>
  <si>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</si>
  <si>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</si>
  <si>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</si>
  <si>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</si>
  <si>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</si>
  <si>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</si>
  <si>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</si>
  <si>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</si>
  <si>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</si>
  <si>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</si>
  <si>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</si>
  <si>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</si>
  <si>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</si>
  <si>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</si>
  <si>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</si>
  <si>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</si>
  <si>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</si>
  <si>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</si>
  <si>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</si>
  <si>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</si>
  <si>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</si>
  <si>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</si>
  <si>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</si>
  <si>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</si>
  <si>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</si>
  <si>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</si>
  <si>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</si>
  <si>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</si>
  <si>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</si>
  <si>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30-10-23 (10) -275</t>
  </si>
  <si>
    <t>10001919</t>
  </si>
  <si>
    <t>+USD/-ILS 3.613 02-11-23 (12) -295</t>
  </si>
  <si>
    <t>10001918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</si>
  <si>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</si>
  <si>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</si>
  <si>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</si>
  <si>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</si>
  <si>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</si>
  <si>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</si>
  <si>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</si>
  <si>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</si>
  <si>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</si>
  <si>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</si>
  <si>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</si>
  <si>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</si>
  <si>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</si>
  <si>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</si>
  <si>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</si>
  <si>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</si>
  <si>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</si>
  <si>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</si>
  <si>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</si>
  <si>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</si>
  <si>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</si>
  <si>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</si>
  <si>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</si>
  <si>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</si>
  <si>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</si>
  <si>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</si>
  <si>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</si>
  <si>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</si>
  <si>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</si>
  <si>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</si>
  <si>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</si>
  <si>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</si>
  <si>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</si>
  <si>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+AUD/-USD 0.65415 16-01-24 (12) +33.5</t>
  </si>
  <si>
    <t>10001974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</si>
  <si>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</si>
  <si>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</si>
  <si>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</si>
  <si>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</si>
  <si>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</si>
  <si>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</si>
  <si>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</si>
  <si>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</si>
  <si>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</si>
  <si>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</si>
  <si>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</si>
  <si>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</si>
  <si>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</si>
  <si>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</si>
  <si>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</si>
  <si>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</si>
  <si>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</si>
  <si>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</si>
  <si>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</si>
  <si>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</si>
  <si>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</si>
  <si>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</si>
  <si>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</si>
  <si>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</si>
  <si>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</si>
  <si>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</si>
  <si>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</si>
  <si>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</si>
  <si>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</si>
  <si>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</si>
  <si>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</si>
  <si>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</si>
  <si>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</si>
  <si>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</si>
  <si>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</si>
  <si>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</si>
  <si>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0.6789 16-01-24 (10) +37</t>
  </si>
  <si>
    <t>10001958</t>
  </si>
  <si>
    <t>+USD/-AUD 0.68645 16-01-24 (12) +34.5</t>
  </si>
  <si>
    <t>10001951</t>
  </si>
  <si>
    <t>+USD/-AUD 0.68695 16-01-24 (10) +34.5</t>
  </si>
  <si>
    <t>10001949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</si>
  <si>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</si>
  <si>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</si>
  <si>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</si>
  <si>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</si>
  <si>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</si>
  <si>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</si>
  <si>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</si>
  <si>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</si>
  <si>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</si>
  <si>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</si>
  <si>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</si>
  <si>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</si>
  <si>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10001982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</si>
  <si>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</si>
  <si>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</si>
  <si>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</si>
  <si>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</si>
  <si>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</si>
  <si>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</si>
  <si>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</si>
  <si>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</si>
  <si>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</si>
  <si>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1.08159 18-03-24 (12) +105.9</t>
  </si>
  <si>
    <t>10001979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</si>
  <si>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</si>
  <si>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</si>
  <si>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</si>
  <si>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</si>
  <si>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</si>
  <si>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</si>
  <si>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</si>
  <si>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10001977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</si>
  <si>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</si>
  <si>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</si>
  <si>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</si>
  <si>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</si>
  <si>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</si>
  <si>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</si>
  <si>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</si>
  <si>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10001981</t>
  </si>
  <si>
    <t>+USD/-EUR 1.08345 25-03-24 (20) +98.5</t>
  </si>
  <si>
    <t>10001051</t>
  </si>
  <si>
    <t>+USD/-EUR 1.0835 25-03-24 (12) +98</t>
  </si>
  <si>
    <t>10004092</t>
  </si>
  <si>
    <t>+USD/-EUR 1.0885 18-01-24 (10) +82</t>
  </si>
  <si>
    <t>10001971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</si>
  <si>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</si>
  <si>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</si>
  <si>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</si>
  <si>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</si>
  <si>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</si>
  <si>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</si>
  <si>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1.1108 10-01-24 (12) +113</t>
  </si>
  <si>
    <t>10001939</t>
  </si>
  <si>
    <t>+USD/-EUR 1.11352 27-02-24 (10) +111</t>
  </si>
  <si>
    <t>10001019</t>
  </si>
  <si>
    <t>10001961</t>
  </si>
  <si>
    <t>+USD/-EUR 1.11501 27-02-24 (20) +110.1</t>
  </si>
  <si>
    <t>10003983</t>
  </si>
  <si>
    <t>10001021</t>
  </si>
  <si>
    <t>+USD/-EUR 1.1158 18-01-24 (10) +98</t>
  </si>
  <si>
    <t>10001956</t>
  </si>
  <si>
    <t>+USD/-EUR 1.11605 27-02-24 (12) +110.5</t>
  </si>
  <si>
    <t>10001963</t>
  </si>
  <si>
    <t>+USD/-EUR 1.1167 18-01-24 (10) +100</t>
  </si>
  <si>
    <t>10001957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</si>
  <si>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</si>
  <si>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</si>
  <si>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</si>
  <si>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</si>
  <si>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</si>
  <si>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</si>
  <si>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</si>
  <si>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</si>
  <si>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</si>
  <si>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</si>
  <si>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</si>
  <si>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10001947</t>
  </si>
  <si>
    <t>+USD/-EUR 1.1308 18-01-24 (20) +102</t>
  </si>
  <si>
    <t>10003939</t>
  </si>
  <si>
    <t>+USD/-EUR 1.1312 18-01-24 (12) +102</t>
  </si>
  <si>
    <t>10003937</t>
  </si>
  <si>
    <t>+USD/-GBP 1.21654 11-03-24 (10) +12.4</t>
  </si>
  <si>
    <t>10001983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</si>
  <si>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</si>
  <si>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</si>
  <si>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</si>
  <si>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</si>
  <si>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</si>
  <si>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</si>
  <si>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10001969</t>
  </si>
  <si>
    <t>+USD/-GBP 1.2692 11-03-24 (10) +1</t>
  </si>
  <si>
    <t>10001023</t>
  </si>
  <si>
    <t>10001965</t>
  </si>
  <si>
    <t>+USD/-GBP 1.2692 20-02-24 (10) -3</t>
  </si>
  <si>
    <t>10001967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</si>
  <si>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</si>
  <si>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</si>
  <si>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</si>
  <si>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</si>
  <si>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</si>
  <si>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</si>
  <si>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</si>
  <si>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</si>
  <si>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</si>
  <si>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10001953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</si>
  <si>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</si>
  <si>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</si>
  <si>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</si>
  <si>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</si>
  <si>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</si>
  <si>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</si>
  <si>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</si>
  <si>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</si>
  <si>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</si>
  <si>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</si>
  <si>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</si>
  <si>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</si>
  <si>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</si>
  <si>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</si>
  <si>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</si>
  <si>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</si>
  <si>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</si>
  <si>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</si>
  <si>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</si>
  <si>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</si>
  <si>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</si>
  <si>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</si>
  <si>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</si>
  <si>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</si>
  <si>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</si>
  <si>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</si>
  <si>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>* בעל ענין/צד קשור</t>
  </si>
  <si>
    <t>** בהתאם לשיטה שיושמה בדוח הכספי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</si>
  <si>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</si>
  <si>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</si>
  <si>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</si>
  <si>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</si>
  <si>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</si>
  <si>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</si>
  <si>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</si>
  <si>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</si>
  <si>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</si>
  <si>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</si>
  <si>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</si>
  <si>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</si>
  <si>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</si>
  <si>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</si>
  <si>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</si>
  <si>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</si>
  <si>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</si>
  <si>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</si>
  <si>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</si>
  <si>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</si>
  <si>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</si>
  <si>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</si>
  <si>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</si>
  <si>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</si>
  <si>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</si>
  <si>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</si>
  <si>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</si>
  <si>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</si>
  <si>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</si>
  <si>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</si>
  <si>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</si>
  <si>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</si>
  <si>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</si>
  <si>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</si>
  <si>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</si>
  <si>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</si>
  <si>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</si>
  <si>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</si>
  <si>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</si>
  <si>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</si>
  <si>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</si>
  <si>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</si>
  <si>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</si>
  <si>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</si>
  <si>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</si>
  <si>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</si>
  <si>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</si>
  <si>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</si>
  <si>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</si>
  <si>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</si>
  <si>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</si>
  <si>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</si>
  <si>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</si>
  <si>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</si>
  <si>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</si>
  <si>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</si>
  <si>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</si>
  <si>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</si>
  <si>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</si>
  <si>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</si>
  <si>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131</t>
  </si>
  <si>
    <t>גורם 102</t>
  </si>
  <si>
    <t>גורם 84</t>
  </si>
  <si>
    <t>גורם 100</t>
  </si>
  <si>
    <t>גורם 101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</si>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</sst>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7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166" fontId="18" fillId="0" borderId="0" xfId="0" applyNumberFormat="1" applyFont="1" applyFill="1"/>
    <xf numFmtId="166" fontId="1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45197</v>
      </c>
      <c r="D1" s="15"/>
    </row>
    <row r="2" spans="1:36" s="16" customFormat="1">
      <c r="B2" s="2" t="s">
        <v>1</v>
      </c>
      <c r="C2" s="12" t="s">
        <v>2751</v>
      </c>
      <c r="D2" s="15"/>
    </row>
    <row r="3" spans="1:36" s="16" customFormat="1">
      <c r="B3" s="2" t="s">
        <v>2</v>
      </c>
      <c r="C3" s="26" t="s">
        <v>2752</v>
      </c>
      <c r="D3" s="15"/>
    </row>
    <row r="4" spans="1:36" s="16" customFormat="1">
      <c r="B4" s="2" t="s">
        <v>3</v>
      </c>
      <c r="C4" s="83" t="s">
        <v>196</v>
      </c>
      <c r="D4" s="15"/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285133.27704548661</v>
      </c>
      <c r="D11" s="100">
        <f>C11/$C$42</f>
        <v>0.1055080327156742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259570.94360149681</v>
      </c>
      <c r="D13" s="78">
        <f t="shared" ref="D13:D22" si="0">C13/$C$42</f>
        <v>9.6049187570541608E-2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491867.13095948444</v>
      </c>
      <c r="D15" s="78">
        <f t="shared" si="0"/>
        <v>0.18200588118923511</v>
      </c>
    </row>
    <row r="16" spans="1:36">
      <c r="A16" s="10" t="s">
        <v>13</v>
      </c>
      <c r="B16" s="70" t="s">
        <v>19</v>
      </c>
      <c r="C16" s="77">
        <v>412862.96655020479</v>
      </c>
      <c r="D16" s="78">
        <f t="shared" si="0"/>
        <v>0.15277192417958368</v>
      </c>
    </row>
    <row r="17" spans="1:4">
      <c r="A17" s="10" t="s">
        <v>13</v>
      </c>
      <c r="B17" s="70" t="s">
        <v>194</v>
      </c>
      <c r="C17" s="77">
        <v>354602.91970652138</v>
      </c>
      <c r="D17" s="78">
        <f t="shared" si="0"/>
        <v>0.13121392508493765</v>
      </c>
    </row>
    <row r="18" spans="1:4">
      <c r="A18" s="10" t="s">
        <v>13</v>
      </c>
      <c r="B18" s="70" t="s">
        <v>20</v>
      </c>
      <c r="C18" s="77">
        <v>38741.99125904504</v>
      </c>
      <c r="D18" s="78">
        <f t="shared" si="0"/>
        <v>1.433572160915334E-2</v>
      </c>
    </row>
    <row r="19" spans="1:4">
      <c r="A19" s="10" t="s">
        <v>13</v>
      </c>
      <c r="B19" s="70" t="s">
        <v>21</v>
      </c>
      <c r="C19" s="77">
        <v>20.200308109000002</v>
      </c>
      <c r="D19" s="78">
        <f t="shared" si="0"/>
        <v>7.4747317847824228E-6</v>
      </c>
    </row>
    <row r="20" spans="1:4">
      <c r="A20" s="10" t="s">
        <v>13</v>
      </c>
      <c r="B20" s="70" t="s">
        <v>22</v>
      </c>
      <c r="C20" s="77">
        <v>1478.9099093100001</v>
      </c>
      <c r="D20" s="78">
        <f t="shared" si="0"/>
        <v>5.472418958314784E-4</v>
      </c>
    </row>
    <row r="21" spans="1:4">
      <c r="A21" s="10" t="s">
        <v>13</v>
      </c>
      <c r="B21" s="70" t="s">
        <v>23</v>
      </c>
      <c r="C21" s="77">
        <v>-10736.81582802461</v>
      </c>
      <c r="D21" s="78">
        <f t="shared" si="0"/>
        <v>-3.9729502195728393E-3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3364.3470604859999</v>
      </c>
      <c r="D25" s="78">
        <f t="shared" si="1"/>
        <v>1.2449113039444092E-3</v>
      </c>
    </row>
    <row r="26" spans="1:4">
      <c r="A26" s="10" t="s">
        <v>13</v>
      </c>
      <c r="B26" s="70" t="s">
        <v>18</v>
      </c>
      <c r="C26" s="77">
        <f>'לא סחיר - אג"ח קונצרני'!P11</f>
        <v>29209.640826060575</v>
      </c>
      <c r="D26" s="78">
        <f t="shared" si="1"/>
        <v>1.0808460421816889E-2</v>
      </c>
    </row>
    <row r="27" spans="1:4">
      <c r="A27" s="10" t="s">
        <v>13</v>
      </c>
      <c r="B27" s="70" t="s">
        <v>28</v>
      </c>
      <c r="C27" s="77">
        <v>47430.535696047729</v>
      </c>
      <c r="D27" s="78">
        <f t="shared" si="1"/>
        <v>1.755074877192336E-2</v>
      </c>
    </row>
    <row r="28" spans="1:4">
      <c r="A28" s="10" t="s">
        <v>13</v>
      </c>
      <c r="B28" s="70" t="s">
        <v>29</v>
      </c>
      <c r="C28" s="77">
        <v>427508.59822808328</v>
      </c>
      <c r="D28" s="78">
        <f t="shared" si="1"/>
        <v>0.15819125580661372</v>
      </c>
    </row>
    <row r="29" spans="1:4">
      <c r="A29" s="10" t="s">
        <v>13</v>
      </c>
      <c r="B29" s="70" t="s">
        <v>30</v>
      </c>
      <c r="C29" s="77">
        <v>1.3953699980700001</v>
      </c>
      <c r="D29" s="78">
        <f t="shared" si="1"/>
        <v>5.1632957377806779E-7</v>
      </c>
    </row>
    <row r="30" spans="1:4">
      <c r="A30" s="10" t="s">
        <v>13</v>
      </c>
      <c r="B30" s="70" t="s">
        <v>31</v>
      </c>
      <c r="C30" s="77">
        <v>-28.962532800000002</v>
      </c>
      <c r="D30" s="78">
        <f t="shared" si="1"/>
        <v>-1.0717022894888927E-5</v>
      </c>
    </row>
    <row r="31" spans="1:4">
      <c r="A31" s="10" t="s">
        <v>13</v>
      </c>
      <c r="B31" s="70" t="s">
        <v>32</v>
      </c>
      <c r="C31" s="77">
        <v>-33623.223326560743</v>
      </c>
      <c r="D31" s="78">
        <f t="shared" si="1"/>
        <v>-1.244162092725243E-2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8">
      <c r="A33" s="10" t="s">
        <v>13</v>
      </c>
      <c r="B33" s="69" t="s">
        <v>34</v>
      </c>
      <c r="C33" s="77">
        <v>313837.16196765116</v>
      </c>
      <c r="D33" s="78">
        <f t="shared" si="1"/>
        <v>0.11612934798555608</v>
      </c>
    </row>
    <row r="34" spans="1:8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8">
      <c r="A35" s="10" t="s">
        <v>13</v>
      </c>
      <c r="B35" s="69" t="s">
        <v>36</v>
      </c>
      <c r="C35" s="77">
        <v>25514.75459</v>
      </c>
      <c r="D35" s="78">
        <f t="shared" si="1"/>
        <v>9.4412395140559789E-3</v>
      </c>
    </row>
    <row r="36" spans="1:8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8">
      <c r="A37" s="10" t="s">
        <v>13</v>
      </c>
      <c r="B37" s="69" t="s">
        <v>38</v>
      </c>
      <c r="C37" s="77">
        <v>55723.553703738799</v>
      </c>
      <c r="D37" s="78">
        <f t="shared" si="1"/>
        <v>2.0619419059494042E-2</v>
      </c>
    </row>
    <row r="38" spans="1:8">
      <c r="A38" s="10"/>
      <c r="B38" s="71" t="s">
        <v>39</v>
      </c>
      <c r="C38" s="60"/>
      <c r="D38" s="60"/>
    </row>
    <row r="39" spans="1:8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8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8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8">
      <c r="B42" s="72" t="s">
        <v>43</v>
      </c>
      <c r="C42" s="77">
        <f>SUM(C11:C41)</f>
        <v>2702479.3250943385</v>
      </c>
      <c r="D42" s="78">
        <f t="shared" si="2"/>
        <v>1</v>
      </c>
      <c r="F42" s="117"/>
      <c r="H42" s="77"/>
    </row>
    <row r="43" spans="1:8">
      <c r="A43" s="10" t="s">
        <v>13</v>
      </c>
      <c r="B43" s="73" t="s">
        <v>44</v>
      </c>
      <c r="C43" s="77">
        <f>'יתרת התחייבות להשקעה'!C11</f>
        <v>272330.74486843275</v>
      </c>
      <c r="D43" s="78">
        <f>C43/$C$42</f>
        <v>0.10077070427131804</v>
      </c>
    </row>
    <row r="44" spans="1:8">
      <c r="B44" s="11" t="s">
        <v>197</v>
      </c>
    </row>
    <row r="45" spans="1:8">
      <c r="C45" s="13" t="s">
        <v>45</v>
      </c>
      <c r="D45" s="14" t="s">
        <v>46</v>
      </c>
    </row>
    <row r="46" spans="1:8">
      <c r="C46" s="13" t="s">
        <v>9</v>
      </c>
      <c r="D46" s="13" t="s">
        <v>10</v>
      </c>
    </row>
    <row r="47" spans="1:8">
      <c r="C47" t="s">
        <v>110</v>
      </c>
      <c r="D47" s="84">
        <v>4.0575000000000001</v>
      </c>
    </row>
    <row r="48" spans="1:8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202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201</v>
      </c>
      <c r="D53" s="84">
        <v>0.54420000000000002</v>
      </c>
    </row>
    <row r="54" spans="3:4">
      <c r="C54" t="s">
        <v>203</v>
      </c>
      <c r="D54" s="84">
        <v>0.35849999999999999</v>
      </c>
    </row>
    <row r="55" spans="3:4">
      <c r="C55" t="s">
        <v>200</v>
      </c>
      <c r="D55" s="84">
        <v>0.34960000000000002</v>
      </c>
    </row>
    <row r="56" spans="3:4">
      <c r="C56" t="s">
        <v>113</v>
      </c>
      <c r="D56" s="84">
        <v>4.7003000000000004</v>
      </c>
    </row>
    <row r="57" spans="3:4">
      <c r="C57" t="s">
        <v>198</v>
      </c>
      <c r="D57" s="84">
        <v>4.1904000000000003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A1:XFD4" xr:uid="{994AA000-AF54-40E0-966E-58DBDA8CB99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45197</v>
      </c>
      <c r="E1" s="16"/>
    </row>
    <row r="2" spans="2:61">
      <c r="B2" s="2" t="s">
        <v>1</v>
      </c>
      <c r="C2" s="12" t="s">
        <v>2751</v>
      </c>
      <c r="E2" s="16"/>
    </row>
    <row r="3" spans="2:61">
      <c r="B3" s="2" t="s">
        <v>2</v>
      </c>
      <c r="C3" s="26" t="s">
        <v>2752</v>
      </c>
      <c r="E3" s="16"/>
    </row>
    <row r="4" spans="2:61">
      <c r="B4" s="2" t="s">
        <v>3</v>
      </c>
      <c r="C4" s="83" t="s">
        <v>196</v>
      </c>
      <c r="E4" s="16"/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288.33999999999997</v>
      </c>
      <c r="H11" s="7"/>
      <c r="I11" s="75">
        <v>1478.9099093100001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913.63733999999999</v>
      </c>
      <c r="K12" s="80">
        <v>0.61780000000000002</v>
      </c>
      <c r="L12" s="80">
        <v>2.9999999999999997E-4</v>
      </c>
    </row>
    <row r="13" spans="2:61">
      <c r="B13" s="79" t="s">
        <v>1975</v>
      </c>
      <c r="C13" s="16"/>
      <c r="D13" s="16"/>
      <c r="E13" s="16"/>
      <c r="G13" s="81">
        <v>0</v>
      </c>
      <c r="I13" s="81">
        <v>913.63733999999999</v>
      </c>
      <c r="K13" s="80">
        <v>0.61780000000000002</v>
      </c>
      <c r="L13" s="80">
        <v>2.9999999999999997E-4</v>
      </c>
    </row>
    <row r="14" spans="2:61">
      <c r="B14" t="s">
        <v>1976</v>
      </c>
      <c r="C14" t="s">
        <v>1977</v>
      </c>
      <c r="D14" t="s">
        <v>100</v>
      </c>
      <c r="E14" t="s">
        <v>123</v>
      </c>
      <c r="F14" t="s">
        <v>102</v>
      </c>
      <c r="G14" s="77">
        <v>20.03</v>
      </c>
      <c r="H14" s="77">
        <v>3763400</v>
      </c>
      <c r="I14" s="77">
        <v>753.80902000000003</v>
      </c>
      <c r="J14" s="78">
        <v>0</v>
      </c>
      <c r="K14" s="78">
        <v>0.50970000000000004</v>
      </c>
      <c r="L14" s="78">
        <v>2.9999999999999997E-4</v>
      </c>
    </row>
    <row r="15" spans="2:61">
      <c r="B15" t="s">
        <v>1978</v>
      </c>
      <c r="C15" t="s">
        <v>1979</v>
      </c>
      <c r="D15" t="s">
        <v>100</v>
      </c>
      <c r="E15" t="s">
        <v>123</v>
      </c>
      <c r="F15" t="s">
        <v>102</v>
      </c>
      <c r="G15" s="77">
        <v>-20.03</v>
      </c>
      <c r="H15" s="77">
        <v>305600</v>
      </c>
      <c r="I15" s="77">
        <v>-61.211680000000001</v>
      </c>
      <c r="J15" s="78">
        <v>0</v>
      </c>
      <c r="K15" s="78">
        <v>-4.1399999999999999E-2</v>
      </c>
      <c r="L15" s="78">
        <v>0</v>
      </c>
    </row>
    <row r="16" spans="2:61">
      <c r="B16" t="s">
        <v>1980</v>
      </c>
      <c r="C16" t="s">
        <v>1981</v>
      </c>
      <c r="D16" t="s">
        <v>100</v>
      </c>
      <c r="E16" t="s">
        <v>123</v>
      </c>
      <c r="F16" t="s">
        <v>102</v>
      </c>
      <c r="G16" s="77">
        <v>184.2</v>
      </c>
      <c r="H16" s="77">
        <v>120100</v>
      </c>
      <c r="I16" s="77">
        <v>221.2242</v>
      </c>
      <c r="J16" s="78">
        <v>0</v>
      </c>
      <c r="K16" s="78">
        <v>0.14960000000000001</v>
      </c>
      <c r="L16" s="78">
        <v>1E-4</v>
      </c>
    </row>
    <row r="17" spans="2:12">
      <c r="B17" t="s">
        <v>1982</v>
      </c>
      <c r="C17" t="s">
        <v>1983</v>
      </c>
      <c r="D17" t="s">
        <v>100</v>
      </c>
      <c r="E17" t="s">
        <v>123</v>
      </c>
      <c r="F17" t="s">
        <v>102</v>
      </c>
      <c r="G17" s="77">
        <v>-184.2</v>
      </c>
      <c r="H17" s="77">
        <v>100</v>
      </c>
      <c r="I17" s="77">
        <v>-0.1842</v>
      </c>
      <c r="J17" s="78">
        <v>0</v>
      </c>
      <c r="K17" s="78">
        <v>-1E-4</v>
      </c>
      <c r="L17" s="78">
        <v>0</v>
      </c>
    </row>
    <row r="18" spans="2:12">
      <c r="B18" s="79" t="s">
        <v>1984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1985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911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228</v>
      </c>
      <c r="C24" s="16"/>
      <c r="D24" s="16"/>
      <c r="E24" s="16"/>
      <c r="G24" s="81">
        <v>288.33999999999997</v>
      </c>
      <c r="I24" s="81">
        <v>565.27256930999999</v>
      </c>
      <c r="K24" s="80">
        <v>0.38219999999999998</v>
      </c>
      <c r="L24" s="80">
        <v>2.0000000000000001E-4</v>
      </c>
    </row>
    <row r="25" spans="2:12">
      <c r="B25" s="79" t="s">
        <v>1975</v>
      </c>
      <c r="C25" s="16"/>
      <c r="D25" s="16"/>
      <c r="E25" s="16"/>
      <c r="G25" s="81">
        <v>288.33999999999997</v>
      </c>
      <c r="I25" s="81">
        <v>565.27256930999999</v>
      </c>
      <c r="K25" s="80">
        <v>0.38219999999999998</v>
      </c>
      <c r="L25" s="80">
        <v>2.0000000000000001E-4</v>
      </c>
    </row>
    <row r="26" spans="2:12">
      <c r="B26" t="s">
        <v>1986</v>
      </c>
      <c r="C26" t="s">
        <v>1987</v>
      </c>
      <c r="D26" t="s">
        <v>123</v>
      </c>
      <c r="E26" t="s">
        <v>123</v>
      </c>
      <c r="F26" t="s">
        <v>106</v>
      </c>
      <c r="G26" s="77">
        <v>-13.67</v>
      </c>
      <c r="H26" s="77">
        <v>461200</v>
      </c>
      <c r="I26" s="77">
        <v>-242.66420796</v>
      </c>
      <c r="J26" s="78">
        <v>0</v>
      </c>
      <c r="K26" s="78">
        <v>-0.1641</v>
      </c>
      <c r="L26" s="78">
        <v>-1E-4</v>
      </c>
    </row>
    <row r="27" spans="2:12">
      <c r="B27" t="s">
        <v>1988</v>
      </c>
      <c r="C27" t="s">
        <v>1989</v>
      </c>
      <c r="D27" t="s">
        <v>123</v>
      </c>
      <c r="E27" t="s">
        <v>123</v>
      </c>
      <c r="F27" t="s">
        <v>106</v>
      </c>
      <c r="G27" s="77">
        <v>13.67</v>
      </c>
      <c r="H27" s="77">
        <v>1503900</v>
      </c>
      <c r="I27" s="77">
        <v>791.28946737000001</v>
      </c>
      <c r="J27" s="78">
        <v>0</v>
      </c>
      <c r="K27" s="78">
        <v>0.53500000000000003</v>
      </c>
      <c r="L27" s="78">
        <v>2.9999999999999997E-4</v>
      </c>
    </row>
    <row r="28" spans="2:12">
      <c r="B28" t="s">
        <v>1990</v>
      </c>
      <c r="C28" t="s">
        <v>1991</v>
      </c>
      <c r="D28" t="s">
        <v>123</v>
      </c>
      <c r="E28" t="s">
        <v>123</v>
      </c>
      <c r="F28" t="s">
        <v>106</v>
      </c>
      <c r="G28" s="77">
        <v>288.33999999999997</v>
      </c>
      <c r="H28" s="77">
        <v>1500</v>
      </c>
      <c r="I28" s="77">
        <v>16.6473099</v>
      </c>
      <c r="J28" s="78">
        <v>0</v>
      </c>
      <c r="K28" s="78">
        <v>1.1299999999999999E-2</v>
      </c>
      <c r="L28" s="78">
        <v>0</v>
      </c>
    </row>
    <row r="29" spans="2:12">
      <c r="B29" s="79" t="s">
        <v>1992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1985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1993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911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F36" t="s">
        <v>211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230</v>
      </c>
      <c r="C37" s="16"/>
      <c r="D37" s="16"/>
      <c r="E37" s="16"/>
    </row>
    <row r="38" spans="2:12">
      <c r="B38" t="s">
        <v>318</v>
      </c>
      <c r="C38" s="16"/>
      <c r="D38" s="16"/>
      <c r="E38" s="16"/>
    </row>
    <row r="39" spans="2:12">
      <c r="B39" t="s">
        <v>319</v>
      </c>
      <c r="C39" s="16"/>
      <c r="D39" s="16"/>
      <c r="E39" s="16"/>
    </row>
    <row r="40" spans="2:12">
      <c r="B40" t="s">
        <v>320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45197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2751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2752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443.96</v>
      </c>
      <c r="H11" s="25"/>
      <c r="I11" s="75">
        <v>-10736.81582802461</v>
      </c>
      <c r="J11" s="76">
        <v>1</v>
      </c>
      <c r="K11" s="76">
        <v>-4.0000000000000001E-3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443.96</v>
      </c>
      <c r="H14" s="19"/>
      <c r="I14" s="81">
        <v>-10736.81582802461</v>
      </c>
      <c r="J14" s="80">
        <v>1</v>
      </c>
      <c r="K14" s="80">
        <v>-4.0000000000000001E-3</v>
      </c>
      <c r="BF14" s="16" t="s">
        <v>126</v>
      </c>
    </row>
    <row r="15" spans="1:60">
      <c r="B15" t="s">
        <v>1994</v>
      </c>
      <c r="C15" t="s">
        <v>1995</v>
      </c>
      <c r="D15" t="s">
        <v>123</v>
      </c>
      <c r="E15" t="s">
        <v>123</v>
      </c>
      <c r="F15" t="s">
        <v>106</v>
      </c>
      <c r="G15" s="77">
        <v>58.34</v>
      </c>
      <c r="H15" s="77">
        <v>955.5</v>
      </c>
      <c r="I15" s="77">
        <v>-373.69249280814</v>
      </c>
      <c r="J15" s="78">
        <v>3.4799999999999998E-2</v>
      </c>
      <c r="K15" s="78">
        <v>-1E-4</v>
      </c>
      <c r="BF15" s="16" t="s">
        <v>127</v>
      </c>
    </row>
    <row r="16" spans="1:60">
      <c r="B16" t="s">
        <v>1996</v>
      </c>
      <c r="C16" t="s">
        <v>1997</v>
      </c>
      <c r="D16" t="s">
        <v>123</v>
      </c>
      <c r="E16" t="s">
        <v>123</v>
      </c>
      <c r="F16" t="s">
        <v>106</v>
      </c>
      <c r="G16" s="77">
        <v>13.94</v>
      </c>
      <c r="H16" s="77">
        <v>14859.75</v>
      </c>
      <c r="I16" s="77">
        <v>-684.59296201830398</v>
      </c>
      <c r="J16" s="78">
        <v>6.3799999999999996E-2</v>
      </c>
      <c r="K16" s="78">
        <v>-2.9999999999999997E-4</v>
      </c>
      <c r="BF16" s="16" t="s">
        <v>128</v>
      </c>
    </row>
    <row r="17" spans="2:58">
      <c r="B17" t="s">
        <v>1998</v>
      </c>
      <c r="C17" t="s">
        <v>1999</v>
      </c>
      <c r="D17" t="s">
        <v>123</v>
      </c>
      <c r="E17" t="s">
        <v>123</v>
      </c>
      <c r="F17" t="s">
        <v>106</v>
      </c>
      <c r="G17" s="77">
        <v>270.77999999999997</v>
      </c>
      <c r="H17" s="77">
        <v>4337.5</v>
      </c>
      <c r="I17" s="77">
        <v>-8681.8981468175007</v>
      </c>
      <c r="J17" s="78">
        <v>0.80859999999999999</v>
      </c>
      <c r="K17" s="78">
        <v>-3.2000000000000002E-3</v>
      </c>
      <c r="BF17" s="16" t="s">
        <v>129</v>
      </c>
    </row>
    <row r="18" spans="2:58">
      <c r="B18" t="s">
        <v>2000</v>
      </c>
      <c r="C18" t="s">
        <v>2001</v>
      </c>
      <c r="D18" t="s">
        <v>123</v>
      </c>
      <c r="E18" t="s">
        <v>123</v>
      </c>
      <c r="F18" t="s">
        <v>199</v>
      </c>
      <c r="G18" s="77">
        <v>10.44</v>
      </c>
      <c r="H18" s="77">
        <v>2340</v>
      </c>
      <c r="I18" s="77">
        <v>-22.420638196886198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2002</v>
      </c>
      <c r="C19" t="s">
        <v>2003</v>
      </c>
      <c r="D19" t="s">
        <v>123</v>
      </c>
      <c r="E19" t="s">
        <v>123</v>
      </c>
      <c r="F19" t="s">
        <v>106</v>
      </c>
      <c r="G19" s="77">
        <v>90.46</v>
      </c>
      <c r="H19" s="77">
        <v>111.328125</v>
      </c>
      <c r="I19" s="77">
        <v>-974.21158818378001</v>
      </c>
      <c r="J19" s="78">
        <v>9.0700000000000003E-2</v>
      </c>
      <c r="K19" s="78">
        <v>-4.0000000000000002E-4</v>
      </c>
      <c r="BF19" s="16" t="s">
        <v>131</v>
      </c>
    </row>
    <row r="20" spans="2:58">
      <c r="B20" t="s">
        <v>230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319</v>
      </c>
      <c r="C22" s="19"/>
      <c r="D22" s="19"/>
      <c r="E22" s="19"/>
      <c r="F22" s="19"/>
      <c r="G22" s="19"/>
      <c r="H22" s="19"/>
    </row>
    <row r="23" spans="2:58">
      <c r="B23" t="s">
        <v>320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45197</v>
      </c>
    </row>
    <row r="2" spans="2:81">
      <c r="B2" s="2" t="s">
        <v>1</v>
      </c>
      <c r="C2" s="12" t="s">
        <v>2751</v>
      </c>
    </row>
    <row r="3" spans="2:81">
      <c r="B3" s="2" t="s">
        <v>2</v>
      </c>
      <c r="C3" s="26" t="s">
        <v>2752</v>
      </c>
    </row>
    <row r="4" spans="2:81">
      <c r="B4" s="2" t="s">
        <v>3</v>
      </c>
      <c r="C4" s="83" t="s">
        <v>196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2004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2005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2006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2004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2005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2006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45197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2751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2752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2011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2012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2013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2014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911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45197</v>
      </c>
      <c r="E1" s="16"/>
      <c r="F1" s="16"/>
    </row>
    <row r="2" spans="2:65">
      <c r="B2" s="2" t="s">
        <v>1</v>
      </c>
      <c r="C2" s="12" t="s">
        <v>2751</v>
      </c>
      <c r="E2" s="16"/>
      <c r="F2" s="16"/>
    </row>
    <row r="3" spans="2:65">
      <c r="B3" s="2" t="s">
        <v>2</v>
      </c>
      <c r="C3" s="26" t="s">
        <v>2752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874083.41399999999</v>
      </c>
      <c r="O11" s="7"/>
      <c r="P11" s="75">
        <v>3364.3470604859999</v>
      </c>
      <c r="Q11" s="7"/>
      <c r="R11" s="76">
        <v>1</v>
      </c>
      <c r="S11" s="76">
        <v>1.1999999999999999E-3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</v>
      </c>
      <c r="M12" s="80">
        <v>0</v>
      </c>
      <c r="N12" s="81">
        <v>874083.41399999999</v>
      </c>
      <c r="P12" s="81">
        <v>3364.3470604859999</v>
      </c>
      <c r="R12" s="80">
        <v>1</v>
      </c>
      <c r="S12" s="80">
        <v>1.1999999999999999E-3</v>
      </c>
    </row>
    <row r="13" spans="2:65">
      <c r="B13" s="79" t="s">
        <v>2016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323</v>
      </c>
      <c r="D17" s="16"/>
      <c r="E17" s="16"/>
      <c r="F17" s="16"/>
      <c r="J17" s="81">
        <v>1</v>
      </c>
      <c r="M17" s="80">
        <v>0</v>
      </c>
      <c r="N17" s="81">
        <v>874083.41399999999</v>
      </c>
      <c r="P17" s="81">
        <v>3364.3470604859999</v>
      </c>
      <c r="R17" s="80">
        <v>1</v>
      </c>
      <c r="S17" s="80">
        <v>1.1999999999999999E-3</v>
      </c>
    </row>
    <row r="18" spans="2:19">
      <c r="B18" t="s">
        <v>2018</v>
      </c>
      <c r="C18" t="s">
        <v>2019</v>
      </c>
      <c r="D18" t="s">
        <v>123</v>
      </c>
      <c r="E18" t="s">
        <v>908</v>
      </c>
      <c r="F18" t="s">
        <v>715</v>
      </c>
      <c r="G18" t="s">
        <v>669</v>
      </c>
      <c r="H18" t="s">
        <v>2962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874083.41399999999</v>
      </c>
      <c r="O18" s="77">
        <v>100.14</v>
      </c>
      <c r="P18" s="77">
        <v>3364.3470604859999</v>
      </c>
      <c r="Q18" s="78">
        <v>0</v>
      </c>
      <c r="R18" s="78">
        <v>1</v>
      </c>
      <c r="S18" s="78">
        <v>1.1999999999999999E-3</v>
      </c>
    </row>
    <row r="19" spans="2:19">
      <c r="B19" s="79" t="s">
        <v>911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45197</v>
      </c>
      <c r="E1" s="16"/>
    </row>
    <row r="2" spans="2:81">
      <c r="B2" s="2" t="s">
        <v>1</v>
      </c>
      <c r="C2" s="12" t="s">
        <v>2751</v>
      </c>
      <c r="E2" s="16"/>
    </row>
    <row r="3" spans="2:81">
      <c r="B3" s="2" t="s">
        <v>2</v>
      </c>
      <c r="C3" s="26" t="s">
        <v>2752</v>
      </c>
      <c r="E3" s="16"/>
    </row>
    <row r="4" spans="2:81">
      <c r="B4" s="2" t="s">
        <v>3</v>
      </c>
      <c r="C4" s="83" t="s">
        <v>196</v>
      </c>
      <c r="E4" s="16"/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</v>
      </c>
      <c r="K11" s="7"/>
      <c r="L11" s="7"/>
      <c r="M11" s="76">
        <v>4.1700000000000001E-2</v>
      </c>
      <c r="N11" s="75">
        <f>N12+N37</f>
        <v>26497652.020000003</v>
      </c>
      <c r="O11" s="7"/>
      <c r="P11" s="75">
        <f>P12+P37</f>
        <v>29209.640826060575</v>
      </c>
      <c r="Q11" s="7"/>
      <c r="R11" s="76">
        <f>P11/$P$11</f>
        <v>1</v>
      </c>
      <c r="S11" s="76">
        <f>P11/'סכום נכסי הקרן'!$C$42</f>
        <v>1.0808460421816889E-2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5.07</v>
      </c>
      <c r="M12" s="80">
        <v>4.0599999999999997E-2</v>
      </c>
      <c r="N12" s="81">
        <f>N13+N23+N33+N35</f>
        <v>25695162.510000002</v>
      </c>
      <c r="P12" s="81">
        <f>P13+P23+P33+P35</f>
        <v>27489.331914834613</v>
      </c>
      <c r="R12" s="80">
        <f t="shared" ref="R12:R42" si="0">P12/$P$11</f>
        <v>0.94110475642373803</v>
      </c>
      <c r="S12" s="80">
        <f>P12/'סכום נכסי הקרן'!$C$42</f>
        <v>1.0171893512589597E-2</v>
      </c>
    </row>
    <row r="13" spans="2:81">
      <c r="B13" s="79" t="s">
        <v>2016</v>
      </c>
      <c r="C13" s="16"/>
      <c r="D13" s="16"/>
      <c r="E13" s="16"/>
      <c r="J13" s="81">
        <v>6.9</v>
      </c>
      <c r="M13" s="80">
        <v>2.98E-2</v>
      </c>
      <c r="N13" s="81">
        <f>SUM(N14:N22)</f>
        <v>13318899.419999998</v>
      </c>
      <c r="P13" s="81">
        <f>SUM(P14:P22)</f>
        <v>15964.673787108235</v>
      </c>
      <c r="R13" s="80">
        <f t="shared" si="0"/>
        <v>0.54655495020208189</v>
      </c>
      <c r="S13" s="80">
        <f>P13/'סכום נכסי הקרן'!$C$42</f>
        <v>5.9074175476073023E-3</v>
      </c>
    </row>
    <row r="14" spans="2:81">
      <c r="B14" t="s">
        <v>2022</v>
      </c>
      <c r="C14" t="s">
        <v>2023</v>
      </c>
      <c r="D14" t="s">
        <v>123</v>
      </c>
      <c r="E14" t="s">
        <v>340</v>
      </c>
      <c r="F14" t="s">
        <v>127</v>
      </c>
      <c r="G14" t="s">
        <v>207</v>
      </c>
      <c r="H14" t="s">
        <v>208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2348549.7400000002</v>
      </c>
      <c r="O14" s="77">
        <v>156.16999999999999</v>
      </c>
      <c r="P14" s="77">
        <v>3667.730128958</v>
      </c>
      <c r="Q14" s="78">
        <v>1.5E-3</v>
      </c>
      <c r="R14" s="78">
        <f t="shared" si="0"/>
        <v>0.1255657387503952</v>
      </c>
      <c r="S14" s="78">
        <f>P14/'סכום נכסי הקרן'!$C$42</f>
        <v>1.3571723176198458E-3</v>
      </c>
      <c r="W14" s="93"/>
    </row>
    <row r="15" spans="2:81">
      <c r="B15" t="s">
        <v>2024</v>
      </c>
      <c r="C15" t="s">
        <v>2025</v>
      </c>
      <c r="D15" t="s">
        <v>123</v>
      </c>
      <c r="E15" t="s">
        <v>340</v>
      </c>
      <c r="F15" t="s">
        <v>127</v>
      </c>
      <c r="G15" t="s">
        <v>207</v>
      </c>
      <c r="H15" t="s">
        <v>208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4609122.5</v>
      </c>
      <c r="O15" s="77">
        <v>131.02000000000001</v>
      </c>
      <c r="P15" s="77">
        <v>6038.8722994999998</v>
      </c>
      <c r="Q15" s="78">
        <v>1.2999999999999999E-3</v>
      </c>
      <c r="R15" s="78">
        <f t="shared" si="0"/>
        <v>0.20674243601489864</v>
      </c>
      <c r="S15" s="78">
        <f>P15/'סכום נכסי הקרן'!$C$42</f>
        <v>2.2345674371770426E-3</v>
      </c>
      <c r="W15" s="93"/>
    </row>
    <row r="16" spans="2:81">
      <c r="B16" t="s">
        <v>2026</v>
      </c>
      <c r="C16" t="s">
        <v>2027</v>
      </c>
      <c r="D16" t="s">
        <v>123</v>
      </c>
      <c r="E16" t="s">
        <v>2028</v>
      </c>
      <c r="F16" t="s">
        <v>715</v>
      </c>
      <c r="G16" t="s">
        <v>330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1445713.21</v>
      </c>
      <c r="O16" s="77">
        <v>112.12</v>
      </c>
      <c r="P16" s="77">
        <v>1620.933651052</v>
      </c>
      <c r="Q16" s="78">
        <v>3.7000000000000002E-3</v>
      </c>
      <c r="R16" s="78">
        <f t="shared" si="0"/>
        <v>5.5493104509721246E-2</v>
      </c>
      <c r="S16" s="78">
        <f>P16/'סכום נכסי הקרן'!$C$42</f>
        <v>5.9979502377707045E-4</v>
      </c>
      <c r="W16" s="93"/>
    </row>
    <row r="17" spans="2:23">
      <c r="B17" t="s">
        <v>2029</v>
      </c>
      <c r="C17" t="s">
        <v>2030</v>
      </c>
      <c r="D17" t="s">
        <v>123</v>
      </c>
      <c r="E17" t="s">
        <v>328</v>
      </c>
      <c r="F17" t="s">
        <v>329</v>
      </c>
      <c r="G17" t="s">
        <v>381</v>
      </c>
      <c r="H17" t="s">
        <v>208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905.41</v>
      </c>
      <c r="O17" s="77">
        <v>171.97</v>
      </c>
      <c r="P17" s="77">
        <v>1.5570335769999999</v>
      </c>
      <c r="Q17" s="78">
        <v>0</v>
      </c>
      <c r="R17" s="78">
        <f t="shared" si="0"/>
        <v>5.3305468090892401E-5</v>
      </c>
      <c r="S17" s="78">
        <f>P17/'סכום נכסי הקרן'!$C$42</f>
        <v>5.7615004212683358E-7</v>
      </c>
      <c r="W17" s="93"/>
    </row>
    <row r="18" spans="2:23">
      <c r="B18" t="s">
        <v>2031</v>
      </c>
      <c r="C18" t="s">
        <v>2032</v>
      </c>
      <c r="D18" t="s">
        <v>123</v>
      </c>
      <c r="E18" t="s">
        <v>371</v>
      </c>
      <c r="F18" t="s">
        <v>127</v>
      </c>
      <c r="G18" t="s">
        <v>356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435577.62</v>
      </c>
      <c r="O18" s="77">
        <v>142.79</v>
      </c>
      <c r="P18" s="77">
        <v>621.96128359800002</v>
      </c>
      <c r="Q18" s="78">
        <v>1E-3</v>
      </c>
      <c r="R18" s="78">
        <f t="shared" si="0"/>
        <v>2.1293013745074599E-2</v>
      </c>
      <c r="S18" s="78">
        <f>P18/'סכום נכסי הקרן'!$C$42</f>
        <v>2.3014469632484183E-4</v>
      </c>
      <c r="W18" s="93"/>
    </row>
    <row r="19" spans="2:23">
      <c r="B19" t="s">
        <v>2033</v>
      </c>
      <c r="C19" t="s">
        <v>2034</v>
      </c>
      <c r="D19" t="s">
        <v>123</v>
      </c>
      <c r="E19" t="s">
        <v>2035</v>
      </c>
      <c r="F19" t="s">
        <v>127</v>
      </c>
      <c r="G19" t="s">
        <v>495</v>
      </c>
      <c r="H19" t="s">
        <v>208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1052041.52</v>
      </c>
      <c r="O19" s="77">
        <v>101.03</v>
      </c>
      <c r="P19" s="77">
        <v>1062.8775476559999</v>
      </c>
      <c r="Q19" s="78">
        <v>2.0999999999999999E-3</v>
      </c>
      <c r="R19" s="78">
        <f t="shared" si="0"/>
        <v>3.6387901993909844E-2</v>
      </c>
      <c r="S19" s="78">
        <f>P19/'סכום נכסי הקרן'!$C$42</f>
        <v>3.9329719853412639E-4</v>
      </c>
      <c r="W19" s="93"/>
    </row>
    <row r="20" spans="2:23">
      <c r="B20" t="s">
        <v>2036</v>
      </c>
      <c r="C20" t="s">
        <v>2037</v>
      </c>
      <c r="D20" t="s">
        <v>123</v>
      </c>
      <c r="E20" t="s">
        <v>2038</v>
      </c>
      <c r="F20" t="s">
        <v>329</v>
      </c>
      <c r="G20" t="s">
        <v>507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1315051.8999999999</v>
      </c>
      <c r="O20" s="77">
        <v>100.11</v>
      </c>
      <c r="P20" s="77">
        <v>1316.4984570900001</v>
      </c>
      <c r="Q20" s="78">
        <v>4.1000000000000003E-3</v>
      </c>
      <c r="R20" s="78">
        <f t="shared" si="0"/>
        <v>4.5070682824536211E-2</v>
      </c>
      <c r="S20" s="78">
        <f>P20/'סכום נכסי הקרן'!$C$42</f>
        <v>4.8714469149326186E-4</v>
      </c>
      <c r="W20" s="93"/>
    </row>
    <row r="21" spans="2:23">
      <c r="B21" t="s">
        <v>2680</v>
      </c>
      <c r="C21" t="s">
        <v>2681</v>
      </c>
      <c r="D21" t="s">
        <v>123</v>
      </c>
      <c r="E21" t="s">
        <v>3801</v>
      </c>
      <c r="F21" t="s">
        <v>128</v>
      </c>
      <c r="G21" t="s">
        <v>3799</v>
      </c>
      <c r="H21" t="s">
        <v>212</v>
      </c>
      <c r="I21" s="86">
        <v>45132</v>
      </c>
      <c r="J21" s="91">
        <v>2.62</v>
      </c>
      <c r="K21" t="s">
        <v>102</v>
      </c>
      <c r="L21" s="90">
        <v>4.2500000000000003E-2</v>
      </c>
      <c r="M21" s="90">
        <v>4.5699999999999998E-2</v>
      </c>
      <c r="N21" s="91">
        <v>1554761.09</v>
      </c>
      <c r="O21" s="91">
        <v>100.36</v>
      </c>
      <c r="P21" s="91">
        <v>1559.891801597</v>
      </c>
      <c r="Q21" s="90">
        <v>6.7000000000000002E-3</v>
      </c>
      <c r="R21" s="90">
        <f t="shared" si="0"/>
        <v>5.3403320187534756E-2</v>
      </c>
      <c r="S21" s="90">
        <f>P21/'סכום נכסי הקרן'!$C$42</f>
        <v>5.7720767264058423E-4</v>
      </c>
      <c r="W21" s="93"/>
    </row>
    <row r="22" spans="2:23">
      <c r="B22" t="s">
        <v>2039</v>
      </c>
      <c r="C22" t="s">
        <v>2040</v>
      </c>
      <c r="D22" t="s">
        <v>123</v>
      </c>
      <c r="E22" t="s">
        <v>2041</v>
      </c>
      <c r="F22" t="s">
        <v>112</v>
      </c>
      <c r="G22" t="s">
        <v>3799</v>
      </c>
      <c r="H22" t="s">
        <v>212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557176.43000000005</v>
      </c>
      <c r="O22" s="77">
        <v>13.344352000000001</v>
      </c>
      <c r="P22" s="77">
        <v>74.351584080233593</v>
      </c>
      <c r="Q22" s="78">
        <v>1.5E-3</v>
      </c>
      <c r="R22" s="78">
        <f t="shared" si="0"/>
        <v>2.5454467079204135E-3</v>
      </c>
      <c r="S22" s="78">
        <f>P22/'סכום נכסי הקרן'!$C$42</f>
        <v>2.7512359998401881E-5</v>
      </c>
      <c r="W22" s="93"/>
    </row>
    <row r="23" spans="2:23">
      <c r="B23" s="79" t="s">
        <v>2017</v>
      </c>
      <c r="C23" s="16"/>
      <c r="D23" s="16"/>
      <c r="E23" s="16"/>
      <c r="J23" s="81">
        <v>2.4</v>
      </c>
      <c r="M23" s="80">
        <v>5.62E-2</v>
      </c>
      <c r="N23" s="81">
        <f>SUM(N24:N32)</f>
        <v>12364564.110000001</v>
      </c>
      <c r="P23" s="81">
        <f>SUM(P24:P32)</f>
        <v>11477.138629323068</v>
      </c>
      <c r="R23" s="80">
        <f t="shared" si="0"/>
        <v>0.39292296326640447</v>
      </c>
      <c r="S23" s="80">
        <f>P23/'סכום נכסי הקרן'!$C$42</f>
        <v>4.2468922972879438E-3</v>
      </c>
    </row>
    <row r="24" spans="2:23">
      <c r="B24" t="s">
        <v>2042</v>
      </c>
      <c r="C24" t="s">
        <v>2043</v>
      </c>
      <c r="D24" t="s">
        <v>123</v>
      </c>
      <c r="E24" t="s">
        <v>2028</v>
      </c>
      <c r="F24" t="s">
        <v>715</v>
      </c>
      <c r="G24" t="s">
        <v>330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2178335.56</v>
      </c>
      <c r="O24" s="77">
        <v>96.47</v>
      </c>
      <c r="P24" s="77">
        <v>2101.4403147319999</v>
      </c>
      <c r="Q24" s="78">
        <v>5.3E-3</v>
      </c>
      <c r="R24" s="78">
        <f t="shared" si="0"/>
        <v>7.1943380859962991E-2</v>
      </c>
      <c r="S24" s="78">
        <f>P24/'סכום נכסי הקרן'!$C$42</f>
        <v>7.7759718463660873E-4</v>
      </c>
      <c r="W24" s="93"/>
    </row>
    <row r="25" spans="2:23">
      <c r="B25" t="s">
        <v>2044</v>
      </c>
      <c r="C25" t="s">
        <v>2045</v>
      </c>
      <c r="D25" t="s">
        <v>123</v>
      </c>
      <c r="E25" t="s">
        <v>2028</v>
      </c>
      <c r="F25" t="s">
        <v>715</v>
      </c>
      <c r="G25" t="s">
        <v>330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876142.17</v>
      </c>
      <c r="O25" s="77">
        <v>92.4</v>
      </c>
      <c r="P25" s="77">
        <v>809.55536508</v>
      </c>
      <c r="Q25" s="78">
        <v>1.4E-3</v>
      </c>
      <c r="R25" s="78">
        <f t="shared" si="0"/>
        <v>2.7715348158534086E-2</v>
      </c>
      <c r="S25" s="78">
        <f>P25/'סכום נכסי הקרן'!$C$42</f>
        <v>2.9956024364839127E-4</v>
      </c>
      <c r="W25" s="93"/>
    </row>
    <row r="26" spans="2:23">
      <c r="B26" t="s">
        <v>2682</v>
      </c>
      <c r="C26" t="s">
        <v>2683</v>
      </c>
      <c r="D26" t="s">
        <v>123</v>
      </c>
      <c r="E26" t="s">
        <v>328</v>
      </c>
      <c r="F26" t="s">
        <v>329</v>
      </c>
      <c r="G26" t="s">
        <v>207</v>
      </c>
      <c r="H26" t="s">
        <v>208</v>
      </c>
      <c r="I26" s="86">
        <v>45141</v>
      </c>
      <c r="J26" s="91">
        <v>2.9</v>
      </c>
      <c r="K26" t="s">
        <v>102</v>
      </c>
      <c r="L26" s="90">
        <v>7.0499999999999993E-2</v>
      </c>
      <c r="M26" s="90">
        <v>6.8099999999999994E-2</v>
      </c>
      <c r="N26" s="91">
        <v>1631057.98</v>
      </c>
      <c r="O26" s="91">
        <v>100.13</v>
      </c>
      <c r="P26" s="91">
        <v>1632.5259321819999</v>
      </c>
      <c r="Q26" s="90">
        <v>3.3999999999999998E-3</v>
      </c>
      <c r="R26" s="90">
        <f t="shared" si="0"/>
        <v>5.5889969407822197E-2</v>
      </c>
      <c r="S26" s="90">
        <f>P26/'סכום נכסי הקרן'!$C$42</f>
        <v>6.0408452232100292E-4</v>
      </c>
      <c r="W26" s="93"/>
    </row>
    <row r="27" spans="2:23">
      <c r="B27" t="s">
        <v>2046</v>
      </c>
      <c r="C27" t="s">
        <v>2047</v>
      </c>
      <c r="D27" t="s">
        <v>123</v>
      </c>
      <c r="E27" t="s">
        <v>2048</v>
      </c>
      <c r="F27" t="s">
        <v>344</v>
      </c>
      <c r="G27" t="s">
        <v>397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2466852.96</v>
      </c>
      <c r="O27" s="77">
        <v>95.15</v>
      </c>
      <c r="P27" s="77">
        <v>2347.2105914399999</v>
      </c>
      <c r="Q27" s="78">
        <v>3.5000000000000001E-3</v>
      </c>
      <c r="R27" s="78">
        <f t="shared" si="0"/>
        <v>8.035739314349391E-2</v>
      </c>
      <c r="S27" s="78">
        <f>P27/'סכום נכסי הקרן'!$C$42</f>
        <v>8.6853970339183381E-4</v>
      </c>
      <c r="W27" s="93"/>
    </row>
    <row r="28" spans="2:23">
      <c r="B28" t="s">
        <v>2049</v>
      </c>
      <c r="C28" t="s">
        <v>2050</v>
      </c>
      <c r="D28" t="s">
        <v>123</v>
      </c>
      <c r="E28" t="s">
        <v>1158</v>
      </c>
      <c r="F28" t="s">
        <v>697</v>
      </c>
      <c r="G28" t="s">
        <v>495</v>
      </c>
      <c r="H28" t="s">
        <v>208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1580482.33</v>
      </c>
      <c r="O28" s="77">
        <v>89.17</v>
      </c>
      <c r="P28" s="77">
        <v>1409.316093661</v>
      </c>
      <c r="Q28" s="78">
        <v>2E-3</v>
      </c>
      <c r="R28" s="78">
        <f t="shared" si="0"/>
        <v>4.8248319863064562E-2</v>
      </c>
      <c r="S28" s="78">
        <f>P28/'סכום נכסי הקרן'!$C$42</f>
        <v>5.2149005565909495E-4</v>
      </c>
      <c r="W28" s="93"/>
    </row>
    <row r="29" spans="2:23">
      <c r="B29" t="s">
        <v>2051</v>
      </c>
      <c r="C29" t="s">
        <v>2052</v>
      </c>
      <c r="D29" t="s">
        <v>123</v>
      </c>
      <c r="E29" t="s">
        <v>2053</v>
      </c>
      <c r="F29" t="s">
        <v>344</v>
      </c>
      <c r="G29" t="s">
        <v>573</v>
      </c>
      <c r="H29" t="s">
        <v>208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1779863.9</v>
      </c>
      <c r="O29" s="77">
        <v>97.96</v>
      </c>
      <c r="P29" s="77">
        <v>1743.5546764400001</v>
      </c>
      <c r="Q29" s="78">
        <v>6.6E-3</v>
      </c>
      <c r="R29" s="78">
        <f t="shared" si="0"/>
        <v>5.9691068672245245E-2</v>
      </c>
      <c r="S29" s="78">
        <f>P29/'סכום נכסי הקרן'!$C$42</f>
        <v>6.4516855327991667E-4</v>
      </c>
      <c r="W29" s="93"/>
    </row>
    <row r="30" spans="2:23">
      <c r="B30" t="s">
        <v>2054</v>
      </c>
      <c r="C30" t="s">
        <v>2055</v>
      </c>
      <c r="D30" t="s">
        <v>123</v>
      </c>
      <c r="E30" t="s">
        <v>2056</v>
      </c>
      <c r="F30" t="s">
        <v>128</v>
      </c>
      <c r="G30" t="s">
        <v>580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847554.24</v>
      </c>
      <c r="O30" s="77">
        <v>99.305300000000003</v>
      </c>
      <c r="P30" s="77">
        <v>841.66628069471994</v>
      </c>
      <c r="Q30" s="78">
        <v>0</v>
      </c>
      <c r="R30" s="78">
        <f t="shared" si="0"/>
        <v>2.8814674090199457E-2</v>
      </c>
      <c r="S30" s="78">
        <f>P30/'סכום נכסי הקרן'!$C$42</f>
        <v>3.1144226447147341E-4</v>
      </c>
    </row>
    <row r="31" spans="2:23">
      <c r="B31" t="s">
        <v>2057</v>
      </c>
      <c r="C31" t="s">
        <v>2058</v>
      </c>
      <c r="D31" t="s">
        <v>123</v>
      </c>
      <c r="E31" t="s">
        <v>701</v>
      </c>
      <c r="F31" t="s">
        <v>641</v>
      </c>
      <c r="G31" t="s">
        <v>3799</v>
      </c>
      <c r="H31" t="s">
        <v>212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1002068.08</v>
      </c>
      <c r="O31" s="77">
        <v>59</v>
      </c>
      <c r="P31" s="77">
        <v>591.22016719999999</v>
      </c>
      <c r="Q31" s="78">
        <v>1.6999999999999999E-3</v>
      </c>
      <c r="R31" s="78">
        <f t="shared" si="0"/>
        <v>2.0240583262239868E-2</v>
      </c>
      <c r="S31" s="78">
        <f>P31/'סכום נכסי הקרן'!$C$42</f>
        <v>2.18769543104409E-4</v>
      </c>
      <c r="W31" s="93"/>
    </row>
    <row r="32" spans="2:23">
      <c r="B32" t="s">
        <v>3802</v>
      </c>
      <c r="C32">
        <v>9556</v>
      </c>
      <c r="D32" t="s">
        <v>123</v>
      </c>
      <c r="E32" t="s">
        <v>701</v>
      </c>
      <c r="F32" t="s">
        <v>3803</v>
      </c>
      <c r="G32" t="s">
        <v>3799</v>
      </c>
      <c r="H32" t="s">
        <v>212</v>
      </c>
      <c r="I32" s="86">
        <v>45046</v>
      </c>
      <c r="J32" s="91">
        <v>0</v>
      </c>
      <c r="K32" t="s">
        <v>102</v>
      </c>
      <c r="L32" s="90">
        <v>0</v>
      </c>
      <c r="M32" s="90">
        <v>0</v>
      </c>
      <c r="N32" s="91">
        <v>2206.89</v>
      </c>
      <c r="O32" s="91">
        <v>29.41732</v>
      </c>
      <c r="P32" s="91">
        <v>0.649207893348</v>
      </c>
      <c r="Q32" s="90">
        <v>0</v>
      </c>
      <c r="R32" s="78">
        <f t="shared" ref="R32" si="1">P32/$P$11</f>
        <v>2.2225808842154012E-5</v>
      </c>
      <c r="S32" s="78">
        <f>P32/'סכום נכסי הקרן'!$C$42</f>
        <v>2.4022677521328949E-7</v>
      </c>
      <c r="W32" s="93"/>
    </row>
    <row r="33" spans="2:23">
      <c r="B33" s="79" t="s">
        <v>323</v>
      </c>
      <c r="C33" s="16"/>
      <c r="D33" s="16"/>
      <c r="E33" s="16"/>
      <c r="J33" s="81">
        <v>1.92</v>
      </c>
      <c r="M33" s="80">
        <v>6.1699999999999998E-2</v>
      </c>
      <c r="N33" s="81">
        <v>11698.98</v>
      </c>
      <c r="P33" s="81">
        <v>47.519498403306002</v>
      </c>
      <c r="R33" s="80">
        <f t="shared" si="0"/>
        <v>1.6268429552515943E-3</v>
      </c>
      <c r="S33" s="80">
        <f>P33/'סכום נכסי הקרן'!$C$42</f>
        <v>1.7583667694348481E-5</v>
      </c>
    </row>
    <row r="34" spans="2:23">
      <c r="B34" t="s">
        <v>2059</v>
      </c>
      <c r="C34" t="s">
        <v>2060</v>
      </c>
      <c r="D34" t="s">
        <v>123</v>
      </c>
      <c r="E34" t="s">
        <v>2061</v>
      </c>
      <c r="F34" t="s">
        <v>112</v>
      </c>
      <c r="G34" t="s">
        <v>356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11698.98</v>
      </c>
      <c r="O34" s="77">
        <v>105.53</v>
      </c>
      <c r="P34" s="77">
        <v>47.519498403306002</v>
      </c>
      <c r="Q34" s="78">
        <v>1E-4</v>
      </c>
      <c r="R34" s="78">
        <f t="shared" si="0"/>
        <v>1.6268429552515943E-3</v>
      </c>
      <c r="S34" s="78">
        <f>P34/'סכום נכסי הקרן'!$C$42</f>
        <v>1.7583667694348481E-5</v>
      </c>
      <c r="W34" s="93"/>
    </row>
    <row r="35" spans="2:23">
      <c r="B35" s="79" t="s">
        <v>911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J36" s="77">
        <v>0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228</v>
      </c>
      <c r="C37" s="16"/>
      <c r="D37" s="16"/>
      <c r="E37" s="16"/>
      <c r="J37" s="81">
        <v>11.62</v>
      </c>
      <c r="M37" s="80">
        <v>5.7099999999999998E-2</v>
      </c>
      <c r="N37" s="81">
        <v>802489.51</v>
      </c>
      <c r="P37" s="81">
        <v>1720.308911225962</v>
      </c>
      <c r="R37" s="80">
        <f t="shared" si="0"/>
        <v>5.889524357626192E-2</v>
      </c>
      <c r="S37" s="80">
        <f>P37/'סכום נכסי הקרן'!$C$42</f>
        <v>6.3656690922729228E-4</v>
      </c>
    </row>
    <row r="38" spans="2:23">
      <c r="B38" s="79" t="s">
        <v>324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J39" s="77">
        <v>0</v>
      </c>
      <c r="K39" t="s">
        <v>211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325</v>
      </c>
      <c r="C40" s="16"/>
      <c r="D40" s="16"/>
      <c r="E40" s="16"/>
      <c r="J40" s="81">
        <v>11.62</v>
      </c>
      <c r="M40" s="80">
        <v>5.7099999999999998E-2</v>
      </c>
      <c r="N40" s="81">
        <v>802489.51</v>
      </c>
      <c r="P40" s="81">
        <v>1720.308911225962</v>
      </c>
      <c r="R40" s="80">
        <f t="shared" si="0"/>
        <v>5.889524357626192E-2</v>
      </c>
      <c r="S40" s="80">
        <f>P40/'סכום נכסי הקרן'!$C$42</f>
        <v>6.3656690922729228E-4</v>
      </c>
    </row>
    <row r="41" spans="2:23">
      <c r="B41" t="s">
        <v>2062</v>
      </c>
      <c r="C41" t="s">
        <v>2063</v>
      </c>
      <c r="D41" t="s">
        <v>123</v>
      </c>
      <c r="E41"/>
      <c r="F41" t="s">
        <v>1698</v>
      </c>
      <c r="G41" t="s">
        <v>1043</v>
      </c>
      <c r="H41" t="s">
        <v>316</v>
      </c>
      <c r="I41" s="86">
        <v>42467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431831.42</v>
      </c>
      <c r="O41" s="77">
        <v>71.84</v>
      </c>
      <c r="P41" s="77">
        <v>885.855174871504</v>
      </c>
      <c r="Q41" s="78">
        <v>2.5999999999999999E-3</v>
      </c>
      <c r="R41" s="78">
        <f t="shared" si="0"/>
        <v>3.0327492903683775E-2</v>
      </c>
      <c r="S41" s="78">
        <f>P41/'סכום נכסי הקרן'!$C$42</f>
        <v>3.2779350674239864E-4</v>
      </c>
    </row>
    <row r="42" spans="2:23">
      <c r="B42" t="s">
        <v>2064</v>
      </c>
      <c r="C42" t="s">
        <v>2065</v>
      </c>
      <c r="D42" t="s">
        <v>123</v>
      </c>
      <c r="E42"/>
      <c r="F42" t="s">
        <v>1698</v>
      </c>
      <c r="G42" t="s">
        <v>1109</v>
      </c>
      <c r="H42" t="s">
        <v>2996</v>
      </c>
      <c r="I42" s="86">
        <v>42639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370658.09</v>
      </c>
      <c r="O42" s="77">
        <v>78.84</v>
      </c>
      <c r="P42" s="77">
        <v>834.45373635445799</v>
      </c>
      <c r="Q42" s="78">
        <v>8.9999999999999998E-4</v>
      </c>
      <c r="R42" s="78">
        <f t="shared" si="0"/>
        <v>2.8567750672578142E-2</v>
      </c>
      <c r="S42" s="78">
        <f>P42/'סכום נכסי הקרן'!$C$42</f>
        <v>3.0877340248489365E-4</v>
      </c>
    </row>
    <row r="43" spans="2:23">
      <c r="B43" t="s">
        <v>230</v>
      </c>
      <c r="C43" s="16"/>
      <c r="D43" s="16"/>
      <c r="E43" s="16"/>
    </row>
    <row r="44" spans="2:23">
      <c r="B44" t="s">
        <v>318</v>
      </c>
      <c r="C44" s="16"/>
      <c r="D44" s="16"/>
      <c r="E44" s="16"/>
    </row>
    <row r="45" spans="2:23">
      <c r="B45" t="s">
        <v>319</v>
      </c>
      <c r="C45" s="16"/>
      <c r="D45" s="16"/>
      <c r="E45" s="16"/>
    </row>
    <row r="46" spans="2:23">
      <c r="B46" t="s">
        <v>320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A26:D26 A1:Q25 G26:Q26 A27:Q31 R1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7" workbookViewId="0">
      <selection activeCell="E30" sqref="E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45197</v>
      </c>
      <c r="E1" s="16"/>
    </row>
    <row r="2" spans="2:98">
      <c r="B2" s="2" t="s">
        <v>1</v>
      </c>
      <c r="C2" s="12" t="s">
        <v>2751</v>
      </c>
      <c r="E2" s="16"/>
    </row>
    <row r="3" spans="2:98">
      <c r="B3" s="2" t="s">
        <v>2</v>
      </c>
      <c r="C3" s="26" t="s">
        <v>2752</v>
      </c>
      <c r="E3" s="16"/>
    </row>
    <row r="4" spans="2:98">
      <c r="B4" s="2" t="s">
        <v>3</v>
      </c>
      <c r="C4" s="83" t="s">
        <v>196</v>
      </c>
      <c r="E4" s="16"/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14760683.800000001</v>
      </c>
      <c r="I11" s="7"/>
      <c r="J11" s="75">
        <v>47430.535696047729</v>
      </c>
      <c r="K11" s="7"/>
      <c r="L11" s="76">
        <v>1</v>
      </c>
      <c r="M11" s="76">
        <v>1.7600000000000001E-2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5633935.7300000004</v>
      </c>
      <c r="J12" s="81">
        <v>12474.940679781275</v>
      </c>
      <c r="L12" s="80">
        <v>0.26300000000000001</v>
      </c>
      <c r="M12" s="80">
        <v>4.5999999999999999E-3</v>
      </c>
    </row>
    <row r="13" spans="2:98">
      <c r="B13" t="s">
        <v>2066</v>
      </c>
      <c r="C13" t="s">
        <v>2067</v>
      </c>
      <c r="D13" t="s">
        <v>123</v>
      </c>
      <c r="E13" t="s">
        <v>2068</v>
      </c>
      <c r="F13" t="s">
        <v>990</v>
      </c>
      <c r="G13" t="s">
        <v>106</v>
      </c>
      <c r="H13" s="77">
        <v>2116.88</v>
      </c>
      <c r="I13" s="77">
        <v>100</v>
      </c>
      <c r="J13" s="77">
        <v>8.1478711199999996</v>
      </c>
      <c r="K13" s="78">
        <v>0</v>
      </c>
      <c r="L13" s="78">
        <v>2.0000000000000001E-4</v>
      </c>
      <c r="M13" s="78">
        <v>0</v>
      </c>
    </row>
    <row r="14" spans="2:98">
      <c r="B14" t="s">
        <v>2069</v>
      </c>
      <c r="C14" t="s">
        <v>2070</v>
      </c>
      <c r="D14" t="s">
        <v>123</v>
      </c>
      <c r="E14" t="s">
        <v>2071</v>
      </c>
      <c r="F14" t="s">
        <v>990</v>
      </c>
      <c r="G14" t="s">
        <v>106</v>
      </c>
      <c r="H14" s="77">
        <v>14850.61</v>
      </c>
      <c r="I14" s="77">
        <v>100</v>
      </c>
      <c r="J14" s="77">
        <v>57.15999789</v>
      </c>
      <c r="K14" s="78">
        <v>0</v>
      </c>
      <c r="L14" s="78">
        <v>1.1999999999999999E-3</v>
      </c>
      <c r="M14" s="78">
        <v>0</v>
      </c>
    </row>
    <row r="15" spans="2:98">
      <c r="B15" t="s">
        <v>2072</v>
      </c>
      <c r="C15" t="s">
        <v>2073</v>
      </c>
      <c r="D15" t="s">
        <v>123</v>
      </c>
      <c r="E15" t="s">
        <v>2074</v>
      </c>
      <c r="F15" t="s">
        <v>1068</v>
      </c>
      <c r="G15" t="s">
        <v>106</v>
      </c>
      <c r="H15" s="77">
        <v>55831</v>
      </c>
      <c r="I15" s="77">
        <v>100</v>
      </c>
      <c r="J15" s="77">
        <v>214.893519</v>
      </c>
      <c r="K15" s="78">
        <v>0</v>
      </c>
      <c r="L15" s="78">
        <v>4.4999999999999997E-3</v>
      </c>
      <c r="M15" s="78">
        <v>1E-4</v>
      </c>
    </row>
    <row r="16" spans="2:98">
      <c r="B16" t="s">
        <v>2075</v>
      </c>
      <c r="C16" t="s">
        <v>2076</v>
      </c>
      <c r="D16" t="s">
        <v>123</v>
      </c>
      <c r="E16" t="s">
        <v>2077</v>
      </c>
      <c r="F16" t="s">
        <v>1651</v>
      </c>
      <c r="G16" t="s">
        <v>102</v>
      </c>
      <c r="H16" s="77">
        <v>1298450.29</v>
      </c>
      <c r="I16" s="77">
        <v>96.445400000000006</v>
      </c>
      <c r="J16" s="77">
        <v>1252.2955759916599</v>
      </c>
      <c r="K16" s="78">
        <v>2.5000000000000001E-3</v>
      </c>
      <c r="L16" s="78">
        <v>2.64E-2</v>
      </c>
      <c r="M16" s="78">
        <v>5.0000000000000001E-4</v>
      </c>
    </row>
    <row r="17" spans="2:13">
      <c r="B17" t="s">
        <v>2078</v>
      </c>
      <c r="C17" t="s">
        <v>2079</v>
      </c>
      <c r="D17" t="s">
        <v>123</v>
      </c>
      <c r="E17" t="s">
        <v>2077</v>
      </c>
      <c r="F17" t="s">
        <v>1651</v>
      </c>
      <c r="G17" t="s">
        <v>102</v>
      </c>
      <c r="H17" s="77">
        <v>50968.68</v>
      </c>
      <c r="I17" s="77">
        <v>2251.7958540000054</v>
      </c>
      <c r="J17" s="77">
        <v>1147.71062307853</v>
      </c>
      <c r="K17" s="78">
        <v>1.6999999999999999E-3</v>
      </c>
      <c r="L17" s="78">
        <v>2.4199999999999999E-2</v>
      </c>
      <c r="M17" s="78">
        <v>4.0000000000000002E-4</v>
      </c>
    </row>
    <row r="18" spans="2:13">
      <c r="B18" t="s">
        <v>2080</v>
      </c>
      <c r="C18" t="s">
        <v>2081</v>
      </c>
      <c r="D18" t="s">
        <v>123</v>
      </c>
      <c r="E18" t="s">
        <v>2082</v>
      </c>
      <c r="F18" t="s">
        <v>1688</v>
      </c>
      <c r="G18" t="s">
        <v>106</v>
      </c>
      <c r="H18" s="77">
        <v>20866.8</v>
      </c>
      <c r="I18" s="77">
        <v>334.45</v>
      </c>
      <c r="J18" s="77">
        <v>268.61790949739998</v>
      </c>
      <c r="K18" s="78">
        <v>0</v>
      </c>
      <c r="L18" s="78">
        <v>5.7000000000000002E-3</v>
      </c>
      <c r="M18" s="78">
        <v>1E-4</v>
      </c>
    </row>
    <row r="19" spans="2:13">
      <c r="B19" t="s">
        <v>2083</v>
      </c>
      <c r="C19" t="s">
        <v>2084</v>
      </c>
      <c r="D19" t="s">
        <v>123</v>
      </c>
      <c r="E19" t="s">
        <v>2085</v>
      </c>
      <c r="F19" t="s">
        <v>697</v>
      </c>
      <c r="G19" t="s">
        <v>102</v>
      </c>
      <c r="H19" s="77">
        <v>1820718.97</v>
      </c>
      <c r="I19" s="77">
        <v>100</v>
      </c>
      <c r="J19" s="77">
        <v>1820.7189699999999</v>
      </c>
      <c r="K19" s="78">
        <v>4.0000000000000001E-3</v>
      </c>
      <c r="L19" s="78">
        <v>3.8399999999999997E-2</v>
      </c>
      <c r="M19" s="78">
        <v>6.9999999999999999E-4</v>
      </c>
    </row>
    <row r="20" spans="2:13">
      <c r="B20" t="s">
        <v>2086</v>
      </c>
      <c r="C20" t="s">
        <v>2087</v>
      </c>
      <c r="D20" t="s">
        <v>123</v>
      </c>
      <c r="E20" t="s">
        <v>2088</v>
      </c>
      <c r="F20" t="s">
        <v>697</v>
      </c>
      <c r="G20" t="s">
        <v>110</v>
      </c>
      <c r="H20" s="77">
        <v>50536.94</v>
      </c>
      <c r="I20" s="77">
        <v>144.71679999999981</v>
      </c>
      <c r="J20" s="77">
        <v>296.74705748087001</v>
      </c>
      <c r="K20" s="78">
        <v>3.3E-3</v>
      </c>
      <c r="L20" s="78">
        <v>6.3E-3</v>
      </c>
      <c r="M20" s="78">
        <v>1E-4</v>
      </c>
    </row>
    <row r="21" spans="2:13">
      <c r="B21" t="s">
        <v>2089</v>
      </c>
      <c r="C21" t="s">
        <v>2090</v>
      </c>
      <c r="D21" t="s">
        <v>123</v>
      </c>
      <c r="E21" t="s">
        <v>2091</v>
      </c>
      <c r="F21" t="s">
        <v>697</v>
      </c>
      <c r="G21" t="s">
        <v>102</v>
      </c>
      <c r="H21" s="77">
        <v>503421.27</v>
      </c>
      <c r="I21" s="77">
        <v>100</v>
      </c>
      <c r="J21" s="77">
        <v>503.42126999999999</v>
      </c>
      <c r="K21" s="78">
        <v>1.2999999999999999E-3</v>
      </c>
      <c r="L21" s="78">
        <v>1.06E-2</v>
      </c>
      <c r="M21" s="78">
        <v>2.0000000000000001E-4</v>
      </c>
    </row>
    <row r="22" spans="2:13">
      <c r="B22" t="s">
        <v>2092</v>
      </c>
      <c r="C22" t="s">
        <v>2093</v>
      </c>
      <c r="D22" t="s">
        <v>123</v>
      </c>
      <c r="E22" t="s">
        <v>2091</v>
      </c>
      <c r="F22" t="s">
        <v>697</v>
      </c>
      <c r="G22" t="s">
        <v>102</v>
      </c>
      <c r="H22" s="77">
        <v>307984.31</v>
      </c>
      <c r="I22" s="77">
        <v>100</v>
      </c>
      <c r="J22" s="77">
        <v>307.98430999999999</v>
      </c>
      <c r="K22" s="78">
        <v>0</v>
      </c>
      <c r="L22" s="78">
        <v>6.4999999999999997E-3</v>
      </c>
      <c r="M22" s="78">
        <v>1E-4</v>
      </c>
    </row>
    <row r="23" spans="2:13">
      <c r="B23" t="s">
        <v>2094</v>
      </c>
      <c r="C23" t="s">
        <v>2095</v>
      </c>
      <c r="D23" t="s">
        <v>123</v>
      </c>
      <c r="E23" t="s">
        <v>2096</v>
      </c>
      <c r="F23" t="s">
        <v>1444</v>
      </c>
      <c r="G23" t="s">
        <v>106</v>
      </c>
      <c r="H23" s="77">
        <v>18071.509999999998</v>
      </c>
      <c r="I23" s="77">
        <v>100</v>
      </c>
      <c r="J23" s="77">
        <v>69.557241989999994</v>
      </c>
      <c r="K23" s="78">
        <v>0</v>
      </c>
      <c r="L23" s="78">
        <v>1.5E-3</v>
      </c>
      <c r="M23" s="78">
        <v>0</v>
      </c>
    </row>
    <row r="24" spans="2:13">
      <c r="B24" t="s">
        <v>2097</v>
      </c>
      <c r="C24" t="s">
        <v>2098</v>
      </c>
      <c r="D24" t="s">
        <v>123</v>
      </c>
      <c r="E24" t="s">
        <v>2099</v>
      </c>
      <c r="F24" t="s">
        <v>1444</v>
      </c>
      <c r="G24" t="s">
        <v>106</v>
      </c>
      <c r="H24" s="77">
        <v>18071.509999999998</v>
      </c>
      <c r="I24" s="77">
        <v>100</v>
      </c>
      <c r="J24" s="77">
        <v>69.557241989999994</v>
      </c>
      <c r="K24" s="78">
        <v>0</v>
      </c>
      <c r="L24" s="78">
        <v>1.5E-3</v>
      </c>
      <c r="M24" s="78">
        <v>0</v>
      </c>
    </row>
    <row r="25" spans="2:13">
      <c r="B25" t="s">
        <v>2100</v>
      </c>
      <c r="C25" t="s">
        <v>2101</v>
      </c>
      <c r="D25" t="s">
        <v>123</v>
      </c>
      <c r="E25" t="s">
        <v>2102</v>
      </c>
      <c r="F25" t="s">
        <v>1444</v>
      </c>
      <c r="G25" t="s">
        <v>106</v>
      </c>
      <c r="H25" s="77">
        <v>18071.509999999998</v>
      </c>
      <c r="I25" s="77">
        <v>100</v>
      </c>
      <c r="J25" s="77">
        <v>69.557241989999994</v>
      </c>
      <c r="K25" s="78">
        <v>0</v>
      </c>
      <c r="L25" s="78">
        <v>1.5E-3</v>
      </c>
      <c r="M25" s="78">
        <v>0</v>
      </c>
    </row>
    <row r="26" spans="2:13">
      <c r="B26" t="s">
        <v>2103</v>
      </c>
      <c r="C26" t="s">
        <v>2104</v>
      </c>
      <c r="D26" t="s">
        <v>123</v>
      </c>
      <c r="E26" t="s">
        <v>2105</v>
      </c>
      <c r="F26" t="s">
        <v>1444</v>
      </c>
      <c r="G26" t="s">
        <v>102</v>
      </c>
      <c r="H26" s="77">
        <v>1806.35</v>
      </c>
      <c r="I26" s="77">
        <v>3904.375</v>
      </c>
      <c r="J26" s="77">
        <v>70.526677812499997</v>
      </c>
      <c r="K26" s="78">
        <v>1.8E-3</v>
      </c>
      <c r="L26" s="78">
        <v>1.5E-3</v>
      </c>
      <c r="M26" s="78">
        <v>0</v>
      </c>
    </row>
    <row r="27" spans="2:13">
      <c r="B27" t="s">
        <v>2106</v>
      </c>
      <c r="C27" t="s">
        <v>2107</v>
      </c>
      <c r="D27" t="s">
        <v>123</v>
      </c>
      <c r="E27" t="s">
        <v>2108</v>
      </c>
      <c r="F27" t="s">
        <v>1444</v>
      </c>
      <c r="G27" t="s">
        <v>106</v>
      </c>
      <c r="H27" s="77">
        <v>18071.509999999998</v>
      </c>
      <c r="I27" s="77">
        <v>100</v>
      </c>
      <c r="J27" s="77">
        <v>69.557241989999994</v>
      </c>
      <c r="K27" s="78">
        <v>0</v>
      </c>
      <c r="L27" s="78">
        <v>1.5E-3</v>
      </c>
      <c r="M27" s="78">
        <v>0</v>
      </c>
    </row>
    <row r="28" spans="2:13">
      <c r="B28" t="s">
        <v>2109</v>
      </c>
      <c r="C28" t="s">
        <v>2110</v>
      </c>
      <c r="D28" t="s">
        <v>123</v>
      </c>
      <c r="E28">
        <v>520034505</v>
      </c>
      <c r="F28" t="s">
        <v>579</v>
      </c>
      <c r="G28" t="s">
        <v>102</v>
      </c>
      <c r="H28" s="77">
        <v>1174679.6499999999</v>
      </c>
      <c r="I28" s="77">
        <v>101.42276900000013</v>
      </c>
      <c r="J28" s="77">
        <v>1191.3926279095101</v>
      </c>
      <c r="K28" s="78">
        <v>1.8E-3</v>
      </c>
      <c r="L28" s="78">
        <v>2.5100000000000001E-2</v>
      </c>
      <c r="M28" s="78">
        <v>4.0000000000000002E-4</v>
      </c>
    </row>
    <row r="29" spans="2:13">
      <c r="B29" t="s">
        <v>2111</v>
      </c>
      <c r="C29" t="s">
        <v>2112</v>
      </c>
      <c r="D29" t="s">
        <v>123</v>
      </c>
      <c r="E29" t="s">
        <v>2113</v>
      </c>
      <c r="F29" t="s">
        <v>1459</v>
      </c>
      <c r="G29" t="s">
        <v>106</v>
      </c>
      <c r="H29" s="77">
        <v>4191.3599999999997</v>
      </c>
      <c r="I29" s="77">
        <v>824.19640000000027</v>
      </c>
      <c r="J29" s="77">
        <v>132.96385215127299</v>
      </c>
      <c r="K29" s="78">
        <v>5.0000000000000001E-4</v>
      </c>
      <c r="L29" s="78">
        <v>2.8E-3</v>
      </c>
      <c r="M29" s="78">
        <v>0</v>
      </c>
    </row>
    <row r="30" spans="2:13">
      <c r="B30" t="s">
        <v>2114</v>
      </c>
      <c r="C30" t="s">
        <v>2115</v>
      </c>
      <c r="D30" t="s">
        <v>123</v>
      </c>
      <c r="E30" t="s">
        <v>2116</v>
      </c>
      <c r="F30" t="s">
        <v>1459</v>
      </c>
      <c r="G30" t="s">
        <v>106</v>
      </c>
      <c r="H30" s="77">
        <v>15557.22</v>
      </c>
      <c r="I30" s="77">
        <v>322.17920000000038</v>
      </c>
      <c r="J30" s="77">
        <v>192.92006658528601</v>
      </c>
      <c r="K30" s="78">
        <v>1.4E-3</v>
      </c>
      <c r="L30" s="78">
        <v>4.1000000000000003E-3</v>
      </c>
      <c r="M30" s="78">
        <v>1E-4</v>
      </c>
    </row>
    <row r="31" spans="2:13">
      <c r="B31" t="s">
        <v>2117</v>
      </c>
      <c r="C31" t="s">
        <v>2118</v>
      </c>
      <c r="D31" t="s">
        <v>123</v>
      </c>
      <c r="E31" t="s">
        <v>2119</v>
      </c>
      <c r="F31" t="s">
        <v>1459</v>
      </c>
      <c r="G31" t="s">
        <v>106</v>
      </c>
      <c r="H31" s="77">
        <v>6014.13</v>
      </c>
      <c r="I31" s="77">
        <v>580.20000000000005</v>
      </c>
      <c r="J31" s="77">
        <v>134.30693771873999</v>
      </c>
      <c r="K31" s="78">
        <v>5.9999999999999995E-4</v>
      </c>
      <c r="L31" s="78">
        <v>2.8E-3</v>
      </c>
      <c r="M31" s="78">
        <v>0</v>
      </c>
    </row>
    <row r="32" spans="2:13">
      <c r="B32" t="s">
        <v>2120</v>
      </c>
      <c r="C32" t="s">
        <v>2121</v>
      </c>
      <c r="D32" t="s">
        <v>123</v>
      </c>
      <c r="E32" t="s">
        <v>2122</v>
      </c>
      <c r="F32" t="s">
        <v>1459</v>
      </c>
      <c r="G32" t="s">
        <v>106</v>
      </c>
      <c r="H32" s="77">
        <v>15962.5</v>
      </c>
      <c r="I32" s="77">
        <v>369.08190000000081</v>
      </c>
      <c r="J32" s="77">
        <v>226.76267370858801</v>
      </c>
      <c r="K32" s="78">
        <v>2.9999999999999997E-4</v>
      </c>
      <c r="L32" s="78">
        <v>4.7999999999999996E-3</v>
      </c>
      <c r="M32" s="78">
        <v>1E-4</v>
      </c>
    </row>
    <row r="33" spans="2:13">
      <c r="B33" t="s">
        <v>2123</v>
      </c>
      <c r="C33" t="s">
        <v>2124</v>
      </c>
      <c r="D33" t="s">
        <v>123</v>
      </c>
      <c r="E33" t="s">
        <v>2125</v>
      </c>
      <c r="F33" t="s">
        <v>1459</v>
      </c>
      <c r="G33" t="s">
        <v>106</v>
      </c>
      <c r="H33" s="77">
        <v>93.43</v>
      </c>
      <c r="I33" s="77">
        <v>15266.785100000008</v>
      </c>
      <c r="J33" s="77">
        <v>54.901201920561597</v>
      </c>
      <c r="K33" s="78">
        <v>1.1999999999999999E-3</v>
      </c>
      <c r="L33" s="78">
        <v>1.1999999999999999E-3</v>
      </c>
      <c r="M33" s="78">
        <v>0</v>
      </c>
    </row>
    <row r="34" spans="2:13">
      <c r="B34" t="s">
        <v>2126</v>
      </c>
      <c r="C34" t="s">
        <v>2127</v>
      </c>
      <c r="D34" t="s">
        <v>123</v>
      </c>
      <c r="E34" t="s">
        <v>2128</v>
      </c>
      <c r="F34" t="s">
        <v>1463</v>
      </c>
      <c r="G34" t="s">
        <v>106</v>
      </c>
      <c r="H34" s="77">
        <v>40385</v>
      </c>
      <c r="I34" s="77">
        <v>6.9478</v>
      </c>
      <c r="J34" s="77">
        <v>10.799789896469999</v>
      </c>
      <c r="K34" s="78">
        <v>5.0000000000000001E-4</v>
      </c>
      <c r="L34" s="78">
        <v>2.0000000000000001E-4</v>
      </c>
      <c r="M34" s="78">
        <v>0</v>
      </c>
    </row>
    <row r="35" spans="2:13">
      <c r="B35" t="s">
        <v>2129</v>
      </c>
      <c r="C35" t="s">
        <v>2130</v>
      </c>
      <c r="D35" t="s">
        <v>123</v>
      </c>
      <c r="E35" t="s">
        <v>2041</v>
      </c>
      <c r="F35" t="s">
        <v>112</v>
      </c>
      <c r="G35" t="s">
        <v>102</v>
      </c>
      <c r="H35" s="77">
        <v>14489</v>
      </c>
      <c r="I35" s="77">
        <v>1E-4</v>
      </c>
      <c r="J35" s="77">
        <v>1.4489E-5</v>
      </c>
      <c r="K35" s="78">
        <v>5.0000000000000001E-4</v>
      </c>
      <c r="L35" s="78">
        <v>0</v>
      </c>
      <c r="M35" s="78">
        <v>0</v>
      </c>
    </row>
    <row r="36" spans="2:13">
      <c r="B36" t="s">
        <v>2131</v>
      </c>
      <c r="C36" t="s">
        <v>2132</v>
      </c>
      <c r="D36" t="s">
        <v>123</v>
      </c>
      <c r="E36" t="s">
        <v>2133</v>
      </c>
      <c r="F36" t="s">
        <v>503</v>
      </c>
      <c r="G36" t="s">
        <v>106</v>
      </c>
      <c r="H36" s="77">
        <v>13518.58</v>
      </c>
      <c r="I36" s="77">
        <v>1115.5499000000009</v>
      </c>
      <c r="J36" s="77">
        <v>580.454240329296</v>
      </c>
      <c r="K36" s="78">
        <v>5.9999999999999995E-4</v>
      </c>
      <c r="L36" s="78">
        <v>1.2200000000000001E-2</v>
      </c>
      <c r="M36" s="78">
        <v>2.0000000000000001E-4</v>
      </c>
    </row>
    <row r="37" spans="2:13">
      <c r="B37" t="s">
        <v>2134</v>
      </c>
      <c r="C37" t="s">
        <v>2135</v>
      </c>
      <c r="D37" t="s">
        <v>123</v>
      </c>
      <c r="E37" t="s">
        <v>2136</v>
      </c>
      <c r="F37" t="s">
        <v>344</v>
      </c>
      <c r="G37" t="s">
        <v>106</v>
      </c>
      <c r="H37" s="77">
        <v>149206.72</v>
      </c>
      <c r="I37" s="77">
        <v>648.44299999999998</v>
      </c>
      <c r="J37" s="77">
        <v>3723.9865252415898</v>
      </c>
      <c r="K37" s="78">
        <v>2.5000000000000001E-3</v>
      </c>
      <c r="L37" s="78">
        <v>7.85E-2</v>
      </c>
      <c r="M37" s="78">
        <v>1.4E-3</v>
      </c>
    </row>
    <row r="38" spans="2:13">
      <c r="B38" s="79" t="s">
        <v>228</v>
      </c>
      <c r="C38" s="16"/>
      <c r="D38" s="16"/>
      <c r="E38" s="16"/>
      <c r="H38" s="81">
        <v>9126748.0700000003</v>
      </c>
      <c r="J38" s="81">
        <v>34955.595016266459</v>
      </c>
      <c r="L38" s="80">
        <v>0.73699999999999999</v>
      </c>
      <c r="M38" s="80">
        <v>1.29E-2</v>
      </c>
    </row>
    <row r="39" spans="2:13">
      <c r="B39" s="79" t="s">
        <v>324</v>
      </c>
      <c r="C39" s="16"/>
      <c r="D39" s="16"/>
      <c r="E39" s="16"/>
      <c r="H39" s="81">
        <v>0</v>
      </c>
      <c r="J39" s="81">
        <v>0</v>
      </c>
      <c r="L39" s="80">
        <v>0</v>
      </c>
      <c r="M39" s="80">
        <v>0</v>
      </c>
    </row>
    <row r="40" spans="2:13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J40" s="77">
        <v>0</v>
      </c>
      <c r="K40" s="78">
        <v>0</v>
      </c>
      <c r="L40" s="78">
        <v>0</v>
      </c>
      <c r="M40" s="78">
        <v>0</v>
      </c>
    </row>
    <row r="41" spans="2:13">
      <c r="B41" s="79" t="s">
        <v>325</v>
      </c>
      <c r="C41" s="16"/>
      <c r="D41" s="16"/>
      <c r="E41" s="16"/>
      <c r="H41" s="81">
        <v>9126748.0700000003</v>
      </c>
      <c r="J41" s="81">
        <v>34955.595016266459</v>
      </c>
      <c r="L41" s="80">
        <v>0.73699999999999999</v>
      </c>
      <c r="M41" s="80">
        <v>1.29E-2</v>
      </c>
    </row>
    <row r="42" spans="2:13">
      <c r="B42" t="s">
        <v>2137</v>
      </c>
      <c r="C42" t="s">
        <v>2138</v>
      </c>
      <c r="D42" t="s">
        <v>123</v>
      </c>
      <c r="E42"/>
      <c r="F42" t="s">
        <v>990</v>
      </c>
      <c r="G42" t="s">
        <v>106</v>
      </c>
      <c r="H42" s="77">
        <v>804.09</v>
      </c>
      <c r="I42" s="77">
        <v>14777.717700000014</v>
      </c>
      <c r="J42" s="77">
        <v>457.36185232737699</v>
      </c>
      <c r="K42" s="78">
        <v>1E-4</v>
      </c>
      <c r="L42" s="78">
        <v>9.5999999999999992E-3</v>
      </c>
      <c r="M42" s="78">
        <v>2.0000000000000001E-4</v>
      </c>
    </row>
    <row r="43" spans="2:13">
      <c r="B43" t="s">
        <v>2139</v>
      </c>
      <c r="C43" t="s">
        <v>2140</v>
      </c>
      <c r="D43" t="s">
        <v>123</v>
      </c>
      <c r="E43"/>
      <c r="F43" t="s">
        <v>990</v>
      </c>
      <c r="G43" t="s">
        <v>106</v>
      </c>
      <c r="H43" s="77">
        <v>41354</v>
      </c>
      <c r="I43" s="77">
        <v>238.20070000000001</v>
      </c>
      <c r="J43" s="77">
        <v>379.14773677282199</v>
      </c>
      <c r="K43" s="78">
        <v>2.0000000000000001E-4</v>
      </c>
      <c r="L43" s="78">
        <v>8.0000000000000002E-3</v>
      </c>
      <c r="M43" s="78">
        <v>1E-4</v>
      </c>
    </row>
    <row r="44" spans="2:13">
      <c r="B44" t="s">
        <v>2141</v>
      </c>
      <c r="C44" t="s">
        <v>2142</v>
      </c>
      <c r="D44" t="s">
        <v>123</v>
      </c>
      <c r="E44"/>
      <c r="F44" t="s">
        <v>990</v>
      </c>
      <c r="G44" t="s">
        <v>106</v>
      </c>
      <c r="H44" s="77">
        <v>160274.56</v>
      </c>
      <c r="I44" s="77">
        <v>94.301699999999926</v>
      </c>
      <c r="J44" s="77">
        <v>581.74415214320402</v>
      </c>
      <c r="K44" s="78">
        <v>2.0000000000000001E-4</v>
      </c>
      <c r="L44" s="78">
        <v>1.23E-2</v>
      </c>
      <c r="M44" s="78">
        <v>2.0000000000000001E-4</v>
      </c>
    </row>
    <row r="45" spans="2:13">
      <c r="B45" t="s">
        <v>2143</v>
      </c>
      <c r="C45" t="s">
        <v>2144</v>
      </c>
      <c r="D45" t="s">
        <v>123</v>
      </c>
      <c r="E45"/>
      <c r="F45" t="s">
        <v>932</v>
      </c>
      <c r="G45" t="s">
        <v>110</v>
      </c>
      <c r="H45" s="77">
        <v>131729</v>
      </c>
      <c r="I45" s="77">
        <v>100</v>
      </c>
      <c r="J45" s="77">
        <v>534.49041750000004</v>
      </c>
      <c r="K45" s="78">
        <v>1.8E-3</v>
      </c>
      <c r="L45" s="78">
        <v>1.1299999999999999E-2</v>
      </c>
      <c r="M45" s="78">
        <v>2.0000000000000001E-4</v>
      </c>
    </row>
    <row r="46" spans="2:13">
      <c r="B46" t="s">
        <v>2145</v>
      </c>
      <c r="C46" t="s">
        <v>2146</v>
      </c>
      <c r="D46" t="s">
        <v>123</v>
      </c>
      <c r="E46"/>
      <c r="F46" t="s">
        <v>932</v>
      </c>
      <c r="G46" t="s">
        <v>110</v>
      </c>
      <c r="H46" s="77">
        <v>330467.14</v>
      </c>
      <c r="I46" s="77">
        <v>83.509799999999956</v>
      </c>
      <c r="J46" s="77">
        <v>1119.7582064604601</v>
      </c>
      <c r="K46" s="78">
        <v>4.8999999999999998E-3</v>
      </c>
      <c r="L46" s="78">
        <v>2.3599999999999999E-2</v>
      </c>
      <c r="M46" s="78">
        <v>4.0000000000000002E-4</v>
      </c>
    </row>
    <row r="47" spans="2:13">
      <c r="B47" t="s">
        <v>2147</v>
      </c>
      <c r="C47" t="s">
        <v>2148</v>
      </c>
      <c r="D47" t="s">
        <v>123</v>
      </c>
      <c r="E47"/>
      <c r="F47" t="s">
        <v>932</v>
      </c>
      <c r="G47" t="s">
        <v>110</v>
      </c>
      <c r="H47" s="77">
        <v>120284.53</v>
      </c>
      <c r="I47" s="77">
        <v>63.360500000000052</v>
      </c>
      <c r="J47" s="77">
        <v>309.23375910136298</v>
      </c>
      <c r="K47" s="78">
        <v>4.4000000000000003E-3</v>
      </c>
      <c r="L47" s="78">
        <v>6.4999999999999997E-3</v>
      </c>
      <c r="M47" s="78">
        <v>1E-4</v>
      </c>
    </row>
    <row r="48" spans="2:13">
      <c r="B48" t="s">
        <v>2149</v>
      </c>
      <c r="C48" t="s">
        <v>2150</v>
      </c>
      <c r="D48" t="s">
        <v>123</v>
      </c>
      <c r="E48"/>
      <c r="F48" t="s">
        <v>932</v>
      </c>
      <c r="G48" t="s">
        <v>110</v>
      </c>
      <c r="H48" s="77">
        <v>56629.1</v>
      </c>
      <c r="I48" s="77">
        <v>100</v>
      </c>
      <c r="J48" s="77">
        <v>229.77257324999999</v>
      </c>
      <c r="K48" s="78">
        <v>6.7999999999999996E-3</v>
      </c>
      <c r="L48" s="78">
        <v>4.7999999999999996E-3</v>
      </c>
      <c r="M48" s="78">
        <v>1E-4</v>
      </c>
    </row>
    <row r="49" spans="2:13">
      <c r="B49" t="s">
        <v>2151</v>
      </c>
      <c r="C49" t="s">
        <v>2152</v>
      </c>
      <c r="D49" t="s">
        <v>123</v>
      </c>
      <c r="E49"/>
      <c r="F49" t="s">
        <v>932</v>
      </c>
      <c r="G49" t="s">
        <v>106</v>
      </c>
      <c r="H49" s="77">
        <v>636985.22</v>
      </c>
      <c r="I49" s="77">
        <v>218.58119999999977</v>
      </c>
      <c r="J49" s="77">
        <v>5359.0779302020601</v>
      </c>
      <c r="K49" s="78">
        <v>1.4E-3</v>
      </c>
      <c r="L49" s="78">
        <v>0.113</v>
      </c>
      <c r="M49" s="78">
        <v>2E-3</v>
      </c>
    </row>
    <row r="50" spans="2:13">
      <c r="B50" t="s">
        <v>2153</v>
      </c>
      <c r="C50" t="s">
        <v>2154</v>
      </c>
      <c r="D50" t="s">
        <v>123</v>
      </c>
      <c r="E50"/>
      <c r="F50" t="s">
        <v>932</v>
      </c>
      <c r="G50" t="s">
        <v>106</v>
      </c>
      <c r="H50" s="77">
        <v>613341.81000000006</v>
      </c>
      <c r="I50" s="77">
        <v>96.480899999999906</v>
      </c>
      <c r="J50" s="77">
        <v>2277.67538100415</v>
      </c>
      <c r="K50" s="78">
        <v>4.5999999999999999E-3</v>
      </c>
      <c r="L50" s="78">
        <v>4.8000000000000001E-2</v>
      </c>
      <c r="M50" s="78">
        <v>8.0000000000000004E-4</v>
      </c>
    </row>
    <row r="51" spans="2:13">
      <c r="B51" t="s">
        <v>2155</v>
      </c>
      <c r="C51" t="s">
        <v>2156</v>
      </c>
      <c r="D51" t="s">
        <v>123</v>
      </c>
      <c r="E51"/>
      <c r="F51" t="s">
        <v>932</v>
      </c>
      <c r="G51" t="s">
        <v>106</v>
      </c>
      <c r="H51" s="77">
        <v>60064.3</v>
      </c>
      <c r="I51" s="77">
        <v>100</v>
      </c>
      <c r="J51" s="77">
        <v>231.18749070000001</v>
      </c>
      <c r="K51" s="78">
        <v>2.8999999999999998E-3</v>
      </c>
      <c r="L51" s="78">
        <v>4.8999999999999998E-3</v>
      </c>
      <c r="M51" s="78">
        <v>1E-4</v>
      </c>
    </row>
    <row r="52" spans="2:13">
      <c r="B52" t="s">
        <v>2157</v>
      </c>
      <c r="C52" t="s">
        <v>2158</v>
      </c>
      <c r="D52" t="s">
        <v>123</v>
      </c>
      <c r="E52"/>
      <c r="F52" t="s">
        <v>932</v>
      </c>
      <c r="G52" t="s">
        <v>106</v>
      </c>
      <c r="H52" s="77">
        <v>663198.97</v>
      </c>
      <c r="I52" s="77">
        <v>142.97959999999992</v>
      </c>
      <c r="J52" s="77">
        <v>3649.77281362945</v>
      </c>
      <c r="K52" s="78">
        <v>6.9999999999999999E-4</v>
      </c>
      <c r="L52" s="78">
        <v>7.6899999999999996E-2</v>
      </c>
      <c r="M52" s="78">
        <v>1.4E-3</v>
      </c>
    </row>
    <row r="53" spans="2:13">
      <c r="B53" t="s">
        <v>2159</v>
      </c>
      <c r="C53" t="s">
        <v>2160</v>
      </c>
      <c r="D53" t="s">
        <v>123</v>
      </c>
      <c r="E53"/>
      <c r="F53" t="s">
        <v>1068</v>
      </c>
      <c r="G53" t="s">
        <v>106</v>
      </c>
      <c r="H53" s="77">
        <v>4012.86</v>
      </c>
      <c r="I53" s="77">
        <v>2072.1439000000037</v>
      </c>
      <c r="J53" s="77">
        <v>320.05294753262399</v>
      </c>
      <c r="K53" s="78">
        <v>4.0000000000000002E-4</v>
      </c>
      <c r="L53" s="78">
        <v>6.7000000000000002E-3</v>
      </c>
      <c r="M53" s="78">
        <v>1E-4</v>
      </c>
    </row>
    <row r="54" spans="2:13">
      <c r="B54" t="s">
        <v>2161</v>
      </c>
      <c r="C54" t="s">
        <v>2162</v>
      </c>
      <c r="D54" t="s">
        <v>123</v>
      </c>
      <c r="E54"/>
      <c r="F54" t="s">
        <v>944</v>
      </c>
      <c r="G54" t="s">
        <v>106</v>
      </c>
      <c r="H54" s="77">
        <v>3058.01</v>
      </c>
      <c r="I54" s="77">
        <v>2257.4877000000024</v>
      </c>
      <c r="J54" s="77">
        <v>265.71263431724998</v>
      </c>
      <c r="K54" s="78">
        <v>0</v>
      </c>
      <c r="L54" s="78">
        <v>5.5999999999999999E-3</v>
      </c>
      <c r="M54" s="78">
        <v>1E-4</v>
      </c>
    </row>
    <row r="55" spans="2:13">
      <c r="B55" t="s">
        <v>2163</v>
      </c>
      <c r="C55" t="s">
        <v>2164</v>
      </c>
      <c r="D55" t="s">
        <v>123</v>
      </c>
      <c r="E55"/>
      <c r="F55" t="s">
        <v>944</v>
      </c>
      <c r="G55" t="s">
        <v>106</v>
      </c>
      <c r="H55" s="77">
        <v>6080.75</v>
      </c>
      <c r="I55" s="77">
        <v>2472.2509999999979</v>
      </c>
      <c r="J55" s="77">
        <v>578.62556892494194</v>
      </c>
      <c r="K55" s="78">
        <v>0</v>
      </c>
      <c r="L55" s="78">
        <v>1.2200000000000001E-2</v>
      </c>
      <c r="M55" s="78">
        <v>2.0000000000000001E-4</v>
      </c>
    </row>
    <row r="56" spans="2:13">
      <c r="B56" t="s">
        <v>2165</v>
      </c>
      <c r="C56" t="s">
        <v>2166</v>
      </c>
      <c r="D56" t="s">
        <v>123</v>
      </c>
      <c r="E56"/>
      <c r="F56" t="s">
        <v>972</v>
      </c>
      <c r="G56" t="s">
        <v>110</v>
      </c>
      <c r="H56" s="77">
        <v>46101.22</v>
      </c>
      <c r="I56" s="77">
        <v>108.53570000000025</v>
      </c>
      <c r="J56" s="77">
        <v>203.02221354770401</v>
      </c>
      <c r="K56" s="78">
        <v>4.0000000000000002E-4</v>
      </c>
      <c r="L56" s="78">
        <v>4.3E-3</v>
      </c>
      <c r="M56" s="78">
        <v>1E-4</v>
      </c>
    </row>
    <row r="57" spans="2:13">
      <c r="B57" t="s">
        <v>2167</v>
      </c>
      <c r="C57" t="s">
        <v>2168</v>
      </c>
      <c r="D57" t="s">
        <v>123</v>
      </c>
      <c r="E57"/>
      <c r="F57" t="s">
        <v>972</v>
      </c>
      <c r="G57" t="s">
        <v>106</v>
      </c>
      <c r="H57" s="77">
        <v>6094.23</v>
      </c>
      <c r="I57" s="77">
        <v>7851.7900000000282</v>
      </c>
      <c r="J57" s="77">
        <v>1841.7701394687399</v>
      </c>
      <c r="K57" s="78">
        <v>1.6999999999999999E-3</v>
      </c>
      <c r="L57" s="78">
        <v>3.8800000000000001E-2</v>
      </c>
      <c r="M57" s="78">
        <v>6.9999999999999999E-4</v>
      </c>
    </row>
    <row r="58" spans="2:13">
      <c r="B58" t="s">
        <v>2169</v>
      </c>
      <c r="C58" t="s">
        <v>2170</v>
      </c>
      <c r="D58" t="s">
        <v>123</v>
      </c>
      <c r="E58"/>
      <c r="F58" t="s">
        <v>972</v>
      </c>
      <c r="G58" t="s">
        <v>106</v>
      </c>
      <c r="H58" s="77">
        <v>3746.71</v>
      </c>
      <c r="I58" s="77">
        <v>11056.16800000002</v>
      </c>
      <c r="J58" s="77">
        <v>1594.41958292821</v>
      </c>
      <c r="K58" s="78">
        <v>2.3E-3</v>
      </c>
      <c r="L58" s="78">
        <v>3.3599999999999998E-2</v>
      </c>
      <c r="M58" s="78">
        <v>5.9999999999999995E-4</v>
      </c>
    </row>
    <row r="59" spans="2:13">
      <c r="B59" t="s">
        <v>2171</v>
      </c>
      <c r="C59" t="s">
        <v>2172</v>
      </c>
      <c r="D59" t="s">
        <v>123</v>
      </c>
      <c r="E59"/>
      <c r="F59" t="s">
        <v>972</v>
      </c>
      <c r="G59" t="s">
        <v>110</v>
      </c>
      <c r="H59" s="77">
        <v>96644.24</v>
      </c>
      <c r="I59" s="77">
        <v>97.475799999999893</v>
      </c>
      <c r="J59" s="77">
        <v>382.23575727607999</v>
      </c>
      <c r="K59" s="78">
        <v>3.7000000000000002E-3</v>
      </c>
      <c r="L59" s="78">
        <v>8.0999999999999996E-3</v>
      </c>
      <c r="M59" s="78">
        <v>1E-4</v>
      </c>
    </row>
    <row r="60" spans="2:13">
      <c r="B60" t="s">
        <v>2173</v>
      </c>
      <c r="C60" t="s">
        <v>2174</v>
      </c>
      <c r="D60" t="s">
        <v>123</v>
      </c>
      <c r="E60"/>
      <c r="F60" t="s">
        <v>972</v>
      </c>
      <c r="G60" t="s">
        <v>106</v>
      </c>
      <c r="H60" s="77">
        <v>1495.48</v>
      </c>
      <c r="I60" s="77">
        <v>11632.575000000001</v>
      </c>
      <c r="J60" s="77">
        <v>669.58294271589</v>
      </c>
      <c r="K60" s="78">
        <v>1.8E-3</v>
      </c>
      <c r="L60" s="78">
        <v>1.41E-2</v>
      </c>
      <c r="M60" s="78">
        <v>2.0000000000000001E-4</v>
      </c>
    </row>
    <row r="61" spans="2:13">
      <c r="B61" t="s">
        <v>2175</v>
      </c>
      <c r="C61" t="s">
        <v>2176</v>
      </c>
      <c r="D61" t="s">
        <v>123</v>
      </c>
      <c r="E61"/>
      <c r="F61" t="s">
        <v>972</v>
      </c>
      <c r="G61" t="s">
        <v>110</v>
      </c>
      <c r="H61" s="77">
        <v>222442.6</v>
      </c>
      <c r="I61" s="77">
        <v>118.33109999999949</v>
      </c>
      <c r="J61" s="77">
        <v>1068.01018138269</v>
      </c>
      <c r="K61" s="78">
        <v>3.8999999999999998E-3</v>
      </c>
      <c r="L61" s="78">
        <v>2.2499999999999999E-2</v>
      </c>
      <c r="M61" s="78">
        <v>4.0000000000000002E-4</v>
      </c>
    </row>
    <row r="62" spans="2:13">
      <c r="B62" t="s">
        <v>2177</v>
      </c>
      <c r="C62" t="s">
        <v>2178</v>
      </c>
      <c r="D62" t="s">
        <v>123</v>
      </c>
      <c r="E62"/>
      <c r="F62" t="s">
        <v>972</v>
      </c>
      <c r="G62" t="s">
        <v>106</v>
      </c>
      <c r="H62" s="77">
        <v>4091.41</v>
      </c>
      <c r="I62" s="77">
        <v>11369.545599999954</v>
      </c>
      <c r="J62" s="77">
        <v>1790.4575189612599</v>
      </c>
      <c r="K62" s="78">
        <v>2.8E-3</v>
      </c>
      <c r="L62" s="78">
        <v>3.7699999999999997E-2</v>
      </c>
      <c r="M62" s="78">
        <v>6.9999999999999999E-4</v>
      </c>
    </row>
    <row r="63" spans="2:13">
      <c r="B63" t="s">
        <v>2179</v>
      </c>
      <c r="C63" t="s">
        <v>2180</v>
      </c>
      <c r="D63" t="s">
        <v>123</v>
      </c>
      <c r="E63"/>
      <c r="F63" t="s">
        <v>972</v>
      </c>
      <c r="G63" t="s">
        <v>113</v>
      </c>
      <c r="H63" s="77">
        <v>2529.5700000000002</v>
      </c>
      <c r="I63" s="77">
        <v>9236.6560999999856</v>
      </c>
      <c r="J63" s="77">
        <v>1098.2141983357301</v>
      </c>
      <c r="K63" s="78">
        <v>3.7000000000000002E-3</v>
      </c>
      <c r="L63" s="78">
        <v>2.3199999999999998E-2</v>
      </c>
      <c r="M63" s="78">
        <v>4.0000000000000002E-4</v>
      </c>
    </row>
    <row r="64" spans="2:13">
      <c r="B64" t="s">
        <v>2181</v>
      </c>
      <c r="C64" t="s">
        <v>2182</v>
      </c>
      <c r="D64" t="s">
        <v>123</v>
      </c>
      <c r="E64"/>
      <c r="F64" t="s">
        <v>972</v>
      </c>
      <c r="G64" t="s">
        <v>106</v>
      </c>
      <c r="H64" s="77">
        <v>266311.84000000003</v>
      </c>
      <c r="I64" s="77">
        <v>86.886100000000027</v>
      </c>
      <c r="J64" s="77">
        <v>890.61230274320997</v>
      </c>
      <c r="K64" s="78">
        <v>3.2000000000000002E-3</v>
      </c>
      <c r="L64" s="78">
        <v>1.8800000000000001E-2</v>
      </c>
      <c r="M64" s="78">
        <v>2.9999999999999997E-4</v>
      </c>
    </row>
    <row r="65" spans="2:13">
      <c r="B65" t="s">
        <v>2183</v>
      </c>
      <c r="C65" t="s">
        <v>2184</v>
      </c>
      <c r="D65" t="s">
        <v>123</v>
      </c>
      <c r="E65"/>
      <c r="F65" t="s">
        <v>972</v>
      </c>
      <c r="G65" t="s">
        <v>106</v>
      </c>
      <c r="H65" s="77">
        <v>262487.55</v>
      </c>
      <c r="I65" s="77">
        <v>111.6399</v>
      </c>
      <c r="J65" s="77">
        <v>1127.9141867415999</v>
      </c>
      <c r="K65" s="78">
        <v>2.7000000000000001E-3</v>
      </c>
      <c r="L65" s="78">
        <v>2.3800000000000002E-2</v>
      </c>
      <c r="M65" s="78">
        <v>4.0000000000000002E-4</v>
      </c>
    </row>
    <row r="66" spans="2:13">
      <c r="B66" t="s">
        <v>2185</v>
      </c>
      <c r="C66" t="s">
        <v>2186</v>
      </c>
      <c r="D66" t="s">
        <v>123</v>
      </c>
      <c r="E66"/>
      <c r="F66" t="s">
        <v>972</v>
      </c>
      <c r="G66" t="s">
        <v>106</v>
      </c>
      <c r="H66" s="77">
        <v>35967.629999999997</v>
      </c>
      <c r="I66" s="77">
        <v>1E-4</v>
      </c>
      <c r="J66" s="77">
        <v>1.3843940787E-4</v>
      </c>
      <c r="K66" s="78">
        <v>2.9999999999999997E-4</v>
      </c>
      <c r="L66" s="78">
        <v>0</v>
      </c>
      <c r="M66" s="78">
        <v>0</v>
      </c>
    </row>
    <row r="67" spans="2:13">
      <c r="B67" t="s">
        <v>2187</v>
      </c>
      <c r="C67" t="s">
        <v>2188</v>
      </c>
      <c r="D67" t="s">
        <v>123</v>
      </c>
      <c r="E67"/>
      <c r="F67" t="s">
        <v>972</v>
      </c>
      <c r="G67" t="s">
        <v>106</v>
      </c>
      <c r="H67" s="77">
        <v>896897.02</v>
      </c>
      <c r="I67" s="77">
        <v>90.118700000000104</v>
      </c>
      <c r="J67" s="77">
        <v>3111.03867690179</v>
      </c>
      <c r="K67" s="78">
        <v>3.0999999999999999E-3</v>
      </c>
      <c r="L67" s="78">
        <v>6.5600000000000006E-2</v>
      </c>
      <c r="M67" s="78">
        <v>1.1999999999999999E-3</v>
      </c>
    </row>
    <row r="68" spans="2:13">
      <c r="B68" t="s">
        <v>2189</v>
      </c>
      <c r="C68" t="s">
        <v>2190</v>
      </c>
      <c r="D68" t="s">
        <v>123</v>
      </c>
      <c r="E68"/>
      <c r="F68" t="s">
        <v>972</v>
      </c>
      <c r="G68" t="s">
        <v>106</v>
      </c>
      <c r="H68" s="77">
        <v>5850.78</v>
      </c>
      <c r="I68" s="77">
        <v>220.06730000000019</v>
      </c>
      <c r="J68" s="77">
        <v>49.558390609944098</v>
      </c>
      <c r="K68" s="78">
        <v>2.0000000000000001E-4</v>
      </c>
      <c r="L68" s="78">
        <v>1E-3</v>
      </c>
      <c r="M68" s="78">
        <v>0</v>
      </c>
    </row>
    <row r="69" spans="2:13">
      <c r="B69" t="s">
        <v>2191</v>
      </c>
      <c r="C69" t="s">
        <v>2192</v>
      </c>
      <c r="D69" t="s">
        <v>123</v>
      </c>
      <c r="E69"/>
      <c r="F69" t="s">
        <v>972</v>
      </c>
      <c r="G69" t="s">
        <v>106</v>
      </c>
      <c r="H69" s="77">
        <v>374520.71</v>
      </c>
      <c r="I69" s="77">
        <v>149.82930000000025</v>
      </c>
      <c r="J69" s="77">
        <v>2159.8346271117698</v>
      </c>
      <c r="K69" s="78">
        <v>1.8E-3</v>
      </c>
      <c r="L69" s="78">
        <v>4.5499999999999999E-2</v>
      </c>
      <c r="M69" s="78">
        <v>8.0000000000000004E-4</v>
      </c>
    </row>
    <row r="70" spans="2:13">
      <c r="B70" t="s">
        <v>2193</v>
      </c>
      <c r="C70" t="s">
        <v>2194</v>
      </c>
      <c r="D70" t="s">
        <v>123</v>
      </c>
      <c r="E70"/>
      <c r="F70" t="s">
        <v>972</v>
      </c>
      <c r="G70" t="s">
        <v>106</v>
      </c>
      <c r="H70" s="77">
        <v>21985.83</v>
      </c>
      <c r="I70" s="77">
        <v>81.126099999999994</v>
      </c>
      <c r="J70" s="77">
        <v>68.651712515343903</v>
      </c>
      <c r="K70" s="78">
        <v>2.0000000000000001E-4</v>
      </c>
      <c r="L70" s="78">
        <v>1.4E-3</v>
      </c>
      <c r="M70" s="78">
        <v>0</v>
      </c>
    </row>
    <row r="71" spans="2:13">
      <c r="B71" t="s">
        <v>2195</v>
      </c>
      <c r="C71" t="s">
        <v>2196</v>
      </c>
      <c r="D71" t="s">
        <v>123</v>
      </c>
      <c r="E71"/>
      <c r="F71" t="s">
        <v>1023</v>
      </c>
      <c r="G71" t="s">
        <v>106</v>
      </c>
      <c r="H71" s="77">
        <v>2657.18</v>
      </c>
      <c r="I71" s="77">
        <v>4245.3095000000012</v>
      </c>
      <c r="J71" s="77">
        <v>434.18842712761301</v>
      </c>
      <c r="K71" s="78">
        <v>1E-4</v>
      </c>
      <c r="L71" s="78">
        <v>9.1999999999999998E-3</v>
      </c>
      <c r="M71" s="78">
        <v>2.0000000000000001E-4</v>
      </c>
    </row>
    <row r="72" spans="2:13">
      <c r="B72" t="s">
        <v>2197</v>
      </c>
      <c r="C72" t="s">
        <v>2198</v>
      </c>
      <c r="D72" t="s">
        <v>123</v>
      </c>
      <c r="E72"/>
      <c r="F72" t="s">
        <v>1023</v>
      </c>
      <c r="G72" t="s">
        <v>106</v>
      </c>
      <c r="H72" s="77">
        <v>8402.1</v>
      </c>
      <c r="I72" s="77">
        <v>3362.7688000000148</v>
      </c>
      <c r="J72" s="77">
        <v>1087.50876658014</v>
      </c>
      <c r="K72" s="78">
        <v>2.0000000000000001E-4</v>
      </c>
      <c r="L72" s="78">
        <v>2.29E-2</v>
      </c>
      <c r="M72" s="78">
        <v>4.0000000000000002E-4</v>
      </c>
    </row>
    <row r="73" spans="2:13">
      <c r="B73" t="s">
        <v>2199</v>
      </c>
      <c r="C73" t="s">
        <v>2200</v>
      </c>
      <c r="D73" t="s">
        <v>123</v>
      </c>
      <c r="E73"/>
      <c r="F73" t="s">
        <v>1420</v>
      </c>
      <c r="G73" t="s">
        <v>102</v>
      </c>
      <c r="H73" s="77">
        <v>302750</v>
      </c>
      <c r="I73" s="77">
        <v>183</v>
      </c>
      <c r="J73" s="77">
        <v>554.03250000000003</v>
      </c>
      <c r="K73" s="78">
        <v>5.0000000000000001E-4</v>
      </c>
      <c r="L73" s="78">
        <v>1.17E-2</v>
      </c>
      <c r="M73" s="78">
        <v>2.0000000000000001E-4</v>
      </c>
    </row>
    <row r="74" spans="2:13">
      <c r="B74" t="s">
        <v>2201</v>
      </c>
      <c r="C74" t="s">
        <v>2202</v>
      </c>
      <c r="D74" t="s">
        <v>123</v>
      </c>
      <c r="E74"/>
      <c r="F74" t="s">
        <v>624</v>
      </c>
      <c r="G74" t="s">
        <v>106</v>
      </c>
      <c r="H74" s="77">
        <v>3717910.43</v>
      </c>
      <c r="I74" s="77">
        <v>1E-4</v>
      </c>
      <c r="J74" s="77">
        <v>1.4310237245070001E-2</v>
      </c>
      <c r="K74" s="78">
        <v>8.0000000000000004E-4</v>
      </c>
      <c r="L74" s="78">
        <v>0</v>
      </c>
      <c r="M74" s="78">
        <v>0</v>
      </c>
    </row>
    <row r="75" spans="2:13">
      <c r="B75" t="s">
        <v>2203</v>
      </c>
      <c r="C75" t="s">
        <v>2204</v>
      </c>
      <c r="D75" t="s">
        <v>123</v>
      </c>
      <c r="E75"/>
      <c r="F75" t="s">
        <v>1459</v>
      </c>
      <c r="G75" t="s">
        <v>106</v>
      </c>
      <c r="H75" s="77">
        <v>19577.2</v>
      </c>
      <c r="I75" s="77">
        <v>704.57379999999944</v>
      </c>
      <c r="J75" s="77">
        <v>530.91497877638596</v>
      </c>
      <c r="K75" s="78">
        <v>1E-4</v>
      </c>
      <c r="L75" s="78">
        <v>1.12E-2</v>
      </c>
      <c r="M75" s="78">
        <v>2.0000000000000001E-4</v>
      </c>
    </row>
    <row r="76" spans="2:13">
      <c r="B76" t="s">
        <v>230</v>
      </c>
      <c r="C76" s="16"/>
      <c r="D76" s="16"/>
      <c r="E76" s="16"/>
    </row>
    <row r="77" spans="2:13">
      <c r="B77" t="s">
        <v>318</v>
      </c>
      <c r="C77" s="16"/>
      <c r="D77" s="16"/>
      <c r="E77" s="16"/>
    </row>
    <row r="78" spans="2:13">
      <c r="B78" t="s">
        <v>319</v>
      </c>
      <c r="C78" s="16"/>
      <c r="D78" s="16"/>
      <c r="E78" s="16"/>
    </row>
    <row r="79" spans="2:13">
      <c r="B79" t="s">
        <v>320</v>
      </c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52" workbookViewId="0">
      <selection activeCell="C170" sqref="C17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2751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2752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130647767.767</v>
      </c>
      <c r="G11" s="7"/>
      <c r="H11" s="75">
        <v>427508.59822808328</v>
      </c>
      <c r="I11" s="7"/>
      <c r="J11" s="76">
        <v>1</v>
      </c>
      <c r="K11" s="76">
        <v>0.15820000000000001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22306351.327</v>
      </c>
      <c r="H12" s="81">
        <v>41470.113502794578</v>
      </c>
      <c r="J12" s="80">
        <v>9.7000000000000003E-2</v>
      </c>
      <c r="K12" s="80">
        <v>1.5299999999999999E-2</v>
      </c>
    </row>
    <row r="13" spans="2:55">
      <c r="B13" s="79" t="s">
        <v>2205</v>
      </c>
      <c r="C13" s="16"/>
      <c r="F13" s="81">
        <v>1171343.1669999999</v>
      </c>
      <c r="H13" s="81">
        <v>3649.6421907575982</v>
      </c>
      <c r="J13" s="80">
        <v>8.5000000000000006E-3</v>
      </c>
      <c r="K13" s="80">
        <v>1.4E-3</v>
      </c>
    </row>
    <row r="14" spans="2:55">
      <c r="B14" t="s">
        <v>2206</v>
      </c>
      <c r="C14" t="s">
        <v>2207</v>
      </c>
      <c r="D14" t="s">
        <v>102</v>
      </c>
      <c r="E14" s="86">
        <v>41959</v>
      </c>
      <c r="F14" s="77">
        <v>31418.641</v>
      </c>
      <c r="G14" s="77">
        <v>84.289203999999998</v>
      </c>
      <c r="H14" s="77">
        <v>26.482522406517599</v>
      </c>
      <c r="I14" s="78">
        <v>1.4E-3</v>
      </c>
      <c r="J14" s="78">
        <v>1E-4</v>
      </c>
      <c r="K14" s="78">
        <v>0</v>
      </c>
      <c r="W14" s="93"/>
    </row>
    <row r="15" spans="2:55">
      <c r="B15" t="s">
        <v>2208</v>
      </c>
      <c r="C15" t="s">
        <v>2209</v>
      </c>
      <c r="D15" t="s">
        <v>102</v>
      </c>
      <c r="E15" s="86">
        <v>40909</v>
      </c>
      <c r="F15" s="77">
        <v>178479.136</v>
      </c>
      <c r="G15" s="77">
        <v>57.584021999999997</v>
      </c>
      <c r="H15" s="77">
        <v>102.77546493965001</v>
      </c>
      <c r="I15" s="78">
        <v>1.29E-2</v>
      </c>
      <c r="J15" s="78">
        <v>2.0000000000000001E-4</v>
      </c>
      <c r="K15" s="78">
        <v>0</v>
      </c>
      <c r="W15" s="93"/>
    </row>
    <row r="16" spans="2:55">
      <c r="B16" t="s">
        <v>2210</v>
      </c>
      <c r="C16" t="s">
        <v>2211</v>
      </c>
      <c r="D16" t="s">
        <v>106</v>
      </c>
      <c r="E16" s="86">
        <v>44560</v>
      </c>
      <c r="F16" s="77">
        <v>29044.6</v>
      </c>
      <c r="G16" s="77">
        <v>102.71590000000036</v>
      </c>
      <c r="H16" s="77">
        <v>114.828842399599</v>
      </c>
      <c r="I16" s="78">
        <v>2.0000000000000001E-4</v>
      </c>
      <c r="J16" s="78">
        <v>2.9999999999999997E-4</v>
      </c>
      <c r="K16" s="78">
        <v>0</v>
      </c>
      <c r="W16" s="93"/>
    </row>
    <row r="17" spans="2:23">
      <c r="B17" t="s">
        <v>2212</v>
      </c>
      <c r="C17" t="s">
        <v>2213</v>
      </c>
      <c r="D17" t="s">
        <v>106</v>
      </c>
      <c r="E17" s="86">
        <v>44621</v>
      </c>
      <c r="F17" s="77">
        <v>52263.42</v>
      </c>
      <c r="G17" s="77">
        <v>80.816399999999945</v>
      </c>
      <c r="H17" s="77">
        <v>162.571808644827</v>
      </c>
      <c r="I17" s="78">
        <v>2.9999999999999997E-4</v>
      </c>
      <c r="J17" s="78">
        <v>4.0000000000000002E-4</v>
      </c>
      <c r="K17" s="78">
        <v>1E-4</v>
      </c>
      <c r="W17" s="93"/>
    </row>
    <row r="18" spans="2:23">
      <c r="B18" t="s">
        <v>2214</v>
      </c>
      <c r="C18" t="s">
        <v>2215</v>
      </c>
      <c r="D18" t="s">
        <v>106</v>
      </c>
      <c r="E18" s="86">
        <v>44581</v>
      </c>
      <c r="F18" s="77">
        <v>14666.41</v>
      </c>
      <c r="G18" s="77">
        <v>111.79520000000004</v>
      </c>
      <c r="H18" s="77">
        <v>63.1095218680397</v>
      </c>
      <c r="I18" s="78">
        <v>0</v>
      </c>
      <c r="J18" s="78">
        <v>1E-4</v>
      </c>
      <c r="K18" s="78">
        <v>0</v>
      </c>
      <c r="W18" s="93"/>
    </row>
    <row r="19" spans="2:23">
      <c r="B19" t="s">
        <v>2216</v>
      </c>
      <c r="C19" t="s">
        <v>2217</v>
      </c>
      <c r="D19" t="s">
        <v>106</v>
      </c>
      <c r="E19" s="86">
        <v>44279</v>
      </c>
      <c r="F19" s="77">
        <v>26170.43</v>
      </c>
      <c r="G19" s="77">
        <v>101.11690000000017</v>
      </c>
      <c r="H19" s="77">
        <v>101.855038273247</v>
      </c>
      <c r="I19" s="78">
        <v>2.8999999999999998E-3</v>
      </c>
      <c r="J19" s="78">
        <v>2.0000000000000001E-4</v>
      </c>
      <c r="K19" s="78">
        <v>0</v>
      </c>
      <c r="W19" s="93"/>
    </row>
    <row r="20" spans="2:23">
      <c r="B20" t="s">
        <v>2218</v>
      </c>
      <c r="C20" t="s">
        <v>2219</v>
      </c>
      <c r="D20" t="s">
        <v>106</v>
      </c>
      <c r="E20" s="86">
        <v>42481</v>
      </c>
      <c r="F20" s="77">
        <v>235709.78</v>
      </c>
      <c r="G20" s="77">
        <v>110.37770000000009</v>
      </c>
      <c r="H20" s="77">
        <v>1001.39830924654</v>
      </c>
      <c r="I20" s="78">
        <v>8.0000000000000004E-4</v>
      </c>
      <c r="J20" s="78">
        <v>2.3E-3</v>
      </c>
      <c r="K20" s="78">
        <v>4.0000000000000002E-4</v>
      </c>
      <c r="W20" s="93"/>
    </row>
    <row r="21" spans="2:23">
      <c r="B21" t="s">
        <v>2220</v>
      </c>
      <c r="C21" t="s">
        <v>2221</v>
      </c>
      <c r="D21" t="s">
        <v>106</v>
      </c>
      <c r="E21" s="86">
        <v>44196</v>
      </c>
      <c r="F21" s="77">
        <v>243370</v>
      </c>
      <c r="G21" s="77">
        <v>109.684</v>
      </c>
      <c r="H21" s="77">
        <v>1027.4441726292</v>
      </c>
      <c r="I21" s="78">
        <v>2.7000000000000001E-3</v>
      </c>
      <c r="J21" s="78">
        <v>2.3999999999999998E-3</v>
      </c>
      <c r="K21" s="78">
        <v>4.0000000000000002E-4</v>
      </c>
      <c r="W21" s="93"/>
    </row>
    <row r="22" spans="2:23">
      <c r="B22" t="s">
        <v>2222</v>
      </c>
      <c r="C22" t="s">
        <v>2223</v>
      </c>
      <c r="D22" t="s">
        <v>106</v>
      </c>
      <c r="E22" s="86">
        <v>44257</v>
      </c>
      <c r="F22" s="77">
        <v>70476.75</v>
      </c>
      <c r="G22" s="77">
        <v>100.79220000000018</v>
      </c>
      <c r="H22" s="77">
        <v>273.41397216516202</v>
      </c>
      <c r="I22" s="78">
        <v>7.7999999999999996E-3</v>
      </c>
      <c r="J22" s="78">
        <v>5.9999999999999995E-4</v>
      </c>
      <c r="K22" s="78">
        <v>1E-4</v>
      </c>
    </row>
    <row r="23" spans="2:23">
      <c r="B23" t="s">
        <v>2224</v>
      </c>
      <c r="C23" t="s">
        <v>2225</v>
      </c>
      <c r="D23" t="s">
        <v>106</v>
      </c>
      <c r="E23" s="86">
        <v>43850</v>
      </c>
      <c r="F23" s="77">
        <v>289744</v>
      </c>
      <c r="G23" s="77">
        <v>69.561100000000039</v>
      </c>
      <c r="H23" s="77">
        <v>775.76253818481598</v>
      </c>
      <c r="I23" s="78">
        <v>4.7999999999999996E-3</v>
      </c>
      <c r="J23" s="78">
        <v>1.8E-3</v>
      </c>
      <c r="K23" s="78">
        <v>2.9999999999999997E-4</v>
      </c>
      <c r="W23" s="93"/>
    </row>
    <row r="24" spans="2:23">
      <c r="B24" s="79" t="s">
        <v>2226</v>
      </c>
      <c r="C24" s="16"/>
      <c r="F24" s="81">
        <v>325.39999999999998</v>
      </c>
      <c r="H24" s="81">
        <v>792.59313803293503</v>
      </c>
      <c r="J24" s="80">
        <v>1.9E-3</v>
      </c>
      <c r="K24" s="80">
        <v>2.9999999999999997E-4</v>
      </c>
    </row>
    <row r="25" spans="2:23">
      <c r="B25" t="s">
        <v>2227</v>
      </c>
      <c r="C25" t="s">
        <v>2228</v>
      </c>
      <c r="D25" t="s">
        <v>106</v>
      </c>
      <c r="E25" s="86">
        <v>45103</v>
      </c>
      <c r="F25" s="77">
        <v>30.93</v>
      </c>
      <c r="G25" s="77">
        <v>126356.95</v>
      </c>
      <c r="H25" s="77">
        <v>150.42740564011501</v>
      </c>
      <c r="I25" s="78">
        <v>0</v>
      </c>
      <c r="J25" s="78">
        <v>4.0000000000000002E-4</v>
      </c>
      <c r="K25" s="78">
        <v>1E-4</v>
      </c>
      <c r="W25" s="93"/>
    </row>
    <row r="26" spans="2:23">
      <c r="B26" t="s">
        <v>2229</v>
      </c>
      <c r="C26" t="s">
        <v>2230</v>
      </c>
      <c r="D26" t="s">
        <v>102</v>
      </c>
      <c r="E26" s="86">
        <v>45158</v>
      </c>
      <c r="F26" s="77">
        <v>257.16000000000003</v>
      </c>
      <c r="G26" s="77">
        <v>179087.5435</v>
      </c>
      <c r="H26" s="77">
        <v>460.54152686459997</v>
      </c>
      <c r="I26" s="78">
        <v>0</v>
      </c>
      <c r="J26" s="78">
        <v>1.1000000000000001E-3</v>
      </c>
      <c r="K26" s="78">
        <v>2.0000000000000001E-4</v>
      </c>
      <c r="W26" s="93"/>
    </row>
    <row r="27" spans="2:23">
      <c r="B27" t="s">
        <v>2231</v>
      </c>
      <c r="C27" t="s">
        <v>2232</v>
      </c>
      <c r="D27" t="s">
        <v>106</v>
      </c>
      <c r="E27" s="86">
        <v>45103</v>
      </c>
      <c r="F27" s="77">
        <v>37.31</v>
      </c>
      <c r="G27" s="77">
        <v>126473.8</v>
      </c>
      <c r="H27" s="77">
        <v>181.62420552821999</v>
      </c>
      <c r="I27" s="78">
        <v>0</v>
      </c>
      <c r="J27" s="78">
        <v>4.0000000000000002E-4</v>
      </c>
      <c r="K27" s="78">
        <v>1E-4</v>
      </c>
      <c r="W27" s="93"/>
    </row>
    <row r="28" spans="2:23">
      <c r="B28" s="79" t="s">
        <v>2233</v>
      </c>
      <c r="C28" s="16"/>
      <c r="F28" s="81">
        <v>5863035.5800000001</v>
      </c>
      <c r="H28" s="81">
        <v>5379.8568561061602</v>
      </c>
      <c r="J28" s="80">
        <v>1.26E-2</v>
      </c>
      <c r="K28" s="80">
        <v>2E-3</v>
      </c>
    </row>
    <row r="29" spans="2:23">
      <c r="B29" t="s">
        <v>2234</v>
      </c>
      <c r="C29" t="s">
        <v>2235</v>
      </c>
      <c r="D29" t="s">
        <v>102</v>
      </c>
      <c r="E29" s="86">
        <v>43614</v>
      </c>
      <c r="F29" s="77">
        <v>2884503.36</v>
      </c>
      <c r="G29" s="77">
        <v>95.399419999999935</v>
      </c>
      <c r="H29" s="77">
        <v>2751.7994753205098</v>
      </c>
      <c r="I29" s="78">
        <v>8.6E-3</v>
      </c>
      <c r="J29" s="78">
        <v>6.4000000000000003E-3</v>
      </c>
      <c r="K29" s="78">
        <v>1E-3</v>
      </c>
      <c r="W29" s="93"/>
    </row>
    <row r="30" spans="2:23">
      <c r="B30" t="s">
        <v>2236</v>
      </c>
      <c r="C30" t="s">
        <v>2237</v>
      </c>
      <c r="D30" t="s">
        <v>102</v>
      </c>
      <c r="E30" s="86">
        <v>42170</v>
      </c>
      <c r="F30" s="77">
        <v>1565299.1</v>
      </c>
      <c r="G30" s="77">
        <v>80.657409000000058</v>
      </c>
      <c r="H30" s="77">
        <v>1262.52969716032</v>
      </c>
      <c r="I30" s="78">
        <v>2.3E-3</v>
      </c>
      <c r="J30" s="78">
        <v>3.0000000000000001E-3</v>
      </c>
      <c r="K30" s="78">
        <v>5.0000000000000001E-4</v>
      </c>
      <c r="W30" s="93"/>
    </row>
    <row r="31" spans="2:23">
      <c r="B31" t="s">
        <v>2238</v>
      </c>
      <c r="C31" t="s">
        <v>2239</v>
      </c>
      <c r="D31" t="s">
        <v>102</v>
      </c>
      <c r="E31" s="86">
        <v>44655</v>
      </c>
      <c r="F31" s="77">
        <v>1413233.12</v>
      </c>
      <c r="G31" s="77">
        <v>96.624375999999913</v>
      </c>
      <c r="H31" s="77">
        <v>1365.5276836253299</v>
      </c>
      <c r="I31" s="78">
        <v>4.7000000000000002E-3</v>
      </c>
      <c r="J31" s="78">
        <v>3.2000000000000002E-3</v>
      </c>
      <c r="K31" s="78">
        <v>5.0000000000000001E-4</v>
      </c>
      <c r="W31" s="93"/>
    </row>
    <row r="32" spans="2:23">
      <c r="B32" s="79" t="s">
        <v>2240</v>
      </c>
      <c r="C32" s="16"/>
      <c r="F32" s="81">
        <v>15271647.18</v>
      </c>
      <c r="H32" s="81">
        <v>31648.021317897885</v>
      </c>
      <c r="J32" s="80">
        <v>7.3999999999999996E-2</v>
      </c>
      <c r="K32" s="80">
        <v>1.17E-2</v>
      </c>
    </row>
    <row r="33" spans="2:23">
      <c r="B33" t="s">
        <v>2241</v>
      </c>
      <c r="C33" t="s">
        <v>2242</v>
      </c>
      <c r="D33" t="s">
        <v>102</v>
      </c>
      <c r="E33" s="86">
        <v>44166</v>
      </c>
      <c r="F33" s="77">
        <v>801416.06</v>
      </c>
      <c r="G33" s="77">
        <v>50.583084999999997</v>
      </c>
      <c r="H33" s="77">
        <v>405.380966833451</v>
      </c>
      <c r="I33" s="78">
        <v>2.0999999999999999E-3</v>
      </c>
      <c r="J33" s="78">
        <v>8.9999999999999998E-4</v>
      </c>
      <c r="K33" s="78">
        <v>2.0000000000000001E-4</v>
      </c>
      <c r="W33" s="93"/>
    </row>
    <row r="34" spans="2:23">
      <c r="B34" t="s">
        <v>2243</v>
      </c>
      <c r="C34" t="s">
        <v>2244</v>
      </c>
      <c r="D34" t="s">
        <v>102</v>
      </c>
      <c r="E34" s="86">
        <v>44048</v>
      </c>
      <c r="F34" s="77">
        <v>657060.74</v>
      </c>
      <c r="G34" s="77">
        <v>139.68743400000005</v>
      </c>
      <c r="H34" s="77">
        <v>917.83128752741197</v>
      </c>
      <c r="I34" s="78">
        <v>8.9999999999999998E-4</v>
      </c>
      <c r="J34" s="78">
        <v>2.0999999999999999E-3</v>
      </c>
      <c r="K34" s="78">
        <v>2.9999999999999997E-4</v>
      </c>
      <c r="W34" s="93"/>
    </row>
    <row r="35" spans="2:23">
      <c r="B35" t="s">
        <v>2245</v>
      </c>
      <c r="C35" t="s">
        <v>2246</v>
      </c>
      <c r="D35" t="s">
        <v>106</v>
      </c>
      <c r="E35" s="86">
        <v>42352</v>
      </c>
      <c r="F35" s="77">
        <v>542297.43000000005</v>
      </c>
      <c r="G35" s="77">
        <v>95.79990000000025</v>
      </c>
      <c r="H35" s="77">
        <v>1999.63400282826</v>
      </c>
      <c r="I35" s="78">
        <v>2.7000000000000001E-3</v>
      </c>
      <c r="J35" s="78">
        <v>4.7000000000000002E-3</v>
      </c>
      <c r="K35" s="78">
        <v>6.9999999999999999E-4</v>
      </c>
      <c r="W35" s="93"/>
    </row>
    <row r="36" spans="2:23">
      <c r="B36" t="s">
        <v>2247</v>
      </c>
      <c r="C36" t="s">
        <v>2248</v>
      </c>
      <c r="D36" t="s">
        <v>106</v>
      </c>
      <c r="E36" s="86">
        <v>44759</v>
      </c>
      <c r="F36" s="77">
        <v>62809.52</v>
      </c>
      <c r="G36" s="77">
        <v>100.87830000000007</v>
      </c>
      <c r="H36" s="77">
        <v>243.87716647850201</v>
      </c>
      <c r="I36" s="78">
        <v>6.6E-3</v>
      </c>
      <c r="J36" s="78">
        <v>5.9999999999999995E-4</v>
      </c>
      <c r="K36" s="78">
        <v>1E-4</v>
      </c>
    </row>
    <row r="37" spans="2:23">
      <c r="B37" t="s">
        <v>2249</v>
      </c>
      <c r="C37" t="s">
        <v>2250</v>
      </c>
      <c r="D37" t="s">
        <v>110</v>
      </c>
      <c r="E37" s="86">
        <v>44743</v>
      </c>
      <c r="F37" s="77">
        <v>55880</v>
      </c>
      <c r="G37" s="77">
        <v>92.325100000000006</v>
      </c>
      <c r="H37" s="77">
        <v>209.33156130809999</v>
      </c>
      <c r="I37" s="78">
        <v>2.9999999999999997E-4</v>
      </c>
      <c r="J37" s="78">
        <v>5.0000000000000001E-4</v>
      </c>
      <c r="K37" s="78">
        <v>1E-4</v>
      </c>
      <c r="W37" s="93"/>
    </row>
    <row r="38" spans="2:23">
      <c r="B38" t="s">
        <v>2251</v>
      </c>
      <c r="C38" t="s">
        <v>2252</v>
      </c>
      <c r="D38" t="s">
        <v>106</v>
      </c>
      <c r="E38" s="86">
        <v>43556</v>
      </c>
      <c r="F38" s="77">
        <v>464403.88</v>
      </c>
      <c r="G38" s="77">
        <v>118.49630000000013</v>
      </c>
      <c r="H38" s="77">
        <v>2118.1101457824402</v>
      </c>
      <c r="I38" s="78">
        <v>6.9999999999999999E-4</v>
      </c>
      <c r="J38" s="78">
        <v>5.0000000000000001E-3</v>
      </c>
      <c r="K38" s="78">
        <v>8.0000000000000004E-4</v>
      </c>
      <c r="W38" s="93"/>
    </row>
    <row r="39" spans="2:23">
      <c r="B39" t="s">
        <v>2253</v>
      </c>
      <c r="C39" t="s">
        <v>2254</v>
      </c>
      <c r="D39" t="s">
        <v>102</v>
      </c>
      <c r="E39" s="86">
        <v>44317</v>
      </c>
      <c r="F39" s="77">
        <v>1030949</v>
      </c>
      <c r="G39" s="77">
        <v>105.353357</v>
      </c>
      <c r="H39" s="77">
        <v>1086.13938045793</v>
      </c>
      <c r="I39" s="78">
        <v>5.0000000000000001E-4</v>
      </c>
      <c r="J39" s="78">
        <v>2.5000000000000001E-3</v>
      </c>
      <c r="K39" s="78">
        <v>4.0000000000000002E-4</v>
      </c>
      <c r="W39" s="93"/>
    </row>
    <row r="40" spans="2:23">
      <c r="B40" t="s">
        <v>2255</v>
      </c>
      <c r="C40" t="s">
        <v>2256</v>
      </c>
      <c r="D40" t="s">
        <v>106</v>
      </c>
      <c r="E40" s="86">
        <v>42736</v>
      </c>
      <c r="F40" s="77">
        <v>392709.06</v>
      </c>
      <c r="G40" s="77">
        <v>115.08450000000001</v>
      </c>
      <c r="H40" s="77">
        <v>1739.54499664128</v>
      </c>
      <c r="I40" s="78">
        <v>9.7999999999999997E-3</v>
      </c>
      <c r="J40" s="78">
        <v>4.1000000000000003E-3</v>
      </c>
      <c r="K40" s="78">
        <v>5.9999999999999995E-4</v>
      </c>
      <c r="W40" s="93"/>
    </row>
    <row r="41" spans="2:23">
      <c r="B41" t="s">
        <v>2257</v>
      </c>
      <c r="C41" t="s">
        <v>2258</v>
      </c>
      <c r="D41" t="s">
        <v>106</v>
      </c>
      <c r="E41" s="86">
        <v>43755</v>
      </c>
      <c r="F41" s="77">
        <v>50843.61</v>
      </c>
      <c r="G41" s="77">
        <v>172.57620000000009</v>
      </c>
      <c r="H41" s="77">
        <v>337.726540841077</v>
      </c>
      <c r="I41" s="78">
        <v>1.0200000000000001E-2</v>
      </c>
      <c r="J41" s="78">
        <v>8.0000000000000004E-4</v>
      </c>
      <c r="K41" s="78">
        <v>1E-4</v>
      </c>
    </row>
    <row r="42" spans="2:23">
      <c r="B42" t="s">
        <v>2259</v>
      </c>
      <c r="C42" t="s">
        <v>2260</v>
      </c>
      <c r="D42" t="s">
        <v>106</v>
      </c>
      <c r="E42" s="86">
        <v>43466</v>
      </c>
      <c r="F42" s="77">
        <v>205546.59</v>
      </c>
      <c r="G42" s="77">
        <v>159.9</v>
      </c>
      <c r="H42" s="77">
        <v>1265.0469710310899</v>
      </c>
      <c r="I42" s="78">
        <v>3.2000000000000002E-3</v>
      </c>
      <c r="J42" s="78">
        <v>3.0000000000000001E-3</v>
      </c>
      <c r="K42" s="78">
        <v>5.0000000000000001E-4</v>
      </c>
      <c r="W42" s="93"/>
    </row>
    <row r="43" spans="2:23">
      <c r="B43" t="s">
        <v>2261</v>
      </c>
      <c r="C43" t="s">
        <v>2262</v>
      </c>
      <c r="D43" t="s">
        <v>106</v>
      </c>
      <c r="E43" s="86">
        <v>41883</v>
      </c>
      <c r="F43" s="77">
        <v>384957.73</v>
      </c>
      <c r="G43" s="77">
        <v>124.39790000000039</v>
      </c>
      <c r="H43" s="77">
        <v>1843.20654889753</v>
      </c>
      <c r="I43" s="78">
        <v>1.1999999999999999E-3</v>
      </c>
      <c r="J43" s="78">
        <v>4.3E-3</v>
      </c>
      <c r="K43" s="78">
        <v>6.9999999999999999E-4</v>
      </c>
      <c r="W43" s="93"/>
    </row>
    <row r="44" spans="2:23">
      <c r="B44" t="s">
        <v>2263</v>
      </c>
      <c r="C44" t="s">
        <v>2264</v>
      </c>
      <c r="D44" t="s">
        <v>106</v>
      </c>
      <c r="E44" s="86">
        <v>42979</v>
      </c>
      <c r="F44" s="77">
        <v>371716.74</v>
      </c>
      <c r="G44" s="77">
        <v>120.38979999999999</v>
      </c>
      <c r="H44" s="77">
        <v>1722.46229439235</v>
      </c>
      <c r="I44" s="78">
        <v>7.4000000000000003E-3</v>
      </c>
      <c r="J44" s="78">
        <v>4.0000000000000001E-3</v>
      </c>
      <c r="K44" s="78">
        <v>5.9999999999999995E-4</v>
      </c>
      <c r="W44" s="93"/>
    </row>
    <row r="45" spans="2:23">
      <c r="B45" t="s">
        <v>2265</v>
      </c>
      <c r="C45" t="s">
        <v>2266</v>
      </c>
      <c r="D45" t="s">
        <v>106</v>
      </c>
      <c r="E45" s="86">
        <v>44317</v>
      </c>
      <c r="F45" s="77">
        <v>133317.09</v>
      </c>
      <c r="G45" s="77">
        <v>124.2444</v>
      </c>
      <c r="H45" s="77">
        <v>637.54458246807803</v>
      </c>
      <c r="I45" s="78">
        <v>1E-4</v>
      </c>
      <c r="J45" s="78">
        <v>1.5E-3</v>
      </c>
      <c r="K45" s="78">
        <v>2.0000000000000001E-4</v>
      </c>
      <c r="W45" s="93"/>
    </row>
    <row r="46" spans="2:23">
      <c r="B46" t="s">
        <v>2267</v>
      </c>
      <c r="C46" t="s">
        <v>2268</v>
      </c>
      <c r="D46" t="s">
        <v>106</v>
      </c>
      <c r="E46" s="86">
        <v>41274</v>
      </c>
      <c r="F46" s="77">
        <v>24228.25</v>
      </c>
      <c r="G46" s="77">
        <v>4.0739000000000001</v>
      </c>
      <c r="H46" s="77">
        <v>3.79909647081075</v>
      </c>
      <c r="I46" s="78">
        <v>2.9999999999999997E-4</v>
      </c>
      <c r="J46" s="78">
        <v>0</v>
      </c>
      <c r="K46" s="78">
        <v>0</v>
      </c>
    </row>
    <row r="47" spans="2:23">
      <c r="B47" t="s">
        <v>2269</v>
      </c>
      <c r="C47" t="s">
        <v>2270</v>
      </c>
      <c r="D47" t="s">
        <v>106</v>
      </c>
      <c r="E47" s="86">
        <v>43556</v>
      </c>
      <c r="F47" s="77">
        <v>227767.55</v>
      </c>
      <c r="G47" s="77">
        <v>139.68280000000016</v>
      </c>
      <c r="H47" s="77">
        <v>1224.5673995345601</v>
      </c>
      <c r="I47" s="78">
        <v>3.8999999999999998E-3</v>
      </c>
      <c r="J47" s="78">
        <v>2.8999999999999998E-3</v>
      </c>
      <c r="K47" s="78">
        <v>5.0000000000000001E-4</v>
      </c>
      <c r="W47" s="93"/>
    </row>
    <row r="48" spans="2:23">
      <c r="B48" t="s">
        <v>2271</v>
      </c>
      <c r="C48" t="s">
        <v>2272</v>
      </c>
      <c r="D48" t="s">
        <v>102</v>
      </c>
      <c r="E48" s="86">
        <v>42589</v>
      </c>
      <c r="F48" s="77">
        <v>725362.96</v>
      </c>
      <c r="G48" s="77">
        <v>132.06499400000001</v>
      </c>
      <c r="H48" s="77">
        <v>957.95054960222296</v>
      </c>
      <c r="I48" s="78">
        <v>8.2000000000000007E-3</v>
      </c>
      <c r="J48" s="78">
        <v>2.2000000000000001E-3</v>
      </c>
      <c r="K48" s="78">
        <v>4.0000000000000002E-4</v>
      </c>
      <c r="W48" s="93"/>
    </row>
    <row r="49" spans="2:23">
      <c r="B49" t="s">
        <v>2273</v>
      </c>
      <c r="C49" t="s">
        <v>2274</v>
      </c>
      <c r="D49" t="s">
        <v>102</v>
      </c>
      <c r="E49" s="86">
        <v>41881</v>
      </c>
      <c r="F49" s="77">
        <v>1182208.95</v>
      </c>
      <c r="G49" s="77">
        <v>75.594793999999993</v>
      </c>
      <c r="H49" s="77">
        <v>893.68842040206198</v>
      </c>
      <c r="I49" s="78">
        <v>7.7999999999999996E-3</v>
      </c>
      <c r="J49" s="78">
        <v>2.0999999999999999E-3</v>
      </c>
      <c r="K49" s="78">
        <v>2.9999999999999997E-4</v>
      </c>
      <c r="W49" s="93"/>
    </row>
    <row r="50" spans="2:23">
      <c r="B50" t="s">
        <v>2275</v>
      </c>
      <c r="C50" t="s">
        <v>2276</v>
      </c>
      <c r="D50" t="s">
        <v>102</v>
      </c>
      <c r="E50" s="86">
        <v>43739</v>
      </c>
      <c r="F50" s="77">
        <v>3140214.24</v>
      </c>
      <c r="G50" s="77">
        <v>105.96142699999984</v>
      </c>
      <c r="H50" s="77">
        <v>3327.4158195611999</v>
      </c>
      <c r="I50" s="78">
        <v>5.4000000000000003E-3</v>
      </c>
      <c r="J50" s="78">
        <v>7.7999999999999996E-3</v>
      </c>
      <c r="K50" s="78">
        <v>1.1999999999999999E-3</v>
      </c>
      <c r="W50" s="93"/>
    </row>
    <row r="51" spans="2:23">
      <c r="B51" t="s">
        <v>2277</v>
      </c>
      <c r="C51" t="s">
        <v>2278</v>
      </c>
      <c r="D51" t="s">
        <v>102</v>
      </c>
      <c r="E51" s="86">
        <v>44104</v>
      </c>
      <c r="F51" s="77">
        <v>2177687.77</v>
      </c>
      <c r="G51" s="77">
        <v>69.301680000000189</v>
      </c>
      <c r="H51" s="77">
        <v>1509.1742097645399</v>
      </c>
      <c r="I51" s="78">
        <v>2.0999999999999999E-3</v>
      </c>
      <c r="J51" s="78">
        <v>3.5000000000000001E-3</v>
      </c>
      <c r="K51" s="78">
        <v>5.9999999999999995E-4</v>
      </c>
      <c r="W51" s="93"/>
    </row>
    <row r="52" spans="2:23">
      <c r="B52" t="s">
        <v>2279</v>
      </c>
      <c r="C52" t="s">
        <v>2280</v>
      </c>
      <c r="D52" t="s">
        <v>106</v>
      </c>
      <c r="E52" s="86">
        <v>42555</v>
      </c>
      <c r="F52" s="77">
        <v>34894.39</v>
      </c>
      <c r="G52" s="77">
        <v>100.13479999999979</v>
      </c>
      <c r="H52" s="77">
        <v>134.48955497758399</v>
      </c>
      <c r="I52" s="78">
        <v>6.4999999999999997E-3</v>
      </c>
      <c r="J52" s="78">
        <v>2.9999999999999997E-4</v>
      </c>
      <c r="K52" s="78">
        <v>0</v>
      </c>
      <c r="W52" s="93"/>
    </row>
    <row r="53" spans="2:23">
      <c r="B53" t="s">
        <v>2281</v>
      </c>
      <c r="C53" t="s">
        <v>2282</v>
      </c>
      <c r="D53" t="s">
        <v>106</v>
      </c>
      <c r="E53" s="86">
        <v>44760</v>
      </c>
      <c r="F53" s="77">
        <v>848649.97</v>
      </c>
      <c r="G53" s="77">
        <v>105.34790000000001</v>
      </c>
      <c r="H53" s="77">
        <v>3441.1404137989298</v>
      </c>
      <c r="I53" s="78">
        <v>6.9999999999999999E-4</v>
      </c>
      <c r="J53" s="78">
        <v>8.0000000000000002E-3</v>
      </c>
      <c r="K53" s="78">
        <v>1.2999999999999999E-3</v>
      </c>
      <c r="W53" s="93"/>
    </row>
    <row r="54" spans="2:23">
      <c r="B54" t="s">
        <v>2283</v>
      </c>
      <c r="C54" t="s">
        <v>2284</v>
      </c>
      <c r="D54" t="s">
        <v>106</v>
      </c>
      <c r="E54" s="86">
        <v>45093</v>
      </c>
      <c r="F54" s="77">
        <v>24905.45</v>
      </c>
      <c r="G54" s="77">
        <v>125.06089999999953</v>
      </c>
      <c r="H54" s="77">
        <v>119.88472570842301</v>
      </c>
      <c r="I54" s="78">
        <v>2.0000000000000001E-4</v>
      </c>
      <c r="J54" s="78">
        <v>2.9999999999999997E-4</v>
      </c>
      <c r="K54" s="78">
        <v>0</v>
      </c>
      <c r="W54" s="93"/>
    </row>
    <row r="55" spans="2:23">
      <c r="B55" t="s">
        <v>2285</v>
      </c>
      <c r="C55" t="s">
        <v>2286</v>
      </c>
      <c r="D55" t="s">
        <v>106</v>
      </c>
      <c r="E55" s="86">
        <v>38565</v>
      </c>
      <c r="F55" s="77">
        <v>23889.85</v>
      </c>
      <c r="G55" s="77">
        <v>1E-4</v>
      </c>
      <c r="H55" s="77">
        <v>9.1952032650000003E-5</v>
      </c>
      <c r="I55" s="78">
        <v>4.0000000000000002E-4</v>
      </c>
      <c r="J55" s="78">
        <v>0</v>
      </c>
      <c r="K55" s="78">
        <v>0</v>
      </c>
      <c r="W55" s="93"/>
    </row>
    <row r="56" spans="2:23">
      <c r="B56" t="s">
        <v>2287</v>
      </c>
      <c r="C56" t="s">
        <v>2288</v>
      </c>
      <c r="D56" t="s">
        <v>106</v>
      </c>
      <c r="E56" s="86">
        <v>42403</v>
      </c>
      <c r="F56" s="77">
        <v>543521.28000000003</v>
      </c>
      <c r="G56" s="77">
        <v>121.08060000000017</v>
      </c>
      <c r="H56" s="77">
        <v>2533.02238493702</v>
      </c>
      <c r="I56" s="78">
        <v>1.09E-2</v>
      </c>
      <c r="J56" s="78">
        <v>5.8999999999999999E-3</v>
      </c>
      <c r="K56" s="78">
        <v>8.9999999999999998E-4</v>
      </c>
      <c r="W56" s="93"/>
    </row>
    <row r="57" spans="2:23">
      <c r="B57" t="s">
        <v>2289</v>
      </c>
      <c r="C57" t="s">
        <v>2290</v>
      </c>
      <c r="D57" t="s">
        <v>106</v>
      </c>
      <c r="E57" s="86">
        <v>41274</v>
      </c>
      <c r="F57" s="77">
        <v>34993.040000000001</v>
      </c>
      <c r="G57" s="77">
        <v>1E-4</v>
      </c>
      <c r="H57" s="77">
        <v>1.3468821096000001E-4</v>
      </c>
      <c r="I57" s="78">
        <v>2.3999999999999998E-3</v>
      </c>
      <c r="J57" s="78">
        <v>0</v>
      </c>
      <c r="K57" s="78">
        <v>0</v>
      </c>
    </row>
    <row r="58" spans="2:23">
      <c r="B58" t="s">
        <v>2291</v>
      </c>
      <c r="C58" t="s">
        <v>2292</v>
      </c>
      <c r="D58" t="s">
        <v>102</v>
      </c>
      <c r="E58" s="86">
        <v>44308</v>
      </c>
      <c r="F58" s="77">
        <v>168101.24</v>
      </c>
      <c r="G58" s="77">
        <v>100.90159299999988</v>
      </c>
      <c r="H58" s="77">
        <v>169.61682901275299</v>
      </c>
      <c r="I58" s="78">
        <v>8.0999999999999996E-3</v>
      </c>
      <c r="J58" s="78">
        <v>4.0000000000000002E-4</v>
      </c>
      <c r="K58" s="78">
        <v>1E-4</v>
      </c>
      <c r="W58" s="93"/>
    </row>
    <row r="59" spans="2:23">
      <c r="B59" t="s">
        <v>2293</v>
      </c>
      <c r="C59" t="s">
        <v>2294</v>
      </c>
      <c r="D59" t="s">
        <v>102</v>
      </c>
      <c r="E59" s="86">
        <v>44311</v>
      </c>
      <c r="F59" s="77">
        <v>747116.63</v>
      </c>
      <c r="G59" s="77">
        <v>101.02648799999994</v>
      </c>
      <c r="H59" s="77">
        <v>754.78569255295395</v>
      </c>
      <c r="I59" s="78">
        <v>8.0999999999999996E-3</v>
      </c>
      <c r="J59" s="78">
        <v>1.8E-3</v>
      </c>
      <c r="K59" s="78">
        <v>2.9999999999999997E-4</v>
      </c>
    </row>
    <row r="60" spans="2:23">
      <c r="B60" t="s">
        <v>2295</v>
      </c>
      <c r="C60" t="s">
        <v>2296</v>
      </c>
      <c r="D60" t="s">
        <v>110</v>
      </c>
      <c r="E60" s="86">
        <v>42527</v>
      </c>
      <c r="F60" s="77">
        <v>214198.16</v>
      </c>
      <c r="G60" s="77">
        <v>236.17859999999988</v>
      </c>
      <c r="H60" s="77">
        <v>2052.6495494470801</v>
      </c>
      <c r="I60" s="78">
        <v>2.8E-3</v>
      </c>
      <c r="J60" s="78">
        <v>4.7999999999999996E-3</v>
      </c>
      <c r="K60" s="78">
        <v>8.0000000000000004E-4</v>
      </c>
      <c r="W60" s="93"/>
    </row>
    <row r="61" spans="2:23">
      <c r="B61" s="79" t="s">
        <v>228</v>
      </c>
      <c r="C61" s="16"/>
      <c r="F61" s="81">
        <v>108341416.44</v>
      </c>
      <c r="H61" s="81">
        <v>386038.4847252887</v>
      </c>
      <c r="J61" s="80">
        <v>0.90300000000000002</v>
      </c>
      <c r="K61" s="80">
        <v>0.14280000000000001</v>
      </c>
    </row>
    <row r="62" spans="2:23">
      <c r="B62" s="79" t="s">
        <v>2297</v>
      </c>
      <c r="C62" s="16"/>
      <c r="F62" s="81">
        <v>2465215.4300000002</v>
      </c>
      <c r="H62" s="81">
        <v>10519.718197628899</v>
      </c>
      <c r="J62" s="80">
        <v>2.46E-2</v>
      </c>
      <c r="K62" s="80">
        <v>3.8999999999999998E-3</v>
      </c>
    </row>
    <row r="63" spans="2:23">
      <c r="B63" t="s">
        <v>2298</v>
      </c>
      <c r="C63" t="s">
        <v>2299</v>
      </c>
      <c r="D63" t="s">
        <v>106</v>
      </c>
      <c r="E63" s="86">
        <v>43795</v>
      </c>
      <c r="F63" s="77">
        <v>380858.08</v>
      </c>
      <c r="G63" s="77">
        <v>147.65120000000007</v>
      </c>
      <c r="H63" s="77">
        <v>2164.45253132988</v>
      </c>
      <c r="I63" s="78">
        <v>5.1000000000000004E-3</v>
      </c>
      <c r="J63" s="78">
        <v>5.1000000000000004E-3</v>
      </c>
      <c r="K63" s="78">
        <v>8.0000000000000004E-4</v>
      </c>
      <c r="W63" s="93"/>
    </row>
    <row r="64" spans="2:23">
      <c r="B64" t="s">
        <v>2300</v>
      </c>
      <c r="C64" t="s">
        <v>2301</v>
      </c>
      <c r="D64" t="s">
        <v>106</v>
      </c>
      <c r="E64" s="86">
        <v>44337</v>
      </c>
      <c r="F64" s="77">
        <v>794721.95</v>
      </c>
      <c r="G64" s="77">
        <v>91.851899999999986</v>
      </c>
      <c r="H64" s="77">
        <v>2809.6437943385999</v>
      </c>
      <c r="I64" s="78">
        <v>1E-4</v>
      </c>
      <c r="J64" s="78">
        <v>6.6E-3</v>
      </c>
      <c r="K64" s="78">
        <v>1E-3</v>
      </c>
      <c r="W64" s="93"/>
    </row>
    <row r="65" spans="2:23">
      <c r="B65" t="s">
        <v>2302</v>
      </c>
      <c r="C65" t="s">
        <v>2303</v>
      </c>
      <c r="D65" t="s">
        <v>106</v>
      </c>
      <c r="E65" s="86">
        <v>44329</v>
      </c>
      <c r="F65" s="77">
        <v>505277.2</v>
      </c>
      <c r="G65" s="77">
        <v>90.097299999999777</v>
      </c>
      <c r="H65" s="77">
        <v>1752.22305054034</v>
      </c>
      <c r="I65" s="78">
        <v>3.5999999999999999E-3</v>
      </c>
      <c r="J65" s="78">
        <v>4.1000000000000003E-3</v>
      </c>
      <c r="K65" s="78">
        <v>5.9999999999999995E-4</v>
      </c>
    </row>
    <row r="66" spans="2:23">
      <c r="B66" t="s">
        <v>2304</v>
      </c>
      <c r="C66" t="s">
        <v>2305</v>
      </c>
      <c r="D66" t="s">
        <v>106</v>
      </c>
      <c r="E66" s="86">
        <v>43800</v>
      </c>
      <c r="F66" s="77">
        <v>159723.04</v>
      </c>
      <c r="G66" s="77">
        <v>210.83540000000002</v>
      </c>
      <c r="H66" s="77">
        <v>1296.16118185294</v>
      </c>
      <c r="I66" s="78">
        <v>1.1999999999999999E-3</v>
      </c>
      <c r="J66" s="78">
        <v>3.0000000000000001E-3</v>
      </c>
      <c r="K66" s="78">
        <v>5.0000000000000001E-4</v>
      </c>
      <c r="W66" s="93"/>
    </row>
    <row r="67" spans="2:23">
      <c r="B67" t="s">
        <v>2306</v>
      </c>
      <c r="C67" t="s">
        <v>2307</v>
      </c>
      <c r="D67" t="s">
        <v>106</v>
      </c>
      <c r="E67" s="86">
        <v>44287</v>
      </c>
      <c r="F67" s="77">
        <v>224672.02</v>
      </c>
      <c r="G67" s="77">
        <v>121.62879999999952</v>
      </c>
      <c r="H67" s="77">
        <v>1051.8003792859099</v>
      </c>
      <c r="I67" s="78">
        <v>1.5E-3</v>
      </c>
      <c r="J67" s="78">
        <v>2.5000000000000001E-3</v>
      </c>
      <c r="K67" s="78">
        <v>4.0000000000000002E-4</v>
      </c>
      <c r="W67" s="93"/>
    </row>
    <row r="68" spans="2:23">
      <c r="B68" t="s">
        <v>2308</v>
      </c>
      <c r="C68" t="s">
        <v>2309</v>
      </c>
      <c r="D68" t="s">
        <v>106</v>
      </c>
      <c r="E68" s="86">
        <v>44378</v>
      </c>
      <c r="F68" s="77">
        <v>399963.14</v>
      </c>
      <c r="G68" s="77">
        <v>93.892600000000243</v>
      </c>
      <c r="H68" s="77">
        <v>1445.43726028123</v>
      </c>
      <c r="I68" s="78">
        <v>2.5999999999999999E-3</v>
      </c>
      <c r="J68" s="78">
        <v>3.3999999999999998E-3</v>
      </c>
      <c r="K68" s="78">
        <v>5.0000000000000001E-4</v>
      </c>
      <c r="W68" s="93"/>
    </row>
    <row r="69" spans="2:23">
      <c r="B69" s="79" t="s">
        <v>2310</v>
      </c>
      <c r="C69" s="16"/>
      <c r="F69" s="81">
        <v>344.68</v>
      </c>
      <c r="H69" s="81">
        <v>608.64245346182202</v>
      </c>
      <c r="J69" s="80">
        <v>1.4E-3</v>
      </c>
      <c r="K69" s="80">
        <v>2.0000000000000001E-4</v>
      </c>
    </row>
    <row r="70" spans="2:23">
      <c r="B70" t="s">
        <v>2311</v>
      </c>
      <c r="C70" t="s">
        <v>2312</v>
      </c>
      <c r="D70" t="s">
        <v>113</v>
      </c>
      <c r="E70" s="86">
        <v>43971</v>
      </c>
      <c r="F70" s="77">
        <v>234.15</v>
      </c>
      <c r="G70" s="77">
        <v>17409.889999999956</v>
      </c>
      <c r="H70" s="77">
        <v>191.60893952173001</v>
      </c>
      <c r="I70" s="78">
        <v>0</v>
      </c>
      <c r="J70" s="78">
        <v>4.0000000000000002E-4</v>
      </c>
      <c r="K70" s="78">
        <v>1E-4</v>
      </c>
    </row>
    <row r="71" spans="2:23">
      <c r="B71" t="s">
        <v>2313</v>
      </c>
      <c r="C71" t="s">
        <v>2314</v>
      </c>
      <c r="D71" t="s">
        <v>106</v>
      </c>
      <c r="E71" s="86">
        <v>44616</v>
      </c>
      <c r="F71" s="77">
        <v>110.53</v>
      </c>
      <c r="G71" s="77">
        <v>98026.36</v>
      </c>
      <c r="H71" s="77">
        <v>417.03351394009201</v>
      </c>
      <c r="I71" s="78">
        <v>0</v>
      </c>
      <c r="J71" s="78">
        <v>1E-3</v>
      </c>
      <c r="K71" s="78">
        <v>2.0000000000000001E-4</v>
      </c>
      <c r="W71" s="93"/>
    </row>
    <row r="72" spans="2:23">
      <c r="B72" s="79" t="s">
        <v>2315</v>
      </c>
      <c r="C72" s="16"/>
      <c r="F72" s="81">
        <v>6256265.7599999998</v>
      </c>
      <c r="H72" s="81">
        <v>24922.950016295352</v>
      </c>
      <c r="J72" s="80">
        <v>5.8299999999999998E-2</v>
      </c>
      <c r="K72" s="80">
        <v>9.1999999999999998E-3</v>
      </c>
    </row>
    <row r="73" spans="2:23">
      <c r="B73" t="s">
        <v>2316</v>
      </c>
      <c r="C73" t="s">
        <v>2317</v>
      </c>
      <c r="D73" t="s">
        <v>106</v>
      </c>
      <c r="E73" s="86">
        <v>43431</v>
      </c>
      <c r="F73" s="77">
        <v>38352.97</v>
      </c>
      <c r="G73" s="77">
        <v>830.74030000000232</v>
      </c>
      <c r="H73" s="77">
        <v>1226.3436618640701</v>
      </c>
      <c r="I73" s="78">
        <v>0</v>
      </c>
      <c r="J73" s="78">
        <v>2.8999999999999998E-3</v>
      </c>
      <c r="K73" s="78">
        <v>5.0000000000000001E-4</v>
      </c>
      <c r="W73" s="93"/>
    </row>
    <row r="74" spans="2:23">
      <c r="B74" t="s">
        <v>2318</v>
      </c>
      <c r="C74" t="s">
        <v>2319</v>
      </c>
      <c r="D74" t="s">
        <v>106</v>
      </c>
      <c r="E74" s="86">
        <v>42460</v>
      </c>
      <c r="F74" s="77">
        <v>906568.64</v>
      </c>
      <c r="G74" s="77">
        <v>56.23269999999998</v>
      </c>
      <c r="H74" s="77">
        <v>1962.1741029336999</v>
      </c>
      <c r="I74" s="78">
        <v>1E-4</v>
      </c>
      <c r="J74" s="78">
        <v>4.5999999999999999E-3</v>
      </c>
      <c r="K74" s="78">
        <v>6.9999999999999999E-4</v>
      </c>
      <c r="W74" s="93"/>
    </row>
    <row r="75" spans="2:23">
      <c r="B75" t="s">
        <v>2320</v>
      </c>
      <c r="C75" t="s">
        <v>2321</v>
      </c>
      <c r="D75" t="s">
        <v>106</v>
      </c>
      <c r="E75" s="86">
        <v>43090</v>
      </c>
      <c r="F75" s="77">
        <v>795235</v>
      </c>
      <c r="G75" s="77">
        <v>114.61659999999992</v>
      </c>
      <c r="H75" s="77">
        <v>3508.2531068694898</v>
      </c>
      <c r="I75" s="78">
        <v>8.0000000000000002E-3</v>
      </c>
      <c r="J75" s="78">
        <v>8.2000000000000007E-3</v>
      </c>
      <c r="K75" s="78">
        <v>1.2999999999999999E-3</v>
      </c>
      <c r="W75" s="93"/>
    </row>
    <row r="76" spans="2:23">
      <c r="B76" t="s">
        <v>2322</v>
      </c>
      <c r="C76" t="s">
        <v>2323</v>
      </c>
      <c r="D76" t="s">
        <v>106</v>
      </c>
      <c r="E76" s="86">
        <v>43431</v>
      </c>
      <c r="F76" s="77">
        <v>634705.92000000004</v>
      </c>
      <c r="G76" s="77">
        <v>84.913899999999984</v>
      </c>
      <c r="H76" s="77">
        <v>2074.4322147308799</v>
      </c>
      <c r="I76" s="78">
        <v>8.5000000000000006E-3</v>
      </c>
      <c r="J76" s="78">
        <v>4.8999999999999998E-3</v>
      </c>
      <c r="K76" s="78">
        <v>8.0000000000000004E-4</v>
      </c>
      <c r="W76" s="93"/>
    </row>
    <row r="77" spans="2:23">
      <c r="B77" t="s">
        <v>2324</v>
      </c>
      <c r="C77" t="s">
        <v>2325</v>
      </c>
      <c r="D77" t="s">
        <v>106</v>
      </c>
      <c r="E77" s="86">
        <v>42095</v>
      </c>
      <c r="F77" s="77">
        <v>931854.27</v>
      </c>
      <c r="G77" s="77">
        <v>67.277399999999986</v>
      </c>
      <c r="H77" s="77">
        <v>2413.0432725585301</v>
      </c>
      <c r="I77" s="78">
        <v>1E-4</v>
      </c>
      <c r="J77" s="78">
        <v>5.5999999999999999E-3</v>
      </c>
      <c r="K77" s="78">
        <v>8.9999999999999998E-4</v>
      </c>
      <c r="W77" s="93"/>
    </row>
    <row r="78" spans="2:23">
      <c r="B78" t="s">
        <v>2326</v>
      </c>
      <c r="C78" t="s">
        <v>2327</v>
      </c>
      <c r="D78" t="s">
        <v>106</v>
      </c>
      <c r="E78" s="86">
        <v>44039</v>
      </c>
      <c r="F78" s="77">
        <v>602811.53</v>
      </c>
      <c r="G78" s="77">
        <v>116.00320000000006</v>
      </c>
      <c r="H78" s="77">
        <v>2691.5312786957302</v>
      </c>
      <c r="I78" s="78">
        <v>0</v>
      </c>
      <c r="J78" s="78">
        <v>6.3E-3</v>
      </c>
      <c r="K78" s="78">
        <v>1E-3</v>
      </c>
    </row>
    <row r="79" spans="2:23">
      <c r="B79" t="s">
        <v>2328</v>
      </c>
      <c r="C79" t="s">
        <v>2329</v>
      </c>
      <c r="D79" t="s">
        <v>106</v>
      </c>
      <c r="E79" s="86">
        <v>42831</v>
      </c>
      <c r="F79" s="77">
        <v>510385.26</v>
      </c>
      <c r="G79" s="77">
        <v>130.94850000000005</v>
      </c>
      <c r="H79" s="77">
        <v>2572.4477505935401</v>
      </c>
      <c r="I79" s="78">
        <v>8.0000000000000002E-3</v>
      </c>
      <c r="J79" s="78">
        <v>6.0000000000000001E-3</v>
      </c>
      <c r="K79" s="78">
        <v>1E-3</v>
      </c>
      <c r="W79" s="93"/>
    </row>
    <row r="80" spans="2:23">
      <c r="B80" t="s">
        <v>2330</v>
      </c>
      <c r="C80" t="s">
        <v>2331</v>
      </c>
      <c r="D80" t="s">
        <v>106</v>
      </c>
      <c r="E80" s="86">
        <v>43382</v>
      </c>
      <c r="F80" s="77">
        <v>200831.17</v>
      </c>
      <c r="G80" s="77">
        <v>177.60820000000069</v>
      </c>
      <c r="H80" s="77">
        <v>1372.9099177662999</v>
      </c>
      <c r="I80" s="78">
        <v>9.4999999999999998E-3</v>
      </c>
      <c r="J80" s="78">
        <v>3.2000000000000002E-3</v>
      </c>
      <c r="K80" s="78">
        <v>5.0000000000000001E-4</v>
      </c>
      <c r="W80" s="93"/>
    </row>
    <row r="81" spans="2:23">
      <c r="B81" t="s">
        <v>2332</v>
      </c>
      <c r="C81" t="s">
        <v>2333</v>
      </c>
      <c r="D81" t="s">
        <v>106</v>
      </c>
      <c r="E81" s="86">
        <v>43382</v>
      </c>
      <c r="F81" s="77">
        <v>1528.64</v>
      </c>
      <c r="G81" s="77">
        <v>263.00860000000068</v>
      </c>
      <c r="H81" s="77">
        <v>15.474729998040999</v>
      </c>
      <c r="I81" s="78">
        <v>0</v>
      </c>
      <c r="J81" s="78">
        <v>0</v>
      </c>
      <c r="K81" s="78">
        <v>0</v>
      </c>
      <c r="W81" s="93"/>
    </row>
    <row r="82" spans="2:23">
      <c r="B82" t="s">
        <v>2334</v>
      </c>
      <c r="C82" t="s">
        <v>2335</v>
      </c>
      <c r="D82" t="s">
        <v>106</v>
      </c>
      <c r="E82" s="86">
        <v>44665</v>
      </c>
      <c r="F82" s="77">
        <v>553990.54</v>
      </c>
      <c r="G82" s="77">
        <v>102.05020000000015</v>
      </c>
      <c r="H82" s="77">
        <v>2176.0261996426102</v>
      </c>
      <c r="I82" s="78">
        <v>4.0000000000000002E-4</v>
      </c>
      <c r="J82" s="78">
        <v>5.1000000000000004E-3</v>
      </c>
      <c r="K82" s="78">
        <v>8.0000000000000004E-4</v>
      </c>
      <c r="W82" s="93"/>
    </row>
    <row r="83" spans="2:23">
      <c r="B83" t="s">
        <v>2336</v>
      </c>
      <c r="C83" t="s">
        <v>2337</v>
      </c>
      <c r="D83" t="s">
        <v>106</v>
      </c>
      <c r="E83" s="86">
        <v>44469</v>
      </c>
      <c r="F83" s="77">
        <v>598687</v>
      </c>
      <c r="G83" s="77">
        <v>107.76879999999983</v>
      </c>
      <c r="H83" s="77">
        <v>2483.3663154799401</v>
      </c>
      <c r="I83" s="78">
        <v>8.9999999999999998E-4</v>
      </c>
      <c r="J83" s="78">
        <v>5.7999999999999996E-3</v>
      </c>
      <c r="K83" s="78">
        <v>8.9999999999999998E-4</v>
      </c>
      <c r="W83" s="93"/>
    </row>
    <row r="84" spans="2:23">
      <c r="B84" t="s">
        <v>2338</v>
      </c>
      <c r="C84" t="s">
        <v>2339</v>
      </c>
      <c r="D84" t="s">
        <v>106</v>
      </c>
      <c r="E84" s="86">
        <v>43830</v>
      </c>
      <c r="F84" s="77">
        <v>481314.82</v>
      </c>
      <c r="G84" s="77">
        <v>131.00360000000009</v>
      </c>
      <c r="H84" s="77">
        <v>2426.9474651625201</v>
      </c>
      <c r="I84" s="78">
        <v>5.9999999999999995E-4</v>
      </c>
      <c r="J84" s="78">
        <v>5.7000000000000002E-3</v>
      </c>
      <c r="K84" s="78">
        <v>8.9999999999999998E-4</v>
      </c>
      <c r="W84" s="93"/>
    </row>
    <row r="85" spans="2:23">
      <c r="B85" s="79" t="s">
        <v>2340</v>
      </c>
      <c r="C85" s="16"/>
      <c r="F85" s="81">
        <v>99619590.569999993</v>
      </c>
      <c r="H85" s="81">
        <v>349987.17405790259</v>
      </c>
      <c r="J85" s="80">
        <v>0.81869999999999998</v>
      </c>
      <c r="K85" s="80">
        <v>0.1295</v>
      </c>
    </row>
    <row r="86" spans="2:23">
      <c r="B86" t="s">
        <v>2341</v>
      </c>
      <c r="C86" t="s">
        <v>2342</v>
      </c>
      <c r="D86" t="s">
        <v>106</v>
      </c>
      <c r="E86" s="86">
        <v>44425</v>
      </c>
      <c r="F86" s="77">
        <v>1773571.5</v>
      </c>
      <c r="G86" s="77">
        <v>72.784200000000041</v>
      </c>
      <c r="H86" s="77">
        <v>4968.59645682885</v>
      </c>
      <c r="I86" s="78">
        <v>8.3000000000000001E-3</v>
      </c>
      <c r="J86" s="78">
        <v>1.1599999999999999E-2</v>
      </c>
      <c r="K86" s="78">
        <v>1.8E-3</v>
      </c>
    </row>
    <row r="87" spans="2:23">
      <c r="B87" t="s">
        <v>2343</v>
      </c>
      <c r="C87" t="s">
        <v>2344</v>
      </c>
      <c r="D87" t="s">
        <v>106</v>
      </c>
      <c r="E87" s="86">
        <v>39264</v>
      </c>
      <c r="F87" s="77">
        <v>7651550.4000000004</v>
      </c>
      <c r="G87" s="77">
        <v>91.099799999999931</v>
      </c>
      <c r="H87" s="77">
        <v>26829.635831390598</v>
      </c>
      <c r="I87" s="78">
        <v>2.0000000000000001E-4</v>
      </c>
      <c r="J87" s="78">
        <v>6.2799999999999995E-2</v>
      </c>
      <c r="K87" s="78">
        <v>9.9000000000000008E-3</v>
      </c>
      <c r="W87" s="93"/>
    </row>
    <row r="88" spans="2:23">
      <c r="B88" t="s">
        <v>2345</v>
      </c>
      <c r="C88" t="s">
        <v>2346</v>
      </c>
      <c r="D88" t="s">
        <v>106</v>
      </c>
      <c r="E88" s="86">
        <v>44742</v>
      </c>
      <c r="F88" s="77">
        <v>78658.44</v>
      </c>
      <c r="G88" s="77">
        <v>108.95800000000007</v>
      </c>
      <c r="H88" s="77">
        <v>329.87724809946502</v>
      </c>
      <c r="I88" s="78">
        <v>1E-4</v>
      </c>
      <c r="J88" s="78">
        <v>8.0000000000000004E-4</v>
      </c>
      <c r="K88" s="78">
        <v>1E-4</v>
      </c>
      <c r="W88" s="93"/>
    </row>
    <row r="89" spans="2:23">
      <c r="B89" t="s">
        <v>2347</v>
      </c>
      <c r="C89" t="s">
        <v>2348</v>
      </c>
      <c r="D89" t="s">
        <v>110</v>
      </c>
      <c r="E89" s="86">
        <v>45007</v>
      </c>
      <c r="F89" s="77">
        <v>468224.94</v>
      </c>
      <c r="G89" s="77">
        <v>100.50120000000007</v>
      </c>
      <c r="H89" s="77">
        <v>1909.34460539258</v>
      </c>
      <c r="I89" s="78">
        <v>4.7000000000000002E-3</v>
      </c>
      <c r="J89" s="78">
        <v>4.4999999999999997E-3</v>
      </c>
      <c r="K89" s="78">
        <v>6.9999999999999999E-4</v>
      </c>
      <c r="W89" s="93"/>
    </row>
    <row r="90" spans="2:23">
      <c r="B90" t="s">
        <v>2349</v>
      </c>
      <c r="C90" t="s">
        <v>2350</v>
      </c>
      <c r="D90" t="s">
        <v>102</v>
      </c>
      <c r="E90" s="86">
        <v>45015</v>
      </c>
      <c r="F90" s="77">
        <v>799590.58</v>
      </c>
      <c r="G90" s="77">
        <v>106.15532799999995</v>
      </c>
      <c r="H90" s="77">
        <v>848.80800285610201</v>
      </c>
      <c r="I90" s="78">
        <v>2.9999999999999997E-4</v>
      </c>
      <c r="J90" s="78">
        <v>2E-3</v>
      </c>
      <c r="K90" s="78">
        <v>2.9999999999999997E-4</v>
      </c>
      <c r="W90" s="93"/>
    </row>
    <row r="91" spans="2:23">
      <c r="B91" t="s">
        <v>2351</v>
      </c>
      <c r="C91" t="s">
        <v>2352</v>
      </c>
      <c r="D91" t="s">
        <v>106</v>
      </c>
      <c r="E91" s="86">
        <v>44931</v>
      </c>
      <c r="F91" s="77">
        <v>209295.18</v>
      </c>
      <c r="G91" s="77">
        <v>94.820100000000025</v>
      </c>
      <c r="H91" s="77">
        <v>763.84905714007198</v>
      </c>
      <c r="I91" s="78">
        <v>5.0000000000000001E-4</v>
      </c>
      <c r="J91" s="78">
        <v>1.8E-3</v>
      </c>
      <c r="K91" s="78">
        <v>2.9999999999999997E-4</v>
      </c>
      <c r="W91" s="93"/>
    </row>
    <row r="92" spans="2:23">
      <c r="B92" t="s">
        <v>2353</v>
      </c>
      <c r="C92" t="s">
        <v>2354</v>
      </c>
      <c r="D92" t="s">
        <v>106</v>
      </c>
      <c r="E92" s="86">
        <v>43853</v>
      </c>
      <c r="F92" s="77">
        <v>188034.72</v>
      </c>
      <c r="G92" s="77">
        <v>86.657300000000077</v>
      </c>
      <c r="H92" s="77">
        <v>627.17842813464199</v>
      </c>
      <c r="I92" s="78">
        <v>5.0000000000000001E-3</v>
      </c>
      <c r="J92" s="78">
        <v>1.5E-3</v>
      </c>
      <c r="K92" s="78">
        <v>2.0000000000000001E-4</v>
      </c>
      <c r="W92" s="93"/>
    </row>
    <row r="93" spans="2:23">
      <c r="B93" t="s">
        <v>2355</v>
      </c>
      <c r="C93" t="s">
        <v>2356</v>
      </c>
      <c r="D93" t="s">
        <v>106</v>
      </c>
      <c r="E93" s="86">
        <v>43466</v>
      </c>
      <c r="F93" s="77">
        <v>1153013.83</v>
      </c>
      <c r="G93" s="77">
        <v>134.27010000000004</v>
      </c>
      <c r="H93" s="77">
        <v>5958.8402140135504</v>
      </c>
      <c r="I93" s="78">
        <v>2.0000000000000001E-4</v>
      </c>
      <c r="J93" s="78">
        <v>1.3899999999999999E-2</v>
      </c>
      <c r="K93" s="78">
        <v>2.2000000000000001E-3</v>
      </c>
      <c r="W93" s="93"/>
    </row>
    <row r="94" spans="2:23">
      <c r="B94" t="s">
        <v>2357</v>
      </c>
      <c r="C94" t="s">
        <v>2358</v>
      </c>
      <c r="D94" t="s">
        <v>106</v>
      </c>
      <c r="E94" s="86">
        <v>43627</v>
      </c>
      <c r="F94" s="77">
        <v>164103.37</v>
      </c>
      <c r="G94" s="77">
        <v>76.806999999999945</v>
      </c>
      <c r="H94" s="77">
        <v>485.139027398819</v>
      </c>
      <c r="I94" s="78">
        <v>8.2000000000000007E-3</v>
      </c>
      <c r="J94" s="78">
        <v>1.1000000000000001E-3</v>
      </c>
      <c r="K94" s="78">
        <v>2.0000000000000001E-4</v>
      </c>
      <c r="W94" s="93"/>
    </row>
    <row r="95" spans="2:23">
      <c r="B95" t="s">
        <v>2359</v>
      </c>
      <c r="C95" t="s">
        <v>2360</v>
      </c>
      <c r="D95" t="s">
        <v>106</v>
      </c>
      <c r="E95" s="86">
        <v>44470</v>
      </c>
      <c r="F95" s="77">
        <v>214451.49</v>
      </c>
      <c r="G95" s="77">
        <v>144.72410000000031</v>
      </c>
      <c r="H95" s="77">
        <v>1194.5871440416599</v>
      </c>
      <c r="I95" s="78">
        <v>4.0000000000000002E-4</v>
      </c>
      <c r="J95" s="78">
        <v>2.8E-3</v>
      </c>
      <c r="K95" s="78">
        <v>4.0000000000000002E-4</v>
      </c>
      <c r="W95" s="93"/>
    </row>
    <row r="96" spans="2:23">
      <c r="B96" t="s">
        <v>2361</v>
      </c>
      <c r="C96" t="s">
        <v>2362</v>
      </c>
      <c r="D96" t="s">
        <v>106</v>
      </c>
      <c r="E96" s="86">
        <v>44712</v>
      </c>
      <c r="F96" s="77">
        <v>183452.54</v>
      </c>
      <c r="G96" s="77">
        <v>147.41769999999951</v>
      </c>
      <c r="H96" s="77">
        <v>1040.9293914643199</v>
      </c>
      <c r="I96" s="78">
        <v>0</v>
      </c>
      <c r="J96" s="78">
        <v>2.3999999999999998E-3</v>
      </c>
      <c r="K96" s="78">
        <v>4.0000000000000002E-4</v>
      </c>
      <c r="W96" s="93"/>
    </row>
    <row r="97" spans="2:23">
      <c r="B97" t="s">
        <v>2363</v>
      </c>
      <c r="C97" t="s">
        <v>2364</v>
      </c>
      <c r="D97" t="s">
        <v>106</v>
      </c>
      <c r="E97" s="86">
        <v>43586</v>
      </c>
      <c r="F97" s="77">
        <v>153257.38</v>
      </c>
      <c r="G97" s="77">
        <v>236.87639999999985</v>
      </c>
      <c r="H97" s="77">
        <v>1397.30464267705</v>
      </c>
      <c r="I97" s="78">
        <v>6.1000000000000004E-3</v>
      </c>
      <c r="J97" s="78">
        <v>3.3E-3</v>
      </c>
      <c r="K97" s="78">
        <v>5.0000000000000001E-4</v>
      </c>
      <c r="W97" s="93"/>
    </row>
    <row r="98" spans="2:23">
      <c r="B98" t="s">
        <v>2365</v>
      </c>
      <c r="C98" t="s">
        <v>2366</v>
      </c>
      <c r="D98" t="s">
        <v>106</v>
      </c>
      <c r="E98" s="86">
        <v>42170</v>
      </c>
      <c r="F98" s="77">
        <v>652238.76</v>
      </c>
      <c r="G98" s="77">
        <v>91.872400000000027</v>
      </c>
      <c r="H98" s="77">
        <v>2306.4262723850802</v>
      </c>
      <c r="I98" s="78">
        <v>1.09E-2</v>
      </c>
      <c r="J98" s="78">
        <v>5.4000000000000003E-3</v>
      </c>
      <c r="K98" s="78">
        <v>8.9999999999999998E-4</v>
      </c>
      <c r="W98" s="93"/>
    </row>
    <row r="99" spans="2:23">
      <c r="B99" t="s">
        <v>2367</v>
      </c>
      <c r="C99" t="s">
        <v>2368</v>
      </c>
      <c r="D99" t="s">
        <v>106</v>
      </c>
      <c r="E99" s="86">
        <v>42267</v>
      </c>
      <c r="F99" s="77">
        <v>202382.03</v>
      </c>
      <c r="G99" s="77">
        <v>26.485499999999998</v>
      </c>
      <c r="H99" s="77">
        <v>206.31368444669701</v>
      </c>
      <c r="I99" s="78">
        <v>9.9000000000000008E-3</v>
      </c>
      <c r="J99" s="78">
        <v>5.0000000000000001E-4</v>
      </c>
      <c r="K99" s="78">
        <v>1E-4</v>
      </c>
      <c r="W99" s="93"/>
    </row>
    <row r="100" spans="2:23">
      <c r="B100" t="s">
        <v>2369</v>
      </c>
      <c r="C100" t="s">
        <v>2370</v>
      </c>
      <c r="D100" t="s">
        <v>106</v>
      </c>
      <c r="E100" s="86">
        <v>42916</v>
      </c>
      <c r="F100" s="77">
        <v>90617.4</v>
      </c>
      <c r="G100" s="77">
        <v>1E-4</v>
      </c>
      <c r="H100" s="77">
        <v>3.4878637260000003E-4</v>
      </c>
      <c r="I100" s="78">
        <v>1E-4</v>
      </c>
      <c r="J100" s="78">
        <v>0</v>
      </c>
      <c r="K100" s="78">
        <v>0</v>
      </c>
      <c r="W100" s="93"/>
    </row>
    <row r="101" spans="2:23">
      <c r="B101" t="s">
        <v>2371</v>
      </c>
      <c r="C101" t="s">
        <v>2372</v>
      </c>
      <c r="D101" t="s">
        <v>110</v>
      </c>
      <c r="E101" s="86">
        <v>44651</v>
      </c>
      <c r="F101" s="77">
        <v>184100.33</v>
      </c>
      <c r="G101" s="77">
        <v>121.93330000000005</v>
      </c>
      <c r="H101" s="77">
        <v>910.82600816115405</v>
      </c>
      <c r="I101" s="78">
        <v>1E-4</v>
      </c>
      <c r="J101" s="78">
        <v>2.0999999999999999E-3</v>
      </c>
      <c r="K101" s="78">
        <v>2.9999999999999997E-4</v>
      </c>
      <c r="W101" s="93"/>
    </row>
    <row r="102" spans="2:23">
      <c r="B102" t="s">
        <v>2373</v>
      </c>
      <c r="C102" t="s">
        <v>2374</v>
      </c>
      <c r="D102" t="s">
        <v>110</v>
      </c>
      <c r="E102" s="86">
        <v>43507</v>
      </c>
      <c r="F102" s="77">
        <v>696794.73</v>
      </c>
      <c r="G102" s="77">
        <v>94.651300000000063</v>
      </c>
      <c r="H102" s="77">
        <v>2676.0237841468602</v>
      </c>
      <c r="I102" s="78">
        <v>2.9999999999999997E-4</v>
      </c>
      <c r="J102" s="78">
        <v>6.3E-3</v>
      </c>
      <c r="K102" s="78">
        <v>1E-3</v>
      </c>
      <c r="W102" s="93"/>
    </row>
    <row r="103" spans="2:23">
      <c r="B103" t="s">
        <v>2375</v>
      </c>
      <c r="C103" t="s">
        <v>2376</v>
      </c>
      <c r="D103" t="s">
        <v>106</v>
      </c>
      <c r="E103" s="86">
        <v>45108</v>
      </c>
      <c r="F103" s="77">
        <v>1058438.96</v>
      </c>
      <c r="G103" s="77">
        <v>100</v>
      </c>
      <c r="H103" s="77">
        <v>4073.9315570399999</v>
      </c>
      <c r="I103" s="78">
        <v>4.0000000000000002E-4</v>
      </c>
      <c r="J103" s="78">
        <v>9.4999999999999998E-3</v>
      </c>
      <c r="K103" s="78">
        <v>1.5E-3</v>
      </c>
      <c r="W103" s="93"/>
    </row>
    <row r="104" spans="2:23">
      <c r="B104" t="s">
        <v>2377</v>
      </c>
      <c r="C104" t="s">
        <v>2378</v>
      </c>
      <c r="D104" t="s">
        <v>110</v>
      </c>
      <c r="E104" s="86">
        <v>44661</v>
      </c>
      <c r="F104" s="77">
        <v>82562.759999999995</v>
      </c>
      <c r="G104" s="77">
        <v>70.867999999999995</v>
      </c>
      <c r="H104" s="77">
        <v>237.40666519071601</v>
      </c>
      <c r="I104" s="78">
        <v>0</v>
      </c>
      <c r="J104" s="78">
        <v>5.9999999999999995E-4</v>
      </c>
      <c r="K104" s="78">
        <v>1E-4</v>
      </c>
      <c r="W104" s="93"/>
    </row>
    <row r="105" spans="2:23">
      <c r="B105" t="s">
        <v>2379</v>
      </c>
      <c r="C105" t="s">
        <v>2380</v>
      </c>
      <c r="D105" t="s">
        <v>201</v>
      </c>
      <c r="E105" s="86">
        <v>43096</v>
      </c>
      <c r="F105" s="77">
        <v>7310948.5999999996</v>
      </c>
      <c r="G105" s="77">
        <v>44.957899999999988</v>
      </c>
      <c r="H105" s="77">
        <v>1788.70320437996</v>
      </c>
      <c r="I105" s="78">
        <v>6.6E-3</v>
      </c>
      <c r="J105" s="78">
        <v>4.1999999999999997E-3</v>
      </c>
      <c r="K105" s="78">
        <v>6.9999999999999999E-4</v>
      </c>
      <c r="W105" s="93"/>
    </row>
    <row r="106" spans="2:23">
      <c r="B106" t="s">
        <v>2381</v>
      </c>
      <c r="C106" t="s">
        <v>2382</v>
      </c>
      <c r="D106" t="s">
        <v>110</v>
      </c>
      <c r="E106" s="86">
        <v>44302</v>
      </c>
      <c r="F106" s="77">
        <v>607731.52</v>
      </c>
      <c r="G106" s="77">
        <v>119.93810000000023</v>
      </c>
      <c r="H106" s="77">
        <v>2957.51839695236</v>
      </c>
      <c r="I106" s="78">
        <v>1E-4</v>
      </c>
      <c r="J106" s="78">
        <v>6.8999999999999999E-3</v>
      </c>
      <c r="K106" s="78">
        <v>1.1000000000000001E-3</v>
      </c>
      <c r="W106" s="93"/>
    </row>
    <row r="107" spans="2:23">
      <c r="B107" t="s">
        <v>2383</v>
      </c>
      <c r="C107" t="s">
        <v>2384</v>
      </c>
      <c r="D107" t="s">
        <v>106</v>
      </c>
      <c r="E107" s="86">
        <v>44502</v>
      </c>
      <c r="F107" s="77">
        <v>553017.55000000005</v>
      </c>
      <c r="G107" s="77">
        <v>100.67439999999986</v>
      </c>
      <c r="H107" s="77">
        <v>2142.9195892748598</v>
      </c>
      <c r="I107" s="78">
        <v>1.5E-3</v>
      </c>
      <c r="J107" s="78">
        <v>5.0000000000000001E-3</v>
      </c>
      <c r="K107" s="78">
        <v>8.0000000000000004E-4</v>
      </c>
      <c r="W107" s="93"/>
    </row>
    <row r="108" spans="2:23">
      <c r="B108" t="s">
        <v>2385</v>
      </c>
      <c r="C108" t="s">
        <v>2386</v>
      </c>
      <c r="D108" t="s">
        <v>106</v>
      </c>
      <c r="E108" s="86">
        <v>43191</v>
      </c>
      <c r="F108" s="77">
        <v>720285</v>
      </c>
      <c r="G108" s="77">
        <v>136.20800000000008</v>
      </c>
      <c r="H108" s="77">
        <v>3776.1992164871999</v>
      </c>
      <c r="I108" s="78">
        <v>7.1999999999999998E-3</v>
      </c>
      <c r="J108" s="78">
        <v>8.8000000000000005E-3</v>
      </c>
      <c r="K108" s="78">
        <v>1.4E-3</v>
      </c>
      <c r="W108" s="93"/>
    </row>
    <row r="109" spans="2:23">
      <c r="B109" t="s">
        <v>2387</v>
      </c>
      <c r="C109" t="s">
        <v>2388</v>
      </c>
      <c r="D109" t="s">
        <v>106</v>
      </c>
      <c r="E109" s="86">
        <v>42795</v>
      </c>
      <c r="F109" s="77">
        <v>647705.14</v>
      </c>
      <c r="G109" s="77">
        <v>135.57820000000015</v>
      </c>
      <c r="H109" s="77">
        <v>3379.9876879898802</v>
      </c>
      <c r="I109" s="78">
        <v>6.4999999999999997E-3</v>
      </c>
      <c r="J109" s="78">
        <v>7.9000000000000008E-3</v>
      </c>
      <c r="K109" s="78">
        <v>1.2999999999999999E-3</v>
      </c>
      <c r="W109" s="93"/>
    </row>
    <row r="110" spans="2:23">
      <c r="B110" t="s">
        <v>2389</v>
      </c>
      <c r="C110" t="s">
        <v>2390</v>
      </c>
      <c r="D110" t="s">
        <v>110</v>
      </c>
      <c r="E110" s="86">
        <v>44228</v>
      </c>
      <c r="F110" s="77">
        <v>614269.11</v>
      </c>
      <c r="G110" s="77">
        <v>116.08029999999994</v>
      </c>
      <c r="H110" s="77">
        <v>2893.1818147588001</v>
      </c>
      <c r="I110" s="78">
        <v>1.1999999999999999E-3</v>
      </c>
      <c r="J110" s="78">
        <v>6.7999999999999996E-3</v>
      </c>
      <c r="K110" s="78">
        <v>1.1000000000000001E-3</v>
      </c>
      <c r="W110" s="93"/>
    </row>
    <row r="111" spans="2:23">
      <c r="B111" t="s">
        <v>2391</v>
      </c>
      <c r="C111" t="s">
        <v>2392</v>
      </c>
      <c r="D111" t="s">
        <v>106</v>
      </c>
      <c r="E111" s="86">
        <v>43556</v>
      </c>
      <c r="F111" s="77">
        <v>590438.44999999995</v>
      </c>
      <c r="G111" s="77">
        <v>91.127100000000041</v>
      </c>
      <c r="H111" s="77">
        <v>2070.95228212754</v>
      </c>
      <c r="I111" s="78">
        <v>5.8999999999999999E-3</v>
      </c>
      <c r="J111" s="78">
        <v>4.7999999999999996E-3</v>
      </c>
      <c r="K111" s="78">
        <v>8.0000000000000004E-4</v>
      </c>
      <c r="W111" s="93"/>
    </row>
    <row r="112" spans="2:23">
      <c r="B112" t="s">
        <v>2393</v>
      </c>
      <c r="C112" t="s">
        <v>2394</v>
      </c>
      <c r="D112" t="s">
        <v>106</v>
      </c>
      <c r="E112" s="86">
        <v>44896</v>
      </c>
      <c r="F112" s="77">
        <v>17809.47</v>
      </c>
      <c r="G112" s="77">
        <v>122.34840000000008</v>
      </c>
      <c r="H112" s="77">
        <v>83.868176533305004</v>
      </c>
      <c r="I112" s="78">
        <v>2.0000000000000001E-4</v>
      </c>
      <c r="J112" s="78">
        <v>2.0000000000000001E-4</v>
      </c>
      <c r="K112" s="78">
        <v>0</v>
      </c>
      <c r="W112" s="93"/>
    </row>
    <row r="113" spans="2:23">
      <c r="B113" t="s">
        <v>2395</v>
      </c>
      <c r="C113" t="s">
        <v>2396</v>
      </c>
      <c r="D113" t="s">
        <v>106</v>
      </c>
      <c r="E113" s="86">
        <v>43914</v>
      </c>
      <c r="F113" s="77">
        <v>443580.6</v>
      </c>
      <c r="G113" s="77">
        <v>108.56830000000026</v>
      </c>
      <c r="H113" s="77">
        <v>1853.6318908001799</v>
      </c>
      <c r="I113" s="78">
        <v>1.5E-3</v>
      </c>
      <c r="J113" s="78">
        <v>4.3E-3</v>
      </c>
      <c r="K113" s="78">
        <v>6.9999999999999999E-4</v>
      </c>
      <c r="W113" s="93"/>
    </row>
    <row r="114" spans="2:23">
      <c r="B114" t="s">
        <v>2397</v>
      </c>
      <c r="C114" t="s">
        <v>2398</v>
      </c>
      <c r="D114" t="s">
        <v>106</v>
      </c>
      <c r="E114" s="86">
        <v>44621</v>
      </c>
      <c r="F114" s="77">
        <v>563209</v>
      </c>
      <c r="G114" s="77">
        <v>104.35590000000005</v>
      </c>
      <c r="H114" s="77">
        <v>2262.21826837852</v>
      </c>
      <c r="I114" s="78">
        <v>6.9999999999999999E-4</v>
      </c>
      <c r="J114" s="78">
        <v>5.3E-3</v>
      </c>
      <c r="K114" s="78">
        <v>8.0000000000000004E-4</v>
      </c>
      <c r="W114" s="93"/>
    </row>
    <row r="115" spans="2:23">
      <c r="B115" t="s">
        <v>2399</v>
      </c>
      <c r="C115" t="s">
        <v>2400</v>
      </c>
      <c r="D115" t="s">
        <v>106</v>
      </c>
      <c r="E115" s="86">
        <v>44621</v>
      </c>
      <c r="F115" s="77">
        <v>954530.15</v>
      </c>
      <c r="G115" s="77">
        <v>101.94050000000009</v>
      </c>
      <c r="H115" s="77">
        <v>3745.2802563013302</v>
      </c>
      <c r="I115" s="78">
        <v>8.0000000000000004E-4</v>
      </c>
      <c r="J115" s="78">
        <v>8.8000000000000005E-3</v>
      </c>
      <c r="K115" s="78">
        <v>1.4E-3</v>
      </c>
      <c r="W115" s="93"/>
    </row>
    <row r="116" spans="2:23">
      <c r="B116" t="s">
        <v>2401</v>
      </c>
      <c r="C116" t="s">
        <v>2402</v>
      </c>
      <c r="D116" t="s">
        <v>110</v>
      </c>
      <c r="E116" s="86">
        <v>44713</v>
      </c>
      <c r="F116" s="77">
        <v>156920</v>
      </c>
      <c r="G116" s="77">
        <v>104.7882</v>
      </c>
      <c r="H116" s="77">
        <v>667.18950825779996</v>
      </c>
      <c r="I116" s="78">
        <v>0</v>
      </c>
      <c r="J116" s="78">
        <v>1.6000000000000001E-3</v>
      </c>
      <c r="K116" s="78">
        <v>2.0000000000000001E-4</v>
      </c>
      <c r="W116" s="93"/>
    </row>
    <row r="117" spans="2:23">
      <c r="B117" t="s">
        <v>2403</v>
      </c>
      <c r="C117" t="s">
        <v>2404</v>
      </c>
      <c r="D117" t="s">
        <v>106</v>
      </c>
      <c r="E117" s="86">
        <v>44562</v>
      </c>
      <c r="F117" s="77">
        <v>100539.64</v>
      </c>
      <c r="G117" s="77">
        <v>107.17490000000009</v>
      </c>
      <c r="H117" s="77">
        <v>414.74229246825598</v>
      </c>
      <c r="I117" s="78">
        <v>1E-4</v>
      </c>
      <c r="J117" s="78">
        <v>1E-3</v>
      </c>
      <c r="K117" s="78">
        <v>2.0000000000000001E-4</v>
      </c>
      <c r="W117" s="93"/>
    </row>
    <row r="118" spans="2:23">
      <c r="B118" t="s">
        <v>2405</v>
      </c>
      <c r="C118" t="s">
        <v>2406</v>
      </c>
      <c r="D118" t="s">
        <v>110</v>
      </c>
      <c r="E118" s="86">
        <v>44256</v>
      </c>
      <c r="F118" s="77">
        <v>128020</v>
      </c>
      <c r="G118" s="77">
        <v>103.7397</v>
      </c>
      <c r="H118" s="77">
        <v>538.86669068654999</v>
      </c>
      <c r="I118" s="78">
        <v>1E-4</v>
      </c>
      <c r="J118" s="78">
        <v>1.2999999999999999E-3</v>
      </c>
      <c r="K118" s="78">
        <v>2.0000000000000001E-4</v>
      </c>
      <c r="W118" s="93"/>
    </row>
    <row r="119" spans="2:23">
      <c r="B119" t="s">
        <v>2407</v>
      </c>
      <c r="C119" t="s">
        <v>2408</v>
      </c>
      <c r="D119" t="s">
        <v>110</v>
      </c>
      <c r="E119" s="86">
        <v>44896</v>
      </c>
      <c r="F119" s="77">
        <v>361938.84</v>
      </c>
      <c r="G119" s="77">
        <v>106.12230000000028</v>
      </c>
      <c r="H119" s="77">
        <v>1558.4769111473599</v>
      </c>
      <c r="I119" s="78">
        <v>8.0000000000000004E-4</v>
      </c>
      <c r="J119" s="78">
        <v>3.5999999999999999E-3</v>
      </c>
      <c r="K119" s="78">
        <v>5.9999999999999995E-4</v>
      </c>
      <c r="W119" s="93"/>
    </row>
    <row r="120" spans="2:23">
      <c r="B120" t="s">
        <v>2409</v>
      </c>
      <c r="C120" t="s">
        <v>2410</v>
      </c>
      <c r="D120" t="s">
        <v>110</v>
      </c>
      <c r="E120" s="86">
        <v>44816</v>
      </c>
      <c r="F120" s="77">
        <v>814476.98</v>
      </c>
      <c r="G120" s="77">
        <v>69.533599999999893</v>
      </c>
      <c r="H120" s="77">
        <v>2297.9049334696201</v>
      </c>
      <c r="I120" s="78">
        <v>5.0000000000000001E-4</v>
      </c>
      <c r="J120" s="78">
        <v>5.4000000000000003E-3</v>
      </c>
      <c r="K120" s="78">
        <v>8.9999999999999998E-4</v>
      </c>
      <c r="W120" s="93"/>
    </row>
    <row r="121" spans="2:23">
      <c r="B121" t="s">
        <v>2411</v>
      </c>
      <c r="C121" t="s">
        <v>2412</v>
      </c>
      <c r="D121" t="s">
        <v>106</v>
      </c>
      <c r="E121" s="86">
        <v>44816</v>
      </c>
      <c r="F121" s="77">
        <v>76515.44</v>
      </c>
      <c r="G121" s="77">
        <v>101.87839999999998</v>
      </c>
      <c r="H121" s="77">
        <v>300.03996549007098</v>
      </c>
      <c r="I121" s="78">
        <v>2.9999999999999997E-4</v>
      </c>
      <c r="J121" s="78">
        <v>6.9999999999999999E-4</v>
      </c>
      <c r="K121" s="78">
        <v>1E-4</v>
      </c>
      <c r="W121" s="93"/>
    </row>
    <row r="122" spans="2:23">
      <c r="B122" t="s">
        <v>2413</v>
      </c>
      <c r="C122" t="s">
        <v>2414</v>
      </c>
      <c r="D122" t="s">
        <v>110</v>
      </c>
      <c r="E122" s="86">
        <v>44763</v>
      </c>
      <c r="F122" s="77">
        <v>117643.4</v>
      </c>
      <c r="G122" s="77">
        <v>95.172500000000099</v>
      </c>
      <c r="H122" s="77">
        <v>454.29459893973802</v>
      </c>
      <c r="I122" s="78">
        <v>0</v>
      </c>
      <c r="J122" s="78">
        <v>1.1000000000000001E-3</v>
      </c>
      <c r="K122" s="78">
        <v>2.0000000000000001E-4</v>
      </c>
      <c r="W122" s="93"/>
    </row>
    <row r="123" spans="2:23">
      <c r="B123" t="s">
        <v>2415</v>
      </c>
      <c r="C123" t="s">
        <v>2416</v>
      </c>
      <c r="D123" t="s">
        <v>106</v>
      </c>
      <c r="E123" s="86">
        <v>44002</v>
      </c>
      <c r="F123" s="77">
        <v>511444</v>
      </c>
      <c r="G123" s="77">
        <v>110.6713000000001</v>
      </c>
      <c r="H123" s="77">
        <v>2178.6176140286302</v>
      </c>
      <c r="I123" s="78">
        <v>8.0000000000000004E-4</v>
      </c>
      <c r="J123" s="78">
        <v>5.1000000000000004E-3</v>
      </c>
      <c r="K123" s="78">
        <v>8.0000000000000004E-4</v>
      </c>
      <c r="W123" s="93"/>
    </row>
    <row r="124" spans="2:23">
      <c r="B124" t="s">
        <v>2417</v>
      </c>
      <c r="C124" t="s">
        <v>2418</v>
      </c>
      <c r="D124" t="s">
        <v>106</v>
      </c>
      <c r="E124" s="86">
        <v>44378</v>
      </c>
      <c r="F124" s="77">
        <v>92174.36</v>
      </c>
      <c r="G124" s="77">
        <v>115.07159999999993</v>
      </c>
      <c r="H124" s="77">
        <v>408.25000022993402</v>
      </c>
      <c r="I124" s="78">
        <v>0</v>
      </c>
      <c r="J124" s="78">
        <v>1E-3</v>
      </c>
      <c r="K124" s="78">
        <v>2.0000000000000001E-4</v>
      </c>
      <c r="W124" s="93"/>
    </row>
    <row r="125" spans="2:23">
      <c r="B125" t="s">
        <v>2419</v>
      </c>
      <c r="C125" t="s">
        <v>2420</v>
      </c>
      <c r="D125" t="s">
        <v>106</v>
      </c>
      <c r="E125" s="86">
        <v>44852</v>
      </c>
      <c r="F125" s="77">
        <v>75931</v>
      </c>
      <c r="G125" s="77">
        <v>81.6875</v>
      </c>
      <c r="H125" s="77">
        <v>238.73859602062501</v>
      </c>
      <c r="I125" s="78">
        <v>2.0000000000000001E-4</v>
      </c>
      <c r="J125" s="78">
        <v>5.9999999999999995E-4</v>
      </c>
      <c r="K125" s="78">
        <v>1E-4</v>
      </c>
      <c r="W125" s="93"/>
    </row>
    <row r="126" spans="2:23">
      <c r="B126" t="s">
        <v>2421</v>
      </c>
      <c r="C126" t="s">
        <v>2422</v>
      </c>
      <c r="D126" t="s">
        <v>106</v>
      </c>
      <c r="E126" s="86">
        <v>42916</v>
      </c>
      <c r="F126" s="77">
        <v>74205.429999999993</v>
      </c>
      <c r="G126" s="77">
        <v>98.89130000000003</v>
      </c>
      <c r="H126" s="77">
        <v>282.45006771632399</v>
      </c>
      <c r="I126" s="78">
        <v>7.3000000000000001E-3</v>
      </c>
      <c r="J126" s="78">
        <v>6.9999999999999999E-4</v>
      </c>
      <c r="K126" s="78">
        <v>1E-4</v>
      </c>
      <c r="W126" s="93"/>
    </row>
    <row r="127" spans="2:23">
      <c r="B127" t="s">
        <v>2423</v>
      </c>
      <c r="C127" t="s">
        <v>2424</v>
      </c>
      <c r="D127" t="s">
        <v>106</v>
      </c>
      <c r="E127" s="86">
        <v>44357</v>
      </c>
      <c r="F127" s="77">
        <v>54372.59</v>
      </c>
      <c r="G127" s="77">
        <v>98.623400000000032</v>
      </c>
      <c r="H127" s="77">
        <v>206.39914906840499</v>
      </c>
      <c r="I127" s="78">
        <v>7.1999999999999998E-3</v>
      </c>
      <c r="J127" s="78">
        <v>5.0000000000000001E-4</v>
      </c>
      <c r="K127" s="78">
        <v>1E-4</v>
      </c>
      <c r="W127" s="93"/>
    </row>
    <row r="128" spans="2:23">
      <c r="B128" t="s">
        <v>2425</v>
      </c>
      <c r="C128" t="s">
        <v>2426</v>
      </c>
      <c r="D128" t="s">
        <v>106</v>
      </c>
      <c r="E128" s="86">
        <v>42916</v>
      </c>
      <c r="F128" s="77">
        <v>73267.66</v>
      </c>
      <c r="G128" s="77">
        <v>0.2092</v>
      </c>
      <c r="H128" s="77">
        <v>0.58995911122727995</v>
      </c>
      <c r="I128" s="78">
        <v>7.1999999999999998E-3</v>
      </c>
      <c r="J128" s="78">
        <v>0</v>
      </c>
      <c r="K128" s="78">
        <v>0</v>
      </c>
      <c r="W128" s="93"/>
    </row>
    <row r="129" spans="2:23">
      <c r="B129" t="s">
        <v>2427</v>
      </c>
      <c r="C129" t="s">
        <v>2428</v>
      </c>
      <c r="D129" t="s">
        <v>106</v>
      </c>
      <c r="E129" s="86">
        <v>42916</v>
      </c>
      <c r="F129" s="77">
        <v>49293.35</v>
      </c>
      <c r="G129" s="77">
        <v>100.75099999999973</v>
      </c>
      <c r="H129" s="77">
        <v>191.154977232166</v>
      </c>
      <c r="I129" s="78">
        <v>3.3E-3</v>
      </c>
      <c r="J129" s="78">
        <v>4.0000000000000002E-4</v>
      </c>
      <c r="K129" s="78">
        <v>1E-4</v>
      </c>
      <c r="W129" s="93"/>
    </row>
    <row r="130" spans="2:23">
      <c r="B130" t="s">
        <v>2429</v>
      </c>
      <c r="C130" t="s">
        <v>2430</v>
      </c>
      <c r="D130" t="s">
        <v>106</v>
      </c>
      <c r="E130" s="86">
        <v>44874</v>
      </c>
      <c r="F130" s="77">
        <v>263350.53999999998</v>
      </c>
      <c r="G130" s="77">
        <v>90.416300000000007</v>
      </c>
      <c r="H130" s="77">
        <v>916.49237323307898</v>
      </c>
      <c r="I130" s="78">
        <v>3.8E-3</v>
      </c>
      <c r="J130" s="78">
        <v>2.0999999999999999E-3</v>
      </c>
      <c r="K130" s="78">
        <v>2.9999999999999997E-4</v>
      </c>
    </row>
    <row r="131" spans="2:23">
      <c r="B131" t="s">
        <v>2431</v>
      </c>
      <c r="C131" t="s">
        <v>2432</v>
      </c>
      <c r="D131" t="s">
        <v>110</v>
      </c>
      <c r="E131" s="86">
        <v>42401</v>
      </c>
      <c r="F131" s="77">
        <v>396999.9</v>
      </c>
      <c r="G131" s="77">
        <v>113.0461</v>
      </c>
      <c r="H131" s="77">
        <v>1820.9772077929499</v>
      </c>
      <c r="I131" s="78">
        <v>0</v>
      </c>
      <c r="J131" s="78">
        <v>4.3E-3</v>
      </c>
      <c r="K131" s="78">
        <v>6.9999999999999999E-4</v>
      </c>
      <c r="W131" s="93"/>
    </row>
    <row r="132" spans="2:23">
      <c r="B132" t="s">
        <v>2433</v>
      </c>
      <c r="C132" t="s">
        <v>2434</v>
      </c>
      <c r="D132" t="s">
        <v>110</v>
      </c>
      <c r="E132" s="86">
        <v>43617</v>
      </c>
      <c r="F132" s="77">
        <v>397996.05</v>
      </c>
      <c r="G132" s="77">
        <v>144.85250000000028</v>
      </c>
      <c r="H132" s="77">
        <v>2339.1780789337599</v>
      </c>
      <c r="I132" s="78">
        <v>8.0000000000000002E-3</v>
      </c>
      <c r="J132" s="78">
        <v>5.4999999999999997E-3</v>
      </c>
      <c r="K132" s="78">
        <v>8.9999999999999998E-4</v>
      </c>
      <c r="W132" s="93"/>
    </row>
    <row r="133" spans="2:23">
      <c r="B133" t="s">
        <v>2435</v>
      </c>
      <c r="C133" t="s">
        <v>2436</v>
      </c>
      <c r="D133" t="s">
        <v>106</v>
      </c>
      <c r="E133" s="86">
        <v>42603</v>
      </c>
      <c r="F133" s="77">
        <v>723484.74</v>
      </c>
      <c r="G133" s="77">
        <v>25.8505</v>
      </c>
      <c r="H133" s="77">
        <v>719.85700302503096</v>
      </c>
      <c r="I133" s="78">
        <v>2.9999999999999997E-4</v>
      </c>
      <c r="J133" s="78">
        <v>1.6999999999999999E-3</v>
      </c>
      <c r="K133" s="78">
        <v>2.9999999999999997E-4</v>
      </c>
      <c r="W133" s="93"/>
    </row>
    <row r="134" spans="2:23">
      <c r="B134" t="s">
        <v>2437</v>
      </c>
      <c r="C134" t="s">
        <v>2438</v>
      </c>
      <c r="D134" t="s">
        <v>106</v>
      </c>
      <c r="E134" s="86">
        <v>42948</v>
      </c>
      <c r="F134" s="77">
        <v>586949.48</v>
      </c>
      <c r="G134" s="77">
        <v>112.27770000000002</v>
      </c>
      <c r="H134" s="77">
        <v>2536.5424854016401</v>
      </c>
      <c r="I134" s="78">
        <v>6.8999999999999999E-3</v>
      </c>
      <c r="J134" s="78">
        <v>5.8999999999999999E-3</v>
      </c>
      <c r="K134" s="78">
        <v>8.9999999999999998E-4</v>
      </c>
      <c r="W134" s="93"/>
    </row>
    <row r="135" spans="2:23">
      <c r="B135" t="s">
        <v>2439</v>
      </c>
      <c r="C135" t="s">
        <v>2440</v>
      </c>
      <c r="D135" t="s">
        <v>110</v>
      </c>
      <c r="E135" s="86">
        <v>43909</v>
      </c>
      <c r="F135" s="77">
        <v>1236844.18</v>
      </c>
      <c r="G135" s="77">
        <v>97.807600000000036</v>
      </c>
      <c r="H135" s="77">
        <v>4908.4697702620897</v>
      </c>
      <c r="I135" s="78">
        <v>2.9999999999999997E-4</v>
      </c>
      <c r="J135" s="78">
        <v>1.15E-2</v>
      </c>
      <c r="K135" s="78">
        <v>1.8E-3</v>
      </c>
      <c r="W135" s="93"/>
    </row>
    <row r="136" spans="2:23">
      <c r="B136" t="s">
        <v>2441</v>
      </c>
      <c r="C136" t="s">
        <v>2442</v>
      </c>
      <c r="D136" t="s">
        <v>106</v>
      </c>
      <c r="E136" s="86">
        <v>42916</v>
      </c>
      <c r="F136" s="77">
        <v>969817.67</v>
      </c>
      <c r="G136" s="77">
        <v>77.658200000000136</v>
      </c>
      <c r="H136" s="77">
        <v>2898.84719839937</v>
      </c>
      <c r="I136" s="78">
        <v>7.7999999999999996E-3</v>
      </c>
      <c r="J136" s="78">
        <v>6.7999999999999996E-3</v>
      </c>
      <c r="K136" s="78">
        <v>1.1000000000000001E-3</v>
      </c>
      <c r="W136" s="93"/>
    </row>
    <row r="137" spans="2:23">
      <c r="B137" t="s">
        <v>2443</v>
      </c>
      <c r="C137" t="s">
        <v>2444</v>
      </c>
      <c r="D137" t="s">
        <v>110</v>
      </c>
      <c r="E137" s="86">
        <v>42531</v>
      </c>
      <c r="F137" s="77">
        <v>652092.79</v>
      </c>
      <c r="G137" s="77">
        <v>43.971299999999943</v>
      </c>
      <c r="H137" s="77">
        <v>1163.42189430282</v>
      </c>
      <c r="I137" s="78">
        <v>7.1999999999999998E-3</v>
      </c>
      <c r="J137" s="78">
        <v>2.7000000000000001E-3</v>
      </c>
      <c r="K137" s="78">
        <v>4.0000000000000002E-4</v>
      </c>
      <c r="W137" s="93"/>
    </row>
    <row r="138" spans="2:23">
      <c r="B138" t="s">
        <v>2445</v>
      </c>
      <c r="C138" t="s">
        <v>2446</v>
      </c>
      <c r="D138" t="s">
        <v>110</v>
      </c>
      <c r="E138" s="86">
        <v>44440</v>
      </c>
      <c r="F138" s="77">
        <v>132519.79999999999</v>
      </c>
      <c r="G138" s="77">
        <v>296.98030000000085</v>
      </c>
      <c r="H138" s="77">
        <v>1596.86036612457</v>
      </c>
      <c r="I138" s="78">
        <v>4.0000000000000002E-4</v>
      </c>
      <c r="J138" s="78">
        <v>3.7000000000000002E-3</v>
      </c>
      <c r="K138" s="78">
        <v>5.9999999999999995E-4</v>
      </c>
      <c r="W138" s="93"/>
    </row>
    <row r="139" spans="2:23">
      <c r="B139" t="s">
        <v>2447</v>
      </c>
      <c r="C139" t="s">
        <v>2448</v>
      </c>
      <c r="D139" t="s">
        <v>106</v>
      </c>
      <c r="E139" s="86">
        <v>43007</v>
      </c>
      <c r="F139" s="77">
        <v>1217323.1499999999</v>
      </c>
      <c r="G139" s="77">
        <v>36.408099999999969</v>
      </c>
      <c r="H139" s="77">
        <v>1705.8930804045499</v>
      </c>
      <c r="I139" s="78">
        <v>8.0999999999999996E-3</v>
      </c>
      <c r="J139" s="78">
        <v>4.0000000000000001E-3</v>
      </c>
      <c r="K139" s="78">
        <v>5.9999999999999995E-4</v>
      </c>
      <c r="W139" s="93"/>
    </row>
    <row r="140" spans="2:23">
      <c r="B140" t="s">
        <v>2449</v>
      </c>
      <c r="C140" t="s">
        <v>2450</v>
      </c>
      <c r="D140" t="s">
        <v>113</v>
      </c>
      <c r="E140" s="86">
        <v>42646</v>
      </c>
      <c r="F140" s="77">
        <v>599061.79</v>
      </c>
      <c r="G140" s="77">
        <v>40.646499999999875</v>
      </c>
      <c r="H140" s="77">
        <v>1144.51200651518</v>
      </c>
      <c r="I140" s="78">
        <v>1E-3</v>
      </c>
      <c r="J140" s="78">
        <v>2.7000000000000001E-3</v>
      </c>
      <c r="K140" s="78">
        <v>4.0000000000000002E-4</v>
      </c>
      <c r="W140" s="93"/>
    </row>
    <row r="141" spans="2:23">
      <c r="B141" t="s">
        <v>2451</v>
      </c>
      <c r="C141" t="s">
        <v>2452</v>
      </c>
      <c r="D141" t="s">
        <v>106</v>
      </c>
      <c r="E141" s="86">
        <v>44256</v>
      </c>
      <c r="F141" s="77">
        <v>98458.31</v>
      </c>
      <c r="G141" s="77">
        <v>125.02780000000004</v>
      </c>
      <c r="H141" s="77">
        <v>473.81289654528302</v>
      </c>
      <c r="I141" s="78">
        <v>0</v>
      </c>
      <c r="J141" s="78">
        <v>1.1000000000000001E-3</v>
      </c>
      <c r="K141" s="78">
        <v>2.0000000000000001E-4</v>
      </c>
      <c r="W141" s="93"/>
    </row>
    <row r="142" spans="2:23">
      <c r="B142" t="s">
        <v>2453</v>
      </c>
      <c r="C142" t="s">
        <v>2454</v>
      </c>
      <c r="D142" t="s">
        <v>106</v>
      </c>
      <c r="E142" s="86">
        <v>44427</v>
      </c>
      <c r="F142" s="77">
        <v>97614.45</v>
      </c>
      <c r="G142" s="77">
        <v>138.72780000000003</v>
      </c>
      <c r="H142" s="77">
        <v>521.22534064436798</v>
      </c>
      <c r="I142" s="78">
        <v>9.7999999999999997E-3</v>
      </c>
      <c r="J142" s="78">
        <v>1.1999999999999999E-3</v>
      </c>
      <c r="K142" s="78">
        <v>2.0000000000000001E-4</v>
      </c>
      <c r="W142" s="93"/>
    </row>
    <row r="143" spans="2:23">
      <c r="B143" t="s">
        <v>2455</v>
      </c>
      <c r="C143" t="s">
        <v>2456</v>
      </c>
      <c r="D143" t="s">
        <v>106</v>
      </c>
      <c r="E143" s="86">
        <v>43318</v>
      </c>
      <c r="F143" s="77">
        <v>521093.13</v>
      </c>
      <c r="G143" s="77">
        <v>111.23069999999987</v>
      </c>
      <c r="H143" s="77">
        <v>2230.9401986448502</v>
      </c>
      <c r="I143" s="78">
        <v>6.8999999999999999E-3</v>
      </c>
      <c r="J143" s="78">
        <v>5.1999999999999998E-3</v>
      </c>
      <c r="K143" s="78">
        <v>8.0000000000000004E-4</v>
      </c>
      <c r="W143" s="93"/>
    </row>
    <row r="144" spans="2:23">
      <c r="B144" t="s">
        <v>2457</v>
      </c>
      <c r="C144" t="s">
        <v>2458</v>
      </c>
      <c r="D144" t="s">
        <v>106</v>
      </c>
      <c r="E144" s="86">
        <v>42359</v>
      </c>
      <c r="F144" s="77">
        <v>730472.37</v>
      </c>
      <c r="G144" s="77">
        <v>53.712100000000085</v>
      </c>
      <c r="H144" s="77">
        <v>1510.1630398602199</v>
      </c>
      <c r="I144" s="78">
        <v>7.7000000000000002E-3</v>
      </c>
      <c r="J144" s="78">
        <v>3.5000000000000001E-3</v>
      </c>
      <c r="K144" s="78">
        <v>5.9999999999999995E-4</v>
      </c>
      <c r="W144" s="93"/>
    </row>
    <row r="145" spans="2:23">
      <c r="B145" t="s">
        <v>2459</v>
      </c>
      <c r="C145" t="s">
        <v>2460</v>
      </c>
      <c r="D145" t="s">
        <v>106</v>
      </c>
      <c r="E145" s="86">
        <v>44406</v>
      </c>
      <c r="F145" s="77">
        <v>801272.54</v>
      </c>
      <c r="G145" s="77">
        <v>84.165999999999883</v>
      </c>
      <c r="H145" s="77">
        <v>2595.7619281171201</v>
      </c>
      <c r="I145" s="78">
        <v>0</v>
      </c>
      <c r="J145" s="78">
        <v>6.1000000000000004E-3</v>
      </c>
      <c r="K145" s="78">
        <v>1E-3</v>
      </c>
      <c r="W145" s="93"/>
    </row>
    <row r="146" spans="2:23">
      <c r="B146" t="s">
        <v>2461</v>
      </c>
      <c r="C146" t="s">
        <v>2462</v>
      </c>
      <c r="D146" t="s">
        <v>110</v>
      </c>
      <c r="E146" s="86">
        <v>44197</v>
      </c>
      <c r="F146" s="77">
        <v>596594.46</v>
      </c>
      <c r="G146" s="77">
        <v>113.84930000000021</v>
      </c>
      <c r="H146" s="77">
        <v>2755.9295366466799</v>
      </c>
      <c r="I146" s="78">
        <v>0</v>
      </c>
      <c r="J146" s="78">
        <v>6.4000000000000003E-3</v>
      </c>
      <c r="K146" s="78">
        <v>1E-3</v>
      </c>
      <c r="W146" s="93"/>
    </row>
    <row r="147" spans="2:23">
      <c r="B147" t="s">
        <v>2463</v>
      </c>
      <c r="C147" t="s">
        <v>2464</v>
      </c>
      <c r="D147" t="s">
        <v>106</v>
      </c>
      <c r="E147" s="86">
        <v>44085</v>
      </c>
      <c r="F147" s="77">
        <v>285688</v>
      </c>
      <c r="G147" s="77">
        <v>123.25749999999999</v>
      </c>
      <c r="H147" s="77">
        <v>1355.3556315234</v>
      </c>
      <c r="I147" s="78">
        <v>0</v>
      </c>
      <c r="J147" s="78">
        <v>3.2000000000000002E-3</v>
      </c>
      <c r="K147" s="78">
        <v>5.0000000000000001E-4</v>
      </c>
      <c r="W147" s="93"/>
    </row>
    <row r="148" spans="2:23">
      <c r="B148" t="s">
        <v>2465</v>
      </c>
      <c r="C148" t="s">
        <v>2466</v>
      </c>
      <c r="D148" t="s">
        <v>106</v>
      </c>
      <c r="E148" s="86">
        <v>42916</v>
      </c>
      <c r="F148" s="77">
        <v>62588.61</v>
      </c>
      <c r="G148" s="77">
        <v>97.768299999999996</v>
      </c>
      <c r="H148" s="77">
        <v>235.527315143935</v>
      </c>
      <c r="I148" s="78">
        <v>3.8999999999999998E-3</v>
      </c>
      <c r="J148" s="78">
        <v>5.9999999999999995E-4</v>
      </c>
      <c r="K148" s="78">
        <v>1E-4</v>
      </c>
      <c r="W148" s="93"/>
    </row>
    <row r="149" spans="2:23">
      <c r="B149" t="s">
        <v>2467</v>
      </c>
      <c r="C149" t="s">
        <v>2468</v>
      </c>
      <c r="D149" t="s">
        <v>106</v>
      </c>
      <c r="E149" s="86">
        <v>44105</v>
      </c>
      <c r="F149" s="77">
        <v>701913.02</v>
      </c>
      <c r="G149" s="77">
        <v>120.13479999999988</v>
      </c>
      <c r="H149" s="77">
        <v>3245.63769878844</v>
      </c>
      <c r="I149" s="78">
        <v>1E-4</v>
      </c>
      <c r="J149" s="78">
        <v>7.6E-3</v>
      </c>
      <c r="K149" s="78">
        <v>1.1999999999999999E-3</v>
      </c>
      <c r="W149" s="93"/>
    </row>
    <row r="150" spans="2:23">
      <c r="B150" t="s">
        <v>2469</v>
      </c>
      <c r="C150" t="s">
        <v>2470</v>
      </c>
      <c r="D150" t="s">
        <v>106</v>
      </c>
      <c r="E150" s="86">
        <v>44735</v>
      </c>
      <c r="F150" s="77">
        <v>213539.3</v>
      </c>
      <c r="G150" s="77">
        <v>98.934800000000052</v>
      </c>
      <c r="H150" s="77">
        <v>813.157750919764</v>
      </c>
      <c r="I150" s="78">
        <v>6.9999999999999999E-4</v>
      </c>
      <c r="J150" s="78">
        <v>1.9E-3</v>
      </c>
      <c r="K150" s="78">
        <v>2.9999999999999997E-4</v>
      </c>
      <c r="W150" s="93"/>
    </row>
    <row r="151" spans="2:23">
      <c r="B151" t="s">
        <v>2471</v>
      </c>
      <c r="C151" t="s">
        <v>2472</v>
      </c>
      <c r="D151" t="s">
        <v>113</v>
      </c>
      <c r="E151" s="86">
        <v>43738</v>
      </c>
      <c r="F151" s="77">
        <v>758578.64</v>
      </c>
      <c r="G151" s="77">
        <v>130.11769999999979</v>
      </c>
      <c r="H151" s="77">
        <v>4639.4079851023298</v>
      </c>
      <c r="I151" s="78">
        <v>2.9999999999999997E-4</v>
      </c>
      <c r="J151" s="78">
        <v>1.09E-2</v>
      </c>
      <c r="K151" s="78">
        <v>1.6999999999999999E-3</v>
      </c>
      <c r="W151" s="93"/>
    </row>
    <row r="152" spans="2:23">
      <c r="B152" t="s">
        <v>2473</v>
      </c>
      <c r="C152" t="s">
        <v>2474</v>
      </c>
      <c r="D152" t="s">
        <v>106</v>
      </c>
      <c r="E152" s="86">
        <v>43917</v>
      </c>
      <c r="F152" s="77">
        <v>43492.53</v>
      </c>
      <c r="G152" s="77">
        <v>123.71569999999983</v>
      </c>
      <c r="H152" s="77">
        <v>207.10348147032099</v>
      </c>
      <c r="I152" s="78">
        <v>2.0000000000000001E-4</v>
      </c>
      <c r="J152" s="78">
        <v>5.0000000000000001E-4</v>
      </c>
      <c r="K152" s="78">
        <v>1E-4</v>
      </c>
      <c r="W152" s="93"/>
    </row>
    <row r="153" spans="2:23">
      <c r="B153" t="s">
        <v>2475</v>
      </c>
      <c r="C153" t="s">
        <v>2476</v>
      </c>
      <c r="D153" t="s">
        <v>106</v>
      </c>
      <c r="E153" s="86">
        <v>43558</v>
      </c>
      <c r="F153" s="77">
        <v>389861.5</v>
      </c>
      <c r="G153" s="77">
        <v>103.88699999999967</v>
      </c>
      <c r="H153" s="77">
        <v>1558.9043381277399</v>
      </c>
      <c r="I153" s="78">
        <v>3.8999999999999998E-3</v>
      </c>
      <c r="J153" s="78">
        <v>3.5999999999999999E-3</v>
      </c>
      <c r="K153" s="78">
        <v>5.9999999999999995E-4</v>
      </c>
      <c r="W153" s="93"/>
    </row>
    <row r="154" spans="2:23">
      <c r="B154" t="s">
        <v>2477</v>
      </c>
      <c r="C154" t="s">
        <v>2478</v>
      </c>
      <c r="D154" t="s">
        <v>106</v>
      </c>
      <c r="E154" s="86">
        <v>43525</v>
      </c>
      <c r="F154" s="77">
        <v>1330276.55</v>
      </c>
      <c r="G154" s="77">
        <v>109.92710000000005</v>
      </c>
      <c r="H154" s="77">
        <v>5628.5252341375499</v>
      </c>
      <c r="I154" s="78">
        <v>7.4000000000000003E-3</v>
      </c>
      <c r="J154" s="78">
        <v>1.32E-2</v>
      </c>
      <c r="K154" s="78">
        <v>2.0999999999999999E-3</v>
      </c>
      <c r="W154" s="93"/>
    </row>
    <row r="155" spans="2:23">
      <c r="B155" t="s">
        <v>2479</v>
      </c>
      <c r="C155" t="s">
        <v>2480</v>
      </c>
      <c r="D155" t="s">
        <v>106</v>
      </c>
      <c r="E155" s="86">
        <v>43138</v>
      </c>
      <c r="F155" s="77">
        <v>1071908.5900000001</v>
      </c>
      <c r="G155" s="77">
        <v>79.448400000000035</v>
      </c>
      <c r="H155" s="77">
        <v>3277.8631490133898</v>
      </c>
      <c r="I155" s="78">
        <v>8.8999999999999999E-3</v>
      </c>
      <c r="J155" s="78">
        <v>7.7000000000000002E-3</v>
      </c>
      <c r="K155" s="78">
        <v>1.1999999999999999E-3</v>
      </c>
    </row>
    <row r="156" spans="2:23">
      <c r="B156" t="s">
        <v>2481</v>
      </c>
      <c r="C156" t="s">
        <v>2482</v>
      </c>
      <c r="D156" t="s">
        <v>106</v>
      </c>
      <c r="E156" s="86">
        <v>43188</v>
      </c>
      <c r="F156" s="77">
        <v>1011579.11</v>
      </c>
      <c r="G156" s="77">
        <v>140.83239999999995</v>
      </c>
      <c r="H156" s="77">
        <v>5483.4052521312997</v>
      </c>
      <c r="I156" s="78">
        <v>6.7000000000000002E-3</v>
      </c>
      <c r="J156" s="78">
        <v>1.2800000000000001E-2</v>
      </c>
      <c r="K156" s="78">
        <v>2E-3</v>
      </c>
    </row>
    <row r="157" spans="2:23">
      <c r="B157" t="s">
        <v>2483</v>
      </c>
      <c r="C157" t="s">
        <v>2484</v>
      </c>
      <c r="D157" t="s">
        <v>106</v>
      </c>
      <c r="E157" s="86">
        <v>42879</v>
      </c>
      <c r="F157" s="77">
        <v>373736.08</v>
      </c>
      <c r="G157" s="77">
        <v>201.36139999999972</v>
      </c>
      <c r="H157" s="77">
        <v>2896.6042213205201</v>
      </c>
      <c r="I157" s="78">
        <v>7.4999999999999997E-3</v>
      </c>
      <c r="J157" s="78">
        <v>6.7999999999999996E-3</v>
      </c>
      <c r="K157" s="78">
        <v>1.1000000000000001E-3</v>
      </c>
      <c r="W157" s="93"/>
    </row>
    <row r="158" spans="2:23">
      <c r="B158" t="s">
        <v>2485</v>
      </c>
      <c r="C158" t="s">
        <v>2486</v>
      </c>
      <c r="D158" t="s">
        <v>113</v>
      </c>
      <c r="E158" s="86">
        <v>43220</v>
      </c>
      <c r="F158" s="77">
        <v>845580.23</v>
      </c>
      <c r="G158" s="77">
        <v>92.877899999999983</v>
      </c>
      <c r="H158" s="77">
        <v>3691.41426121223</v>
      </c>
      <c r="I158" s="78">
        <v>8.5000000000000006E-3</v>
      </c>
      <c r="J158" s="78">
        <v>8.6E-3</v>
      </c>
      <c r="K158" s="78">
        <v>1.4E-3</v>
      </c>
      <c r="W158" s="93"/>
    </row>
    <row r="159" spans="2:23">
      <c r="B159" t="s">
        <v>2487</v>
      </c>
      <c r="C159" t="s">
        <v>2488</v>
      </c>
      <c r="D159" t="s">
        <v>110</v>
      </c>
      <c r="E159" s="86">
        <v>43847</v>
      </c>
      <c r="F159" s="77">
        <v>197268.78</v>
      </c>
      <c r="G159" s="77">
        <v>152.58290000000031</v>
      </c>
      <c r="H159" s="77">
        <v>1221.3011107303</v>
      </c>
      <c r="I159" s="78">
        <v>9.9000000000000008E-3</v>
      </c>
      <c r="J159" s="78">
        <v>2.8999999999999998E-3</v>
      </c>
      <c r="K159" s="78">
        <v>5.0000000000000001E-4</v>
      </c>
      <c r="W159" s="93"/>
    </row>
    <row r="160" spans="2:23">
      <c r="B160" t="s">
        <v>2489</v>
      </c>
      <c r="C160" t="s">
        <v>2490</v>
      </c>
      <c r="D160" t="s">
        <v>110</v>
      </c>
      <c r="E160" s="86">
        <v>43891</v>
      </c>
      <c r="F160" s="77">
        <v>60100.639999999999</v>
      </c>
      <c r="G160" s="77">
        <v>139.03789999999969</v>
      </c>
      <c r="H160" s="77">
        <v>339.05552436543701</v>
      </c>
      <c r="I160" s="78">
        <v>2.0000000000000001E-4</v>
      </c>
      <c r="J160" s="78">
        <v>8.0000000000000004E-4</v>
      </c>
      <c r="K160" s="78">
        <v>1E-4</v>
      </c>
      <c r="W160" s="93"/>
    </row>
    <row r="161" spans="2:23">
      <c r="B161" t="s">
        <v>2491</v>
      </c>
      <c r="C161" t="s">
        <v>2492</v>
      </c>
      <c r="D161" t="s">
        <v>110</v>
      </c>
      <c r="E161" s="86">
        <v>43466</v>
      </c>
      <c r="F161" s="77">
        <v>725101.82</v>
      </c>
      <c r="G161" s="77">
        <v>142.2017000000001</v>
      </c>
      <c r="H161" s="77">
        <v>4183.71711818309</v>
      </c>
      <c r="I161" s="78">
        <v>2.0000000000000001E-4</v>
      </c>
      <c r="J161" s="78">
        <v>9.7999999999999997E-3</v>
      </c>
      <c r="K161" s="78">
        <v>1.5E-3</v>
      </c>
      <c r="W161" s="93"/>
    </row>
    <row r="162" spans="2:23">
      <c r="B162" t="s">
        <v>2493</v>
      </c>
      <c r="C162" t="s">
        <v>2494</v>
      </c>
      <c r="D162" t="s">
        <v>110</v>
      </c>
      <c r="E162" s="86">
        <v>43651</v>
      </c>
      <c r="F162" s="77">
        <v>942355.58</v>
      </c>
      <c r="G162" s="77">
        <v>95.488200000000006</v>
      </c>
      <c r="H162" s="77">
        <v>3651.0942306703801</v>
      </c>
      <c r="I162" s="78">
        <v>9.4000000000000004E-3</v>
      </c>
      <c r="J162" s="78">
        <v>8.5000000000000006E-3</v>
      </c>
      <c r="K162" s="78">
        <v>1.4E-3</v>
      </c>
      <c r="W162" s="93"/>
    </row>
    <row r="163" spans="2:23">
      <c r="B163" t="s">
        <v>2495</v>
      </c>
      <c r="C163" t="s">
        <v>2496</v>
      </c>
      <c r="D163" t="s">
        <v>110</v>
      </c>
      <c r="E163" s="86">
        <v>42788</v>
      </c>
      <c r="F163" s="77">
        <v>636972.22</v>
      </c>
      <c r="G163" s="77">
        <v>58.000999999999998</v>
      </c>
      <c r="H163" s="77">
        <v>1499.04441908483</v>
      </c>
      <c r="I163" s="78">
        <v>7.1000000000000004E-3</v>
      </c>
      <c r="J163" s="78">
        <v>3.5000000000000001E-3</v>
      </c>
      <c r="K163" s="78">
        <v>5.9999999999999995E-4</v>
      </c>
      <c r="W163" s="93"/>
    </row>
    <row r="164" spans="2:23">
      <c r="B164" t="s">
        <v>2497</v>
      </c>
      <c r="C164" t="s">
        <v>2498</v>
      </c>
      <c r="D164" t="s">
        <v>110</v>
      </c>
      <c r="E164" s="86">
        <v>43602</v>
      </c>
      <c r="F164" s="77">
        <v>301561.27</v>
      </c>
      <c r="G164" s="77">
        <v>64.608699999999985</v>
      </c>
      <c r="H164" s="77">
        <v>790.54226693636303</v>
      </c>
      <c r="I164" s="78">
        <v>5.0000000000000001E-4</v>
      </c>
      <c r="J164" s="78">
        <v>1.8E-3</v>
      </c>
      <c r="K164" s="78">
        <v>2.9999999999999997E-4</v>
      </c>
      <c r="W164" s="93"/>
    </row>
    <row r="165" spans="2:23">
      <c r="B165" t="s">
        <v>2499</v>
      </c>
      <c r="C165" t="s">
        <v>2500</v>
      </c>
      <c r="D165" t="s">
        <v>110</v>
      </c>
      <c r="E165" s="86">
        <v>43602</v>
      </c>
      <c r="F165" s="77">
        <v>431699.97</v>
      </c>
      <c r="G165" s="77">
        <v>93.861399999999904</v>
      </c>
      <c r="H165" s="77">
        <v>1644.0975216157101</v>
      </c>
      <c r="I165" s="78">
        <v>5.7999999999999996E-3</v>
      </c>
      <c r="J165" s="78">
        <v>3.8E-3</v>
      </c>
      <c r="K165" s="78">
        <v>5.9999999999999995E-4</v>
      </c>
      <c r="W165" s="93"/>
    </row>
    <row r="166" spans="2:23">
      <c r="B166" t="s">
        <v>2501</v>
      </c>
      <c r="C166" t="s">
        <v>2502</v>
      </c>
      <c r="D166" t="s">
        <v>110</v>
      </c>
      <c r="E166" s="86">
        <v>44910</v>
      </c>
      <c r="F166" s="77">
        <v>75879.210000000006</v>
      </c>
      <c r="G166" s="77">
        <v>100.80459999999985</v>
      </c>
      <c r="H166" s="77">
        <v>310.35709620674999</v>
      </c>
      <c r="I166" s="78">
        <v>0</v>
      </c>
      <c r="J166" s="78">
        <v>6.9999999999999999E-4</v>
      </c>
      <c r="K166" s="78">
        <v>1E-4</v>
      </c>
      <c r="W166" s="93"/>
    </row>
    <row r="167" spans="2:23">
      <c r="B167" t="s">
        <v>2503</v>
      </c>
      <c r="C167" t="s">
        <v>2504</v>
      </c>
      <c r="D167" t="s">
        <v>110</v>
      </c>
      <c r="E167" s="86">
        <v>44377</v>
      </c>
      <c r="F167" s="77">
        <v>187202.16</v>
      </c>
      <c r="G167" s="77">
        <v>100.80709999999998</v>
      </c>
      <c r="H167" s="77">
        <v>765.70327597985795</v>
      </c>
      <c r="I167" s="78">
        <v>3.7000000000000002E-3</v>
      </c>
      <c r="J167" s="78">
        <v>1.8E-3</v>
      </c>
      <c r="K167" s="78">
        <v>2.9999999999999997E-4</v>
      </c>
      <c r="W167" s="93"/>
    </row>
    <row r="168" spans="2:23">
      <c r="B168" t="s">
        <v>2505</v>
      </c>
      <c r="C168" t="s">
        <v>2506</v>
      </c>
      <c r="D168" t="s">
        <v>106</v>
      </c>
      <c r="E168" s="86">
        <v>44501</v>
      </c>
      <c r="F168" s="77">
        <v>77519</v>
      </c>
      <c r="G168" s="77">
        <v>120.4042</v>
      </c>
      <c r="H168" s="77">
        <v>359.25077129050197</v>
      </c>
      <c r="I168" s="78">
        <v>2.0000000000000001E-4</v>
      </c>
      <c r="J168" s="78">
        <v>8.0000000000000004E-4</v>
      </c>
      <c r="K168" s="78">
        <v>1E-4</v>
      </c>
      <c r="W168" s="93"/>
    </row>
    <row r="169" spans="2:23">
      <c r="B169" t="s">
        <v>2507</v>
      </c>
      <c r="C169" t="s">
        <v>2508</v>
      </c>
      <c r="D169" t="s">
        <v>102</v>
      </c>
      <c r="E169" s="86">
        <v>41914</v>
      </c>
      <c r="F169" s="77">
        <v>2204705.34</v>
      </c>
      <c r="G169" s="77">
        <v>5.2455559999999997</v>
      </c>
      <c r="H169" s="77">
        <v>115.64905324468999</v>
      </c>
      <c r="I169" s="78">
        <v>2.8999999999999998E-3</v>
      </c>
      <c r="J169" s="78">
        <v>2.9999999999999997E-4</v>
      </c>
      <c r="K169" s="78">
        <v>0</v>
      </c>
    </row>
    <row r="170" spans="2:23">
      <c r="B170" t="s">
        <v>2509</v>
      </c>
      <c r="C170" t="s">
        <v>2510</v>
      </c>
      <c r="D170" t="s">
        <v>110</v>
      </c>
      <c r="E170" s="86">
        <v>44377</v>
      </c>
      <c r="F170" s="77">
        <v>1084241.97</v>
      </c>
      <c r="G170" s="77">
        <v>91.40439999999991</v>
      </c>
      <c r="H170" s="77">
        <v>4021.1645487722499</v>
      </c>
      <c r="I170" s="78">
        <v>7.1999999999999998E-3</v>
      </c>
      <c r="J170" s="78">
        <v>9.4000000000000004E-3</v>
      </c>
      <c r="K170" s="78">
        <v>1.5E-3</v>
      </c>
      <c r="W170" s="93"/>
    </row>
    <row r="171" spans="2:23">
      <c r="B171" t="s">
        <v>2511</v>
      </c>
      <c r="C171" t="s">
        <v>2512</v>
      </c>
      <c r="D171" t="s">
        <v>110</v>
      </c>
      <c r="E171" s="86">
        <v>43465</v>
      </c>
      <c r="F171" s="77">
        <v>716000</v>
      </c>
      <c r="G171" s="77">
        <v>106.4761</v>
      </c>
      <c r="H171" s="77">
        <v>3093.3117143700001</v>
      </c>
      <c r="I171" s="78">
        <v>7.1999999999999998E-3</v>
      </c>
      <c r="J171" s="78">
        <v>7.1999999999999998E-3</v>
      </c>
      <c r="K171" s="78">
        <v>1.1000000000000001E-3</v>
      </c>
      <c r="W171" s="93"/>
    </row>
    <row r="172" spans="2:23">
      <c r="B172" t="s">
        <v>2513</v>
      </c>
      <c r="C172" t="s">
        <v>2514</v>
      </c>
      <c r="D172" t="s">
        <v>106</v>
      </c>
      <c r="E172" s="86">
        <v>43973</v>
      </c>
      <c r="F172" s="77">
        <v>226165.73</v>
      </c>
      <c r="G172" s="77">
        <v>105.48900000000009</v>
      </c>
      <c r="H172" s="77">
        <v>918.29429267392595</v>
      </c>
      <c r="I172" s="78">
        <v>7.0000000000000001E-3</v>
      </c>
      <c r="J172" s="78">
        <v>2.0999999999999999E-3</v>
      </c>
      <c r="K172" s="78">
        <v>2.9999999999999997E-4</v>
      </c>
      <c r="W172" s="93"/>
    </row>
    <row r="173" spans="2:23">
      <c r="B173" t="s">
        <v>2515</v>
      </c>
      <c r="C173" t="s">
        <v>2516</v>
      </c>
      <c r="D173" t="s">
        <v>106</v>
      </c>
      <c r="E173" s="86">
        <v>44012</v>
      </c>
      <c r="F173" s="77">
        <v>1050749.52</v>
      </c>
      <c r="G173" s="77">
        <v>117.07179999999998</v>
      </c>
      <c r="H173" s="77">
        <v>4734.7756683615798</v>
      </c>
      <c r="I173" s="78">
        <v>4.0000000000000002E-4</v>
      </c>
      <c r="J173" s="78">
        <v>1.11E-2</v>
      </c>
      <c r="K173" s="78">
        <v>1.8E-3</v>
      </c>
      <c r="W173" s="93"/>
    </row>
    <row r="174" spans="2:23">
      <c r="B174" t="s">
        <v>2517</v>
      </c>
      <c r="C174" t="s">
        <v>2518</v>
      </c>
      <c r="D174" t="s">
        <v>110</v>
      </c>
      <c r="E174" s="86">
        <v>42484</v>
      </c>
      <c r="F174" s="77">
        <v>617584.32999999996</v>
      </c>
      <c r="G174" s="77">
        <v>105.44999999999958</v>
      </c>
      <c r="H174" s="77">
        <v>2642.41715780913</v>
      </c>
      <c r="I174" s="78">
        <v>4.5999999999999999E-3</v>
      </c>
      <c r="J174" s="78">
        <v>6.1999999999999998E-3</v>
      </c>
      <c r="K174" s="78">
        <v>1E-3</v>
      </c>
      <c r="W174" s="93"/>
    </row>
    <row r="175" spans="2:23">
      <c r="B175" t="s">
        <v>2519</v>
      </c>
      <c r="C175" t="s">
        <v>2520</v>
      </c>
      <c r="D175" t="s">
        <v>106</v>
      </c>
      <c r="E175" s="86">
        <v>44256</v>
      </c>
      <c r="F175" s="77">
        <v>71601.179999999993</v>
      </c>
      <c r="G175" s="77">
        <v>114.93350000000011</v>
      </c>
      <c r="H175" s="77">
        <v>316.74861378668999</v>
      </c>
      <c r="I175" s="78">
        <v>7.1999999999999998E-3</v>
      </c>
      <c r="J175" s="78">
        <v>6.9999999999999999E-4</v>
      </c>
      <c r="K175" s="78">
        <v>1E-4</v>
      </c>
      <c r="W175" s="93"/>
    </row>
    <row r="176" spans="2:23">
      <c r="B176" t="s">
        <v>2521</v>
      </c>
      <c r="C176" t="s">
        <v>2522</v>
      </c>
      <c r="D176" t="s">
        <v>106</v>
      </c>
      <c r="E176" s="86">
        <v>44412</v>
      </c>
      <c r="F176" s="77">
        <v>654319.48</v>
      </c>
      <c r="G176" s="77">
        <v>99.424999999999997</v>
      </c>
      <c r="H176" s="77">
        <v>2503.99444336851</v>
      </c>
      <c r="I176" s="78">
        <v>1.2999999999999999E-3</v>
      </c>
      <c r="J176" s="78">
        <v>5.8999999999999999E-3</v>
      </c>
      <c r="K176" s="78">
        <v>8.9999999999999998E-4</v>
      </c>
      <c r="W176" s="93"/>
    </row>
    <row r="177" spans="2:23">
      <c r="B177" t="s">
        <v>2523</v>
      </c>
      <c r="C177" t="s">
        <v>2524</v>
      </c>
      <c r="D177" t="s">
        <v>106</v>
      </c>
      <c r="E177" s="86">
        <v>44377</v>
      </c>
      <c r="F177" s="77">
        <v>120688</v>
      </c>
      <c r="G177" s="77">
        <v>108.47920000000001</v>
      </c>
      <c r="H177" s="77">
        <v>503.91637967270401</v>
      </c>
      <c r="I177" s="78">
        <v>1E-4</v>
      </c>
      <c r="J177" s="78">
        <v>1.1999999999999999E-3</v>
      </c>
      <c r="K177" s="78">
        <v>2.0000000000000001E-4</v>
      </c>
      <c r="W177" s="93"/>
    </row>
    <row r="178" spans="2:23">
      <c r="B178" t="s">
        <v>2525</v>
      </c>
      <c r="C178" t="s">
        <v>2526</v>
      </c>
      <c r="D178" t="s">
        <v>106</v>
      </c>
      <c r="E178" s="86">
        <v>43251</v>
      </c>
      <c r="F178" s="77">
        <v>523372.03</v>
      </c>
      <c r="G178" s="77">
        <v>148.63830000000004</v>
      </c>
      <c r="H178" s="77">
        <v>2994.2575277717601</v>
      </c>
      <c r="I178" s="78">
        <v>5.7999999999999996E-3</v>
      </c>
      <c r="J178" s="78">
        <v>7.0000000000000001E-3</v>
      </c>
      <c r="K178" s="78">
        <v>1.1000000000000001E-3</v>
      </c>
      <c r="W178" s="93"/>
    </row>
    <row r="179" spans="2:23">
      <c r="B179" t="s">
        <v>2527</v>
      </c>
      <c r="C179" t="s">
        <v>2528</v>
      </c>
      <c r="D179" t="s">
        <v>106</v>
      </c>
      <c r="E179" s="86">
        <v>42948</v>
      </c>
      <c r="F179" s="77">
        <v>409771.96</v>
      </c>
      <c r="G179" s="77">
        <v>144.01419999999968</v>
      </c>
      <c r="H179" s="77">
        <v>2271.40963876051</v>
      </c>
      <c r="I179" s="78">
        <v>5.4999999999999997E-3</v>
      </c>
      <c r="J179" s="78">
        <v>5.3E-3</v>
      </c>
      <c r="K179" s="78">
        <v>8.0000000000000004E-4</v>
      </c>
      <c r="W179" s="93"/>
    </row>
    <row r="180" spans="2:23">
      <c r="B180" t="s">
        <v>2529</v>
      </c>
      <c r="C180" t="s">
        <v>2530</v>
      </c>
      <c r="D180" t="s">
        <v>110</v>
      </c>
      <c r="E180" s="86">
        <v>43754</v>
      </c>
      <c r="F180" s="77">
        <v>997286.16</v>
      </c>
      <c r="G180" s="77">
        <v>109.4756</v>
      </c>
      <c r="H180" s="77">
        <v>4429.9176674320197</v>
      </c>
      <c r="I180" s="78">
        <v>8.3000000000000001E-3</v>
      </c>
      <c r="J180" s="78">
        <v>1.04E-2</v>
      </c>
      <c r="K180" s="78">
        <v>1.6000000000000001E-3</v>
      </c>
      <c r="W180" s="93"/>
    </row>
    <row r="181" spans="2:23">
      <c r="B181" t="s">
        <v>2531</v>
      </c>
      <c r="C181" t="s">
        <v>2532</v>
      </c>
      <c r="D181" t="s">
        <v>110</v>
      </c>
      <c r="E181" s="86">
        <v>44713</v>
      </c>
      <c r="F181" s="77">
        <v>192833.14</v>
      </c>
      <c r="G181" s="77">
        <v>107.73080000000007</v>
      </c>
      <c r="H181" s="77">
        <v>842.90782690074002</v>
      </c>
      <c r="I181" s="78">
        <v>0</v>
      </c>
      <c r="J181" s="78">
        <v>2E-3</v>
      </c>
      <c r="K181" s="78">
        <v>2.9999999999999997E-4</v>
      </c>
      <c r="W181" s="93"/>
    </row>
    <row r="182" spans="2:23">
      <c r="B182" t="s">
        <v>2533</v>
      </c>
      <c r="C182" t="s">
        <v>2534</v>
      </c>
      <c r="D182" t="s">
        <v>106</v>
      </c>
      <c r="E182" s="86">
        <v>43306</v>
      </c>
      <c r="F182" s="77">
        <v>460485.84</v>
      </c>
      <c r="G182" s="77">
        <v>146.36670000000001</v>
      </c>
      <c r="H182" s="77">
        <v>2594.2180247768501</v>
      </c>
      <c r="I182" s="78">
        <v>7.7000000000000002E-3</v>
      </c>
      <c r="J182" s="78">
        <v>6.1000000000000004E-3</v>
      </c>
      <c r="K182" s="78">
        <v>1E-3</v>
      </c>
      <c r="W182" s="93"/>
    </row>
    <row r="183" spans="2:23">
      <c r="B183" t="s">
        <v>2535</v>
      </c>
      <c r="C183" t="s">
        <v>2536</v>
      </c>
      <c r="D183" t="s">
        <v>106</v>
      </c>
      <c r="E183" s="86">
        <v>44440</v>
      </c>
      <c r="F183" s="77">
        <v>95843.26</v>
      </c>
      <c r="G183" s="77">
        <v>75.418400000000005</v>
      </c>
      <c r="H183" s="77">
        <v>278.21901136618402</v>
      </c>
      <c r="I183" s="78">
        <v>1E-4</v>
      </c>
      <c r="J183" s="78">
        <v>6.9999999999999999E-4</v>
      </c>
      <c r="K183" s="78">
        <v>1E-4</v>
      </c>
      <c r="W183" s="93"/>
    </row>
    <row r="184" spans="2:23">
      <c r="B184" t="s">
        <v>2537</v>
      </c>
      <c r="C184" t="s">
        <v>2538</v>
      </c>
      <c r="D184" t="s">
        <v>113</v>
      </c>
      <c r="E184" s="86">
        <v>44286</v>
      </c>
      <c r="F184" s="77">
        <v>503849.67</v>
      </c>
      <c r="G184" s="77">
        <v>100.2174999999998</v>
      </c>
      <c r="H184" s="77">
        <v>2373.3955359144802</v>
      </c>
      <c r="I184" s="78">
        <v>3.8999999999999998E-3</v>
      </c>
      <c r="J184" s="78">
        <v>5.5999999999999999E-3</v>
      </c>
      <c r="K184" s="78">
        <v>8.9999999999999998E-4</v>
      </c>
      <c r="W184" s="93"/>
    </row>
    <row r="185" spans="2:23">
      <c r="B185" t="s">
        <v>2539</v>
      </c>
      <c r="C185" t="s">
        <v>2540</v>
      </c>
      <c r="D185" t="s">
        <v>110</v>
      </c>
      <c r="E185" s="86">
        <v>42185</v>
      </c>
      <c r="F185" s="77">
        <v>591403.77</v>
      </c>
      <c r="G185" s="77">
        <v>97.002800000000093</v>
      </c>
      <c r="H185" s="77">
        <v>2327.6993622540599</v>
      </c>
      <c r="I185" s="78">
        <v>2.0000000000000001E-4</v>
      </c>
      <c r="J185" s="78">
        <v>5.4000000000000003E-3</v>
      </c>
      <c r="K185" s="78">
        <v>8.9999999999999998E-4</v>
      </c>
      <c r="W185" s="93"/>
    </row>
    <row r="186" spans="2:23">
      <c r="B186" t="s">
        <v>2541</v>
      </c>
      <c r="C186" t="s">
        <v>2542</v>
      </c>
      <c r="D186" t="s">
        <v>106</v>
      </c>
      <c r="E186" s="86">
        <v>43516</v>
      </c>
      <c r="F186" s="77">
        <v>624061.17000000004</v>
      </c>
      <c r="G186" s="77">
        <v>81.414699999999911</v>
      </c>
      <c r="H186" s="77">
        <v>1955.59041055279</v>
      </c>
      <c r="I186" s="78">
        <v>2.0000000000000001E-4</v>
      </c>
      <c r="J186" s="78">
        <v>4.5999999999999999E-3</v>
      </c>
      <c r="K186" s="78">
        <v>6.9999999999999999E-4</v>
      </c>
      <c r="W186" s="93"/>
    </row>
    <row r="187" spans="2:23">
      <c r="B187" t="s">
        <v>2543</v>
      </c>
      <c r="C187" t="s">
        <v>2544</v>
      </c>
      <c r="D187" t="s">
        <v>106</v>
      </c>
      <c r="E187" s="86">
        <v>43244</v>
      </c>
      <c r="F187" s="77">
        <v>335751.59</v>
      </c>
      <c r="G187" s="77">
        <v>174.14149999999952</v>
      </c>
      <c r="H187" s="77">
        <v>2250.4443092793199</v>
      </c>
      <c r="I187" s="78">
        <v>6.8999999999999999E-3</v>
      </c>
      <c r="J187" s="78">
        <v>5.3E-3</v>
      </c>
      <c r="K187" s="78">
        <v>8.0000000000000004E-4</v>
      </c>
      <c r="W187" s="93"/>
    </row>
    <row r="188" spans="2:23">
      <c r="B188" t="s">
        <v>2545</v>
      </c>
      <c r="C188" t="s">
        <v>2546</v>
      </c>
      <c r="D188" t="s">
        <v>106</v>
      </c>
      <c r="E188" s="86">
        <v>42649</v>
      </c>
      <c r="F188" s="77">
        <v>309964.38</v>
      </c>
      <c r="G188" s="77">
        <v>274.30450000000019</v>
      </c>
      <c r="H188" s="77">
        <v>3272.5977882951001</v>
      </c>
      <c r="I188" s="78">
        <v>7.1000000000000004E-3</v>
      </c>
      <c r="J188" s="78">
        <v>7.7000000000000002E-3</v>
      </c>
      <c r="K188" s="78">
        <v>1.1999999999999999E-3</v>
      </c>
      <c r="W188" s="93"/>
    </row>
    <row r="189" spans="2:23">
      <c r="B189" t="s">
        <v>2547</v>
      </c>
      <c r="C189" t="s">
        <v>2548</v>
      </c>
      <c r="D189" t="s">
        <v>110</v>
      </c>
      <c r="E189" s="86">
        <v>42947</v>
      </c>
      <c r="F189" s="77">
        <v>778498.85</v>
      </c>
      <c r="G189" s="77">
        <v>67.285799999999853</v>
      </c>
      <c r="H189" s="77">
        <v>2125.3963196579598</v>
      </c>
      <c r="I189" s="78">
        <v>5.0000000000000001E-4</v>
      </c>
      <c r="J189" s="78">
        <v>5.0000000000000001E-3</v>
      </c>
      <c r="K189" s="78">
        <v>8.0000000000000004E-4</v>
      </c>
      <c r="W189" s="93"/>
    </row>
    <row r="190" spans="2:23">
      <c r="B190" t="s">
        <v>2549</v>
      </c>
      <c r="C190" t="s">
        <v>2550</v>
      </c>
      <c r="D190" t="s">
        <v>106</v>
      </c>
      <c r="E190" s="86">
        <v>44228</v>
      </c>
      <c r="F190" s="77">
        <v>529243</v>
      </c>
      <c r="G190" s="77">
        <v>112.9675</v>
      </c>
      <c r="H190" s="77">
        <v>2301.2115836102298</v>
      </c>
      <c r="I190" s="78">
        <v>0</v>
      </c>
      <c r="J190" s="78">
        <v>5.4000000000000003E-3</v>
      </c>
      <c r="K190" s="78">
        <v>8.9999999999999998E-4</v>
      </c>
      <c r="W190" s="93"/>
    </row>
    <row r="191" spans="2:23">
      <c r="B191" t="s">
        <v>2551</v>
      </c>
      <c r="C191" t="s">
        <v>2552</v>
      </c>
      <c r="D191" t="s">
        <v>106</v>
      </c>
      <c r="E191" s="86">
        <v>43454</v>
      </c>
      <c r="F191" s="77">
        <v>1059927.83</v>
      </c>
      <c r="G191" s="77">
        <v>133.69300000000024</v>
      </c>
      <c r="H191" s="77">
        <v>5454.2228086695604</v>
      </c>
      <c r="I191" s="78">
        <v>1E-4</v>
      </c>
      <c r="J191" s="78">
        <v>1.2800000000000001E-2</v>
      </c>
      <c r="K191" s="78">
        <v>2E-3</v>
      </c>
      <c r="W191" s="93"/>
    </row>
    <row r="192" spans="2:23">
      <c r="B192" t="s">
        <v>2553</v>
      </c>
      <c r="C192" t="s">
        <v>2554</v>
      </c>
      <c r="D192" t="s">
        <v>106</v>
      </c>
      <c r="E192" s="86">
        <v>42423</v>
      </c>
      <c r="F192" s="77">
        <v>524739.39</v>
      </c>
      <c r="G192" s="77">
        <v>103.15889999999986</v>
      </c>
      <c r="H192" s="77">
        <v>2083.52290759164</v>
      </c>
      <c r="I192" s="78">
        <v>1E-4</v>
      </c>
      <c r="J192" s="78">
        <v>4.8999999999999998E-3</v>
      </c>
      <c r="K192" s="78">
        <v>8.0000000000000004E-4</v>
      </c>
      <c r="W192" s="93"/>
    </row>
    <row r="193" spans="2:23">
      <c r="B193" t="s">
        <v>2555</v>
      </c>
      <c r="C193" t="s">
        <v>2556</v>
      </c>
      <c r="D193" t="s">
        <v>106</v>
      </c>
      <c r="E193" s="86">
        <v>42985</v>
      </c>
      <c r="F193" s="77">
        <v>547712.31000000006</v>
      </c>
      <c r="G193" s="77">
        <v>102.8734</v>
      </c>
      <c r="H193" s="77">
        <v>2168.72011045931</v>
      </c>
      <c r="I193" s="78">
        <v>7.3000000000000001E-3</v>
      </c>
      <c r="J193" s="78">
        <v>5.1000000000000004E-3</v>
      </c>
      <c r="K193" s="78">
        <v>8.0000000000000004E-4</v>
      </c>
      <c r="W193" s="93"/>
    </row>
    <row r="194" spans="2:23">
      <c r="B194" t="s">
        <v>2557</v>
      </c>
      <c r="C194" t="s">
        <v>2558</v>
      </c>
      <c r="D194" t="s">
        <v>110</v>
      </c>
      <c r="E194" s="86">
        <v>41730</v>
      </c>
      <c r="F194" s="77">
        <v>497743.14</v>
      </c>
      <c r="G194" s="77">
        <v>71.942800000000119</v>
      </c>
      <c r="H194" s="77">
        <v>1452.9516021198101</v>
      </c>
      <c r="I194" s="78">
        <v>1.1000000000000001E-3</v>
      </c>
      <c r="J194" s="78">
        <v>3.3999999999999998E-3</v>
      </c>
      <c r="K194" s="78">
        <v>5.0000000000000001E-4</v>
      </c>
      <c r="W194" s="93"/>
    </row>
    <row r="195" spans="2:23">
      <c r="B195" t="s">
        <v>2559</v>
      </c>
      <c r="C195" t="s">
        <v>2560</v>
      </c>
      <c r="D195" t="s">
        <v>110</v>
      </c>
      <c r="E195" s="86">
        <v>43922</v>
      </c>
      <c r="F195" s="77">
        <v>296326.24</v>
      </c>
      <c r="G195" s="77">
        <v>156.39360000000028</v>
      </c>
      <c r="H195" s="77">
        <v>1880.3886262051999</v>
      </c>
      <c r="I195" s="78">
        <v>2.0000000000000001E-4</v>
      </c>
      <c r="J195" s="78">
        <v>4.4000000000000003E-3</v>
      </c>
      <c r="K195" s="78">
        <v>6.9999999999999999E-4</v>
      </c>
      <c r="W195" s="93"/>
    </row>
    <row r="196" spans="2:23">
      <c r="B196" t="s">
        <v>2561</v>
      </c>
      <c r="C196" t="s">
        <v>2562</v>
      </c>
      <c r="D196" t="s">
        <v>106</v>
      </c>
      <c r="E196" s="86">
        <v>44518</v>
      </c>
      <c r="F196" s="77">
        <v>161366.73000000001</v>
      </c>
      <c r="G196" s="77">
        <v>93.252200000000016</v>
      </c>
      <c r="H196" s="77">
        <v>579.189921277488</v>
      </c>
      <c r="I196" s="78">
        <v>6.0000000000000001E-3</v>
      </c>
      <c r="J196" s="78">
        <v>1.4E-3</v>
      </c>
      <c r="K196" s="78">
        <v>2.0000000000000001E-4</v>
      </c>
    </row>
    <row r="197" spans="2:23">
      <c r="B197" t="s">
        <v>2563</v>
      </c>
      <c r="C197" t="s">
        <v>2564</v>
      </c>
      <c r="D197" t="s">
        <v>106</v>
      </c>
      <c r="E197" s="86">
        <v>43885</v>
      </c>
      <c r="F197" s="77">
        <v>420090.52</v>
      </c>
      <c r="G197" s="77">
        <v>107.26789999999993</v>
      </c>
      <c r="H197" s="77">
        <v>1734.4451514979501</v>
      </c>
      <c r="I197" s="78">
        <v>4.0000000000000002E-4</v>
      </c>
      <c r="J197" s="78">
        <v>4.1000000000000003E-3</v>
      </c>
      <c r="K197" s="78">
        <v>5.9999999999999995E-4</v>
      </c>
      <c r="W197" s="93"/>
    </row>
    <row r="198" spans="2:23">
      <c r="B198" t="s">
        <v>2565</v>
      </c>
      <c r="C198" t="s">
        <v>2566</v>
      </c>
      <c r="D198" t="s">
        <v>106</v>
      </c>
      <c r="E198" s="86">
        <v>43944</v>
      </c>
      <c r="F198" s="77">
        <v>164328.13</v>
      </c>
      <c r="G198" s="77">
        <v>126.57480000000004</v>
      </c>
      <c r="H198" s="77">
        <v>800.58430927938298</v>
      </c>
      <c r="I198" s="78">
        <v>1E-4</v>
      </c>
      <c r="J198" s="78">
        <v>1.9E-3</v>
      </c>
      <c r="K198" s="78">
        <v>2.9999999999999997E-4</v>
      </c>
    </row>
    <row r="199" spans="2:23">
      <c r="B199" t="s">
        <v>2567</v>
      </c>
      <c r="C199" t="s">
        <v>2568</v>
      </c>
      <c r="D199" t="s">
        <v>106</v>
      </c>
      <c r="E199" s="86">
        <v>44194</v>
      </c>
      <c r="F199" s="77">
        <v>167567.81</v>
      </c>
      <c r="G199" s="77">
        <v>157.66660000000007</v>
      </c>
      <c r="H199" s="77">
        <v>1016.8999061089</v>
      </c>
      <c r="I199" s="78">
        <v>8.0000000000000004E-4</v>
      </c>
      <c r="J199" s="78">
        <v>2.3999999999999998E-3</v>
      </c>
      <c r="K199" s="78">
        <v>4.0000000000000002E-4</v>
      </c>
    </row>
    <row r="200" spans="2:23">
      <c r="B200" t="s">
        <v>2569</v>
      </c>
      <c r="C200" t="s">
        <v>2570</v>
      </c>
      <c r="D200" t="s">
        <v>106</v>
      </c>
      <c r="E200" s="86">
        <v>42430</v>
      </c>
      <c r="F200" s="77">
        <v>658812.66</v>
      </c>
      <c r="G200" s="77">
        <v>259.9865999999999</v>
      </c>
      <c r="H200" s="77">
        <v>6592.6620205135996</v>
      </c>
      <c r="I200" s="78">
        <v>2.5999999999999999E-3</v>
      </c>
      <c r="J200" s="78">
        <v>1.54E-2</v>
      </c>
      <c r="K200" s="78">
        <v>2.3999999999999998E-3</v>
      </c>
      <c r="W200" s="93"/>
    </row>
    <row r="201" spans="2:23">
      <c r="B201" t="s">
        <v>2571</v>
      </c>
      <c r="C201" t="s">
        <v>2572</v>
      </c>
      <c r="D201" t="s">
        <v>106</v>
      </c>
      <c r="E201" s="86">
        <v>43321</v>
      </c>
      <c r="F201" s="77">
        <v>442189.94</v>
      </c>
      <c r="G201" s="77">
        <v>162.12290000000007</v>
      </c>
      <c r="H201" s="77">
        <v>2759.3140526553598</v>
      </c>
      <c r="I201" s="78">
        <v>7.4000000000000003E-3</v>
      </c>
      <c r="J201" s="78">
        <v>6.4999999999999997E-3</v>
      </c>
      <c r="K201" s="78">
        <v>1E-3</v>
      </c>
      <c r="W201" s="93"/>
    </row>
    <row r="202" spans="2:23">
      <c r="B202" t="s">
        <v>2573</v>
      </c>
      <c r="C202" t="s">
        <v>2574</v>
      </c>
      <c r="D202" t="s">
        <v>106</v>
      </c>
      <c r="E202" s="86">
        <v>44197</v>
      </c>
      <c r="F202" s="77">
        <v>489719</v>
      </c>
      <c r="G202" s="77">
        <v>100.00029999999984</v>
      </c>
      <c r="H202" s="77">
        <v>1884.9340857852901</v>
      </c>
      <c r="I202" s="78">
        <v>1.6000000000000001E-3</v>
      </c>
      <c r="J202" s="78">
        <v>4.4000000000000003E-3</v>
      </c>
      <c r="K202" s="78">
        <v>6.9999999999999999E-4</v>
      </c>
      <c r="W202" s="93"/>
    </row>
    <row r="203" spans="2:23">
      <c r="B203" t="s">
        <v>2575</v>
      </c>
      <c r="C203" t="s">
        <v>2576</v>
      </c>
      <c r="D203" t="s">
        <v>106</v>
      </c>
      <c r="E203" s="86">
        <v>42871</v>
      </c>
      <c r="F203" s="77">
        <v>110186.06</v>
      </c>
      <c r="G203" s="77">
        <v>120.62099999999991</v>
      </c>
      <c r="H203" s="77">
        <v>511.56107308807702</v>
      </c>
      <c r="I203" s="78">
        <v>1E-4</v>
      </c>
      <c r="J203" s="78">
        <v>1.1999999999999999E-3</v>
      </c>
      <c r="K203" s="78">
        <v>2.0000000000000001E-4</v>
      </c>
      <c r="W203" s="93"/>
    </row>
    <row r="204" spans="2:23">
      <c r="B204" t="s">
        <v>2577</v>
      </c>
      <c r="C204" t="s">
        <v>2578</v>
      </c>
      <c r="D204" t="s">
        <v>106</v>
      </c>
      <c r="E204" s="86">
        <v>43621</v>
      </c>
      <c r="F204" s="77">
        <v>321360</v>
      </c>
      <c r="G204" s="77">
        <v>91.712100000000007</v>
      </c>
      <c r="H204" s="77">
        <v>1134.40039155144</v>
      </c>
      <c r="I204" s="78">
        <v>4.7999999999999996E-3</v>
      </c>
      <c r="J204" s="78">
        <v>2.7000000000000001E-3</v>
      </c>
      <c r="K204" s="78">
        <v>4.0000000000000002E-4</v>
      </c>
      <c r="W204" s="93"/>
    </row>
    <row r="205" spans="2:23">
      <c r="B205" t="s">
        <v>2579</v>
      </c>
      <c r="C205" t="s">
        <v>2580</v>
      </c>
      <c r="D205" t="s">
        <v>106</v>
      </c>
      <c r="E205" s="86">
        <v>42705</v>
      </c>
      <c r="F205" s="77">
        <v>411930.15</v>
      </c>
      <c r="G205" s="77">
        <v>97.419600000000003</v>
      </c>
      <c r="H205" s="77">
        <v>1544.60641127178</v>
      </c>
      <c r="I205" s="78">
        <v>8.9999999999999993E-3</v>
      </c>
      <c r="J205" s="78">
        <v>3.5999999999999999E-3</v>
      </c>
      <c r="K205" s="78">
        <v>5.9999999999999995E-4</v>
      </c>
      <c r="W205" s="93"/>
    </row>
    <row r="206" spans="2:23">
      <c r="B206" t="s">
        <v>2581</v>
      </c>
      <c r="C206" t="s">
        <v>2582</v>
      </c>
      <c r="D206" t="s">
        <v>110</v>
      </c>
      <c r="E206" s="86">
        <v>42153</v>
      </c>
      <c r="F206" s="77">
        <v>467996.37</v>
      </c>
      <c r="G206" s="77">
        <v>10.5237</v>
      </c>
      <c r="H206" s="77">
        <v>199.834041663167</v>
      </c>
      <c r="I206" s="78">
        <v>5.0000000000000001E-4</v>
      </c>
      <c r="J206" s="78">
        <v>5.0000000000000001E-4</v>
      </c>
      <c r="K206" s="78">
        <v>1E-4</v>
      </c>
      <c r="W206" s="93"/>
    </row>
    <row r="207" spans="2:23">
      <c r="B207" t="s">
        <v>2583</v>
      </c>
      <c r="C207" t="s">
        <v>2584</v>
      </c>
      <c r="D207" t="s">
        <v>110</v>
      </c>
      <c r="E207" s="86">
        <v>43221</v>
      </c>
      <c r="F207" s="77">
        <v>662726.14</v>
      </c>
      <c r="G207" s="77">
        <v>92.749899999999926</v>
      </c>
      <c r="H207" s="77">
        <v>2494.0553038425601</v>
      </c>
      <c r="I207" s="78">
        <v>6.0000000000000001E-3</v>
      </c>
      <c r="J207" s="78">
        <v>5.7999999999999996E-3</v>
      </c>
      <c r="K207" s="78">
        <v>8.9999999999999998E-4</v>
      </c>
      <c r="W207" s="93"/>
    </row>
    <row r="208" spans="2:23">
      <c r="B208" t="s">
        <v>2585</v>
      </c>
      <c r="C208" t="s">
        <v>2586</v>
      </c>
      <c r="D208" t="s">
        <v>110</v>
      </c>
      <c r="E208" s="86">
        <v>44075</v>
      </c>
      <c r="F208" s="77">
        <v>1575339.94</v>
      </c>
      <c r="G208" s="77">
        <v>101.91789999999996</v>
      </c>
      <c r="H208" s="77">
        <v>6514.5328584578201</v>
      </c>
      <c r="I208" s="78">
        <v>2.0000000000000001E-4</v>
      </c>
      <c r="J208" s="78">
        <v>1.52E-2</v>
      </c>
      <c r="K208" s="78">
        <v>2.3999999999999998E-3</v>
      </c>
      <c r="W208" s="93"/>
    </row>
    <row r="209" spans="2:23">
      <c r="B209" t="s">
        <v>2587</v>
      </c>
      <c r="C209" t="s">
        <v>2588</v>
      </c>
      <c r="D209" t="s">
        <v>106</v>
      </c>
      <c r="E209" s="86">
        <v>44160</v>
      </c>
      <c r="F209" s="77">
        <v>710271.66</v>
      </c>
      <c r="G209" s="77">
        <v>99.08929999999998</v>
      </c>
      <c r="H209" s="77">
        <v>2708.93857835467</v>
      </c>
      <c r="I209" s="78">
        <v>2.0000000000000001E-4</v>
      </c>
      <c r="J209" s="78">
        <v>6.3E-3</v>
      </c>
      <c r="K209" s="78">
        <v>1E-3</v>
      </c>
      <c r="W209" s="93"/>
    </row>
    <row r="210" spans="2:23">
      <c r="B210" t="s">
        <v>2589</v>
      </c>
      <c r="C210" t="s">
        <v>2590</v>
      </c>
      <c r="D210" t="s">
        <v>110</v>
      </c>
      <c r="E210" s="86">
        <v>44773</v>
      </c>
      <c r="F210" s="77">
        <v>442782.56</v>
      </c>
      <c r="G210" s="77">
        <v>107.48050000000022</v>
      </c>
      <c r="H210" s="77">
        <v>1930.98416989375</v>
      </c>
      <c r="I210" s="78">
        <v>3.5000000000000001E-3</v>
      </c>
      <c r="J210" s="78">
        <v>4.4999999999999997E-3</v>
      </c>
      <c r="K210" s="78">
        <v>6.9999999999999999E-4</v>
      </c>
    </row>
    <row r="211" spans="2:23">
      <c r="B211" t="s">
        <v>2591</v>
      </c>
      <c r="C211" t="s">
        <v>2592</v>
      </c>
      <c r="D211" t="s">
        <v>106</v>
      </c>
      <c r="E211" s="86">
        <v>42787</v>
      </c>
      <c r="F211" s="77">
        <v>581232.68000000005</v>
      </c>
      <c r="G211" s="77">
        <v>63.126200000000203</v>
      </c>
      <c r="H211" s="77">
        <v>1412.2369904582699</v>
      </c>
      <c r="I211" s="78">
        <v>5.7999999999999996E-3</v>
      </c>
      <c r="J211" s="78">
        <v>3.3E-3</v>
      </c>
      <c r="K211" s="78">
        <v>5.0000000000000001E-4</v>
      </c>
      <c r="W211" s="93"/>
    </row>
    <row r="212" spans="2:23">
      <c r="B212" t="s">
        <v>2593</v>
      </c>
      <c r="C212" t="s">
        <v>2594</v>
      </c>
      <c r="D212" t="s">
        <v>106</v>
      </c>
      <c r="E212" s="86">
        <v>44039</v>
      </c>
      <c r="F212" s="77">
        <v>454485.37</v>
      </c>
      <c r="G212" s="77">
        <v>69.140600000000191</v>
      </c>
      <c r="H212" s="77">
        <v>1209.4863262496201</v>
      </c>
      <c r="I212" s="78">
        <v>2.9999999999999997E-4</v>
      </c>
      <c r="J212" s="78">
        <v>2.8E-3</v>
      </c>
      <c r="K212" s="78">
        <v>4.0000000000000002E-4</v>
      </c>
    </row>
    <row r="213" spans="2:23">
      <c r="B213" t="s">
        <v>2595</v>
      </c>
      <c r="C213" t="s">
        <v>2596</v>
      </c>
      <c r="D213" t="s">
        <v>113</v>
      </c>
      <c r="E213" s="86">
        <v>44644</v>
      </c>
      <c r="F213" s="77">
        <v>840444.04</v>
      </c>
      <c r="G213" s="77">
        <v>104.96000000000012</v>
      </c>
      <c r="H213" s="77">
        <v>4146.2759416241197</v>
      </c>
      <c r="I213" s="78">
        <v>8.9999999999999998E-4</v>
      </c>
      <c r="J213" s="78">
        <v>9.7000000000000003E-3</v>
      </c>
      <c r="K213" s="78">
        <v>1.5E-3</v>
      </c>
      <c r="W213" s="93"/>
    </row>
    <row r="214" spans="2:23">
      <c r="B214" t="s">
        <v>2597</v>
      </c>
      <c r="C214" t="s">
        <v>2598</v>
      </c>
      <c r="D214" t="s">
        <v>106</v>
      </c>
      <c r="E214" s="86">
        <v>43356</v>
      </c>
      <c r="F214" s="77">
        <v>933360.06</v>
      </c>
      <c r="G214" s="77">
        <v>53.740700000000011</v>
      </c>
      <c r="H214" s="77">
        <v>1930.6361903632601</v>
      </c>
      <c r="I214" s="78">
        <v>6.1999999999999998E-3</v>
      </c>
      <c r="J214" s="78">
        <v>4.4999999999999997E-3</v>
      </c>
      <c r="K214" s="78">
        <v>6.9999999999999999E-4</v>
      </c>
      <c r="W214" s="93"/>
    </row>
    <row r="215" spans="2:23">
      <c r="B215" t="s">
        <v>2599</v>
      </c>
      <c r="C215" t="s">
        <v>2600</v>
      </c>
      <c r="D215" t="s">
        <v>106</v>
      </c>
      <c r="E215" s="86">
        <v>44257</v>
      </c>
      <c r="F215" s="77">
        <v>114398.96</v>
      </c>
      <c r="G215" s="77">
        <v>100.59700000000005</v>
      </c>
      <c r="H215" s="77">
        <v>442.95031697432898</v>
      </c>
      <c r="I215" s="78">
        <v>7.4999999999999997E-3</v>
      </c>
      <c r="J215" s="78">
        <v>1E-3</v>
      </c>
      <c r="K215" s="78">
        <v>2.0000000000000001E-4</v>
      </c>
    </row>
    <row r="216" spans="2:23">
      <c r="B216" t="s">
        <v>2601</v>
      </c>
      <c r="C216" t="s">
        <v>2602</v>
      </c>
      <c r="D216" t="s">
        <v>106</v>
      </c>
      <c r="E216" s="86">
        <v>37987</v>
      </c>
      <c r="F216" s="77">
        <v>3155463.03</v>
      </c>
      <c r="G216" s="77">
        <v>132.0871999999998</v>
      </c>
      <c r="H216" s="77">
        <v>16042.488676180899</v>
      </c>
      <c r="I216" s="78">
        <v>2.0000000000000001E-4</v>
      </c>
      <c r="J216" s="78">
        <v>3.7499999999999999E-2</v>
      </c>
      <c r="K216" s="78">
        <v>5.8999999999999999E-3</v>
      </c>
      <c r="W216" s="93"/>
    </row>
    <row r="217" spans="2:23">
      <c r="B217" t="s">
        <v>2603</v>
      </c>
      <c r="C217" t="s">
        <v>2604</v>
      </c>
      <c r="D217" t="s">
        <v>106</v>
      </c>
      <c r="E217" s="86">
        <v>44264</v>
      </c>
      <c r="F217" s="77">
        <v>230997.82</v>
      </c>
      <c r="G217" s="77">
        <v>102.09459999999997</v>
      </c>
      <c r="H217" s="77">
        <v>907.73391999988405</v>
      </c>
      <c r="I217" s="78">
        <v>2.0999999999999999E-3</v>
      </c>
      <c r="J217" s="78">
        <v>2.0999999999999999E-3</v>
      </c>
      <c r="K217" s="78">
        <v>2.9999999999999997E-4</v>
      </c>
      <c r="W217" s="93"/>
    </row>
    <row r="218" spans="2:23">
      <c r="B218" t="s">
        <v>2605</v>
      </c>
      <c r="C218" t="s">
        <v>2606</v>
      </c>
      <c r="D218" t="s">
        <v>110</v>
      </c>
      <c r="E218" s="86">
        <v>43860</v>
      </c>
      <c r="F218" s="77">
        <v>1427743.71</v>
      </c>
      <c r="G218" s="77">
        <v>93.243600000000001</v>
      </c>
      <c r="H218" s="77">
        <v>5401.6671148639498</v>
      </c>
      <c r="I218" s="78">
        <v>4.0000000000000002E-4</v>
      </c>
      <c r="J218" s="78">
        <v>1.26E-2</v>
      </c>
      <c r="K218" s="78">
        <v>2E-3</v>
      </c>
      <c r="W218" s="93"/>
    </row>
    <row r="219" spans="2:23">
      <c r="B219" t="s">
        <v>2607</v>
      </c>
      <c r="C219" t="s">
        <v>2608</v>
      </c>
      <c r="D219" t="s">
        <v>110</v>
      </c>
      <c r="E219" s="86">
        <v>44651</v>
      </c>
      <c r="F219" s="77">
        <v>261924.57</v>
      </c>
      <c r="G219" s="77">
        <v>104.43270000000024</v>
      </c>
      <c r="H219" s="77">
        <v>1109.86785843139</v>
      </c>
      <c r="I219" s="78">
        <v>5.0000000000000001E-4</v>
      </c>
      <c r="J219" s="78">
        <v>2.5999999999999999E-3</v>
      </c>
      <c r="K219" s="78">
        <v>4.0000000000000002E-4</v>
      </c>
      <c r="W219" s="93"/>
    </row>
    <row r="220" spans="2:23">
      <c r="B220" t="s">
        <v>2609</v>
      </c>
      <c r="C220" t="s">
        <v>2610</v>
      </c>
      <c r="D220" t="s">
        <v>106</v>
      </c>
      <c r="E220" s="86">
        <v>44055</v>
      </c>
      <c r="F220" s="77">
        <v>302294.78000000003</v>
      </c>
      <c r="G220" s="77">
        <v>1E-4</v>
      </c>
      <c r="H220" s="77">
        <v>1.1635326082200001E-3</v>
      </c>
      <c r="I220" s="78">
        <v>0</v>
      </c>
      <c r="J220" s="78">
        <v>0</v>
      </c>
      <c r="K220" s="78">
        <v>0</v>
      </c>
      <c r="W220" s="93"/>
    </row>
    <row r="221" spans="2:23">
      <c r="B221" t="s">
        <v>2611</v>
      </c>
      <c r="C221" t="s">
        <v>2612</v>
      </c>
      <c r="D221" t="s">
        <v>106</v>
      </c>
      <c r="E221" s="86">
        <v>43922</v>
      </c>
      <c r="F221" s="77">
        <v>1134831.46</v>
      </c>
      <c r="G221" s="77">
        <v>68.170800000000014</v>
      </c>
      <c r="H221" s="77">
        <v>2977.67756330974</v>
      </c>
      <c r="I221" s="78">
        <v>2.9999999999999997E-4</v>
      </c>
      <c r="J221" s="78">
        <v>7.0000000000000001E-3</v>
      </c>
      <c r="K221" s="78">
        <v>1.1000000000000001E-3</v>
      </c>
      <c r="W221" s="93"/>
    </row>
    <row r="222" spans="2:23">
      <c r="B222" t="s">
        <v>2613</v>
      </c>
      <c r="C222" t="s">
        <v>2614</v>
      </c>
      <c r="D222" t="s">
        <v>106</v>
      </c>
      <c r="E222" s="86">
        <v>44848</v>
      </c>
      <c r="F222" s="77">
        <v>168294.39</v>
      </c>
      <c r="G222" s="77">
        <v>105.35160000000003</v>
      </c>
      <c r="H222" s="77">
        <v>682.43090458209895</v>
      </c>
      <c r="I222" s="78">
        <v>2.9999999999999997E-4</v>
      </c>
      <c r="J222" s="78">
        <v>1.6000000000000001E-3</v>
      </c>
      <c r="K222" s="78">
        <v>2.9999999999999997E-4</v>
      </c>
      <c r="W222" s="93"/>
    </row>
    <row r="223" spans="2:23">
      <c r="B223" t="s">
        <v>2615</v>
      </c>
      <c r="C223" t="s">
        <v>2616</v>
      </c>
      <c r="D223" t="s">
        <v>106</v>
      </c>
      <c r="E223" s="86">
        <v>44544</v>
      </c>
      <c r="F223" s="77">
        <v>190088.88</v>
      </c>
      <c r="G223" s="77">
        <v>112.67780000000009</v>
      </c>
      <c r="H223" s="77">
        <v>824.40948894223595</v>
      </c>
      <c r="I223" s="78">
        <v>4.0000000000000002E-4</v>
      </c>
      <c r="J223" s="78">
        <v>1.9E-3</v>
      </c>
      <c r="K223" s="78">
        <v>2.9999999999999997E-4</v>
      </c>
      <c r="W223" s="93"/>
    </row>
    <row r="224" spans="2:23">
      <c r="B224" t="s">
        <v>2617</v>
      </c>
      <c r="C224" t="s">
        <v>2618</v>
      </c>
      <c r="D224" t="s">
        <v>106</v>
      </c>
      <c r="E224" s="86">
        <v>45014</v>
      </c>
      <c r="F224" s="77">
        <v>139455.64000000001</v>
      </c>
      <c r="G224" s="77">
        <v>104.86869999999995</v>
      </c>
      <c r="H224" s="77">
        <v>562.89822415027299</v>
      </c>
      <c r="I224" s="78">
        <v>5.9999999999999995E-4</v>
      </c>
      <c r="J224" s="78">
        <v>1.2999999999999999E-3</v>
      </c>
      <c r="K224" s="78">
        <v>2.0000000000000001E-4</v>
      </c>
      <c r="W224" s="93"/>
    </row>
    <row r="225" spans="2:23">
      <c r="B225" t="s">
        <v>2619</v>
      </c>
      <c r="C225" t="s">
        <v>2620</v>
      </c>
      <c r="D225" t="s">
        <v>106</v>
      </c>
      <c r="E225" s="86">
        <v>44621</v>
      </c>
      <c r="F225" s="77">
        <v>44598.17</v>
      </c>
      <c r="G225" s="77">
        <v>89.819300000000183</v>
      </c>
      <c r="H225" s="77">
        <v>154.18233404711199</v>
      </c>
      <c r="I225" s="78">
        <v>2.9999999999999997E-4</v>
      </c>
      <c r="J225" s="78">
        <v>4.0000000000000002E-4</v>
      </c>
      <c r="K225" s="78">
        <v>1E-4</v>
      </c>
      <c r="W225" s="93"/>
    </row>
    <row r="226" spans="2:23">
      <c r="B226" t="s">
        <v>2621</v>
      </c>
      <c r="C226" t="s">
        <v>2622</v>
      </c>
      <c r="D226" t="s">
        <v>106</v>
      </c>
      <c r="E226" s="86">
        <v>44980</v>
      </c>
      <c r="F226" s="77">
        <v>731296.03</v>
      </c>
      <c r="G226" s="77">
        <v>99.556600000000003</v>
      </c>
      <c r="H226" s="77">
        <v>2802.27778063807</v>
      </c>
      <c r="I226" s="78">
        <v>1E-3</v>
      </c>
      <c r="J226" s="78">
        <v>6.6E-3</v>
      </c>
      <c r="K226" s="78">
        <v>1E-3</v>
      </c>
      <c r="W226" s="93"/>
    </row>
    <row r="227" spans="2:23">
      <c r="B227" t="s">
        <v>2623</v>
      </c>
      <c r="C227" t="s">
        <v>2624</v>
      </c>
      <c r="D227" t="s">
        <v>106</v>
      </c>
      <c r="E227" s="86">
        <v>44893</v>
      </c>
      <c r="F227" s="77">
        <v>9105.17</v>
      </c>
      <c r="G227" s="77">
        <v>100</v>
      </c>
      <c r="H227" s="77">
        <v>35.045799330000001</v>
      </c>
      <c r="I227" s="78">
        <v>1E-4</v>
      </c>
      <c r="J227" s="78">
        <v>1E-4</v>
      </c>
      <c r="K227" s="78">
        <v>0</v>
      </c>
      <c r="W227" s="93"/>
    </row>
    <row r="228" spans="2:23">
      <c r="B228" t="s">
        <v>2625</v>
      </c>
      <c r="C228" t="s">
        <v>2626</v>
      </c>
      <c r="D228" t="s">
        <v>106</v>
      </c>
      <c r="E228" s="86">
        <v>44959</v>
      </c>
      <c r="F228" s="77">
        <v>564500.85</v>
      </c>
      <c r="G228" s="77">
        <v>100</v>
      </c>
      <c r="H228" s="77">
        <v>2172.7637716499999</v>
      </c>
      <c r="I228" s="78">
        <v>2.0000000000000001E-4</v>
      </c>
      <c r="J228" s="78">
        <v>5.1000000000000004E-3</v>
      </c>
      <c r="K228" s="78">
        <v>8.0000000000000004E-4</v>
      </c>
      <c r="W228" s="93"/>
    </row>
    <row r="229" spans="2:23">
      <c r="B229" t="s">
        <v>2627</v>
      </c>
      <c r="C229" t="s">
        <v>2628</v>
      </c>
      <c r="D229" t="s">
        <v>110</v>
      </c>
      <c r="E229" s="86">
        <v>44440</v>
      </c>
      <c r="F229" s="77">
        <v>1266511</v>
      </c>
      <c r="G229" s="77">
        <v>117.5904</v>
      </c>
      <c r="H229" s="77">
        <v>6042.8158864552797</v>
      </c>
      <c r="I229" s="78">
        <v>2.0999999999999999E-3</v>
      </c>
      <c r="J229" s="78">
        <v>1.41E-2</v>
      </c>
      <c r="K229" s="78">
        <v>2.2000000000000001E-3</v>
      </c>
      <c r="W229" s="93"/>
    </row>
    <row r="230" spans="2:23">
      <c r="B230" t="s">
        <v>2629</v>
      </c>
      <c r="C230" t="s">
        <v>2630</v>
      </c>
      <c r="D230" t="s">
        <v>106</v>
      </c>
      <c r="E230" s="86">
        <v>44896</v>
      </c>
      <c r="F230" s="77">
        <v>1.61</v>
      </c>
      <c r="G230" s="77">
        <v>140167.92249999999</v>
      </c>
      <c r="H230" s="77">
        <v>8.6860519726102492</v>
      </c>
      <c r="I230" s="78">
        <v>0</v>
      </c>
      <c r="J230" s="78">
        <v>0</v>
      </c>
      <c r="K230" s="78">
        <v>0</v>
      </c>
      <c r="W230" s="93"/>
    </row>
    <row r="231" spans="2:23">
      <c r="B231" t="s">
        <v>2631</v>
      </c>
      <c r="C231" t="s">
        <v>2632</v>
      </c>
      <c r="D231" t="s">
        <v>113</v>
      </c>
      <c r="E231" s="86">
        <v>45146</v>
      </c>
      <c r="F231" s="77">
        <v>166839.65</v>
      </c>
      <c r="G231" s="77">
        <v>100.00002813650191</v>
      </c>
      <c r="H231" s="77">
        <v>784.19662754043702</v>
      </c>
      <c r="I231" s="78">
        <v>6.9999999999999999E-4</v>
      </c>
      <c r="J231" s="78">
        <v>1.8E-3</v>
      </c>
      <c r="K231" s="78">
        <v>2.9999999999999997E-4</v>
      </c>
      <c r="W231" s="93"/>
    </row>
    <row r="232" spans="2:23">
      <c r="B232" t="s">
        <v>2633</v>
      </c>
      <c r="C232" t="s">
        <v>2634</v>
      </c>
      <c r="D232" t="s">
        <v>110</v>
      </c>
      <c r="E232" s="86">
        <v>42928</v>
      </c>
      <c r="F232" s="77">
        <v>730548.73</v>
      </c>
      <c r="G232" s="77">
        <v>56.848600000000005</v>
      </c>
      <c r="H232" s="77">
        <v>1685.10703799718</v>
      </c>
      <c r="I232" s="78">
        <v>8.0999999999999996E-3</v>
      </c>
      <c r="J232" s="78">
        <v>3.8999999999999998E-3</v>
      </c>
      <c r="K232" s="78">
        <v>5.9999999999999995E-4</v>
      </c>
      <c r="W232" s="93"/>
    </row>
    <row r="233" spans="2:23">
      <c r="B233" t="s">
        <v>2635</v>
      </c>
      <c r="C233" t="s">
        <v>2636</v>
      </c>
      <c r="D233" t="s">
        <v>106</v>
      </c>
      <c r="E233" s="86">
        <v>44967</v>
      </c>
      <c r="F233" s="77">
        <v>1150246.71</v>
      </c>
      <c r="G233" s="77">
        <v>103.56599999999997</v>
      </c>
      <c r="H233" s="77">
        <v>4585.17709005493</v>
      </c>
      <c r="I233" s="78">
        <v>4.5999999999999999E-3</v>
      </c>
      <c r="J233" s="78">
        <v>1.0699999999999999E-2</v>
      </c>
      <c r="K233" s="78">
        <v>1.6999999999999999E-3</v>
      </c>
      <c r="W233" s="93"/>
    </row>
    <row r="234" spans="2:23">
      <c r="B234" t="s">
        <v>2637</v>
      </c>
      <c r="C234" t="s">
        <v>2638</v>
      </c>
      <c r="D234" t="s">
        <v>106</v>
      </c>
      <c r="E234" s="86">
        <v>43810</v>
      </c>
      <c r="F234" s="77">
        <v>533745</v>
      </c>
      <c r="G234" s="77">
        <v>111.4221</v>
      </c>
      <c r="H234" s="77">
        <v>2289.0383575455999</v>
      </c>
      <c r="I234" s="78">
        <v>0</v>
      </c>
      <c r="J234" s="78">
        <v>5.4000000000000003E-3</v>
      </c>
      <c r="K234" s="78">
        <v>8.0000000000000004E-4</v>
      </c>
      <c r="W234" s="93"/>
    </row>
    <row r="235" spans="2:23">
      <c r="B235" t="s">
        <v>2639</v>
      </c>
      <c r="C235" t="s">
        <v>2640</v>
      </c>
      <c r="D235" t="s">
        <v>110</v>
      </c>
      <c r="E235" s="86">
        <v>44545</v>
      </c>
      <c r="F235" s="77">
        <v>850035.42</v>
      </c>
      <c r="G235" s="77">
        <v>107.03710000000008</v>
      </c>
      <c r="H235" s="77">
        <v>3691.72961275938</v>
      </c>
      <c r="I235" s="78">
        <v>1E-4</v>
      </c>
      <c r="J235" s="78">
        <v>8.6E-3</v>
      </c>
      <c r="K235" s="78">
        <v>1.4E-3</v>
      </c>
      <c r="W235" s="93"/>
    </row>
    <row r="236" spans="2:23">
      <c r="B236" t="s">
        <v>2641</v>
      </c>
      <c r="C236" t="s">
        <v>2642</v>
      </c>
      <c r="D236" t="s">
        <v>102</v>
      </c>
      <c r="E236" s="86">
        <v>43709</v>
      </c>
      <c r="F236" s="77">
        <v>1693398.37</v>
      </c>
      <c r="G236" s="77">
        <v>95.077365999999756</v>
      </c>
      <c r="H236" s="77">
        <v>1610.0385660829299</v>
      </c>
      <c r="I236" s="78">
        <v>7.7000000000000002E-3</v>
      </c>
      <c r="J236" s="78">
        <v>3.8E-3</v>
      </c>
      <c r="K236" s="78">
        <v>5.9999999999999995E-4</v>
      </c>
      <c r="W236" s="93"/>
    </row>
    <row r="237" spans="2:23">
      <c r="B237" t="s">
        <v>2643</v>
      </c>
      <c r="C237" t="s">
        <v>2644</v>
      </c>
      <c r="D237" t="s">
        <v>106</v>
      </c>
      <c r="E237" s="86">
        <v>44377</v>
      </c>
      <c r="F237" s="77">
        <v>214648.95999999999</v>
      </c>
      <c r="G237" s="77">
        <v>34.741199999999942</v>
      </c>
      <c r="H237" s="77">
        <v>287.02618266785998</v>
      </c>
      <c r="I237" s="78">
        <v>4.3E-3</v>
      </c>
      <c r="J237" s="78">
        <v>6.9999999999999999E-4</v>
      </c>
      <c r="K237" s="78">
        <v>1E-4</v>
      </c>
      <c r="W237" s="93"/>
    </row>
    <row r="238" spans="2:23">
      <c r="B238" t="s">
        <v>2645</v>
      </c>
      <c r="C238" t="s">
        <v>2646</v>
      </c>
      <c r="D238" t="s">
        <v>106</v>
      </c>
      <c r="E238" s="86">
        <v>43983</v>
      </c>
      <c r="F238" s="77">
        <v>1377984.07</v>
      </c>
      <c r="G238" s="77">
        <v>98.566800000000057</v>
      </c>
      <c r="H238" s="77">
        <v>5227.8457540864201</v>
      </c>
      <c r="I238" s="78">
        <v>5.0000000000000001E-4</v>
      </c>
      <c r="J238" s="78">
        <v>1.2200000000000001E-2</v>
      </c>
      <c r="K238" s="78">
        <v>1.9E-3</v>
      </c>
      <c r="W238" s="93"/>
    </row>
    <row r="239" spans="2:23">
      <c r="B239" t="s">
        <v>2647</v>
      </c>
      <c r="C239" t="s">
        <v>2648</v>
      </c>
      <c r="D239" t="s">
        <v>110</v>
      </c>
      <c r="E239" s="86">
        <v>42735</v>
      </c>
      <c r="F239" s="77">
        <v>586862.63</v>
      </c>
      <c r="G239" s="77">
        <v>24.521899999999988</v>
      </c>
      <c r="H239" s="77">
        <v>583.91428643167296</v>
      </c>
      <c r="I239" s="78">
        <v>7.3000000000000001E-3</v>
      </c>
      <c r="J239" s="78">
        <v>1.4E-3</v>
      </c>
      <c r="K239" s="78">
        <v>2.0000000000000001E-4</v>
      </c>
      <c r="W239" s="93"/>
    </row>
    <row r="240" spans="2:23">
      <c r="B240" t="s">
        <v>2649</v>
      </c>
      <c r="C240" t="s">
        <v>2650</v>
      </c>
      <c r="D240" t="s">
        <v>106</v>
      </c>
      <c r="E240" s="86">
        <v>44539</v>
      </c>
      <c r="F240" s="77">
        <v>142663.98000000001</v>
      </c>
      <c r="G240" s="77">
        <v>98.844400000000022</v>
      </c>
      <c r="H240" s="77">
        <v>542.76810157636498</v>
      </c>
      <c r="I240" s="78">
        <v>2.0000000000000001E-4</v>
      </c>
      <c r="J240" s="78">
        <v>1.2999999999999999E-3</v>
      </c>
      <c r="K240" s="78">
        <v>2.0000000000000001E-4</v>
      </c>
      <c r="W240" s="93"/>
    </row>
    <row r="241" spans="2:23">
      <c r="B241" t="s">
        <v>2651</v>
      </c>
      <c r="C241" t="s">
        <v>2652</v>
      </c>
      <c r="D241" t="s">
        <v>120</v>
      </c>
      <c r="E241" s="86">
        <v>45020</v>
      </c>
      <c r="F241" s="77">
        <v>1284682.9099999999</v>
      </c>
      <c r="G241" s="77">
        <v>102.59160000000001</v>
      </c>
      <c r="H241" s="77">
        <v>3244.5951688012101</v>
      </c>
      <c r="I241" s="78">
        <v>2E-3</v>
      </c>
      <c r="J241" s="78">
        <v>7.6E-3</v>
      </c>
      <c r="K241" s="78">
        <v>1.1999999999999999E-3</v>
      </c>
      <c r="W241" s="93"/>
    </row>
    <row r="242" spans="2:23">
      <c r="B242" t="s">
        <v>2653</v>
      </c>
      <c r="C242" t="s">
        <v>2654</v>
      </c>
      <c r="D242" t="s">
        <v>106</v>
      </c>
      <c r="E242" s="86">
        <v>44217</v>
      </c>
      <c r="F242" s="77">
        <v>572641.85</v>
      </c>
      <c r="G242" s="77">
        <v>95.413299999999779</v>
      </c>
      <c r="H242" s="77">
        <v>2103.0030956380201</v>
      </c>
      <c r="I242" s="78">
        <v>1.1000000000000001E-3</v>
      </c>
      <c r="J242" s="78">
        <v>4.8999999999999998E-3</v>
      </c>
      <c r="K242" s="78">
        <v>8.0000000000000004E-4</v>
      </c>
      <c r="W242" s="93"/>
    </row>
    <row r="243" spans="2:23">
      <c r="B243" t="s">
        <v>2655</v>
      </c>
      <c r="C243" t="s">
        <v>2656</v>
      </c>
      <c r="D243" t="s">
        <v>106</v>
      </c>
      <c r="E243" s="86">
        <v>44531</v>
      </c>
      <c r="F243" s="77">
        <v>975939.94</v>
      </c>
      <c r="G243" s="77">
        <v>74.639299999999992</v>
      </c>
      <c r="H243" s="77">
        <v>2803.7453128605798</v>
      </c>
      <c r="I243" s="78">
        <v>2.9999999999999997E-4</v>
      </c>
      <c r="J243" s="78">
        <v>6.6E-3</v>
      </c>
      <c r="K243" s="78">
        <v>1E-3</v>
      </c>
      <c r="W243" s="93"/>
    </row>
    <row r="244" spans="2:23">
      <c r="B244" t="s">
        <v>2657</v>
      </c>
      <c r="C244" t="s">
        <v>2658</v>
      </c>
      <c r="D244" t="s">
        <v>106</v>
      </c>
      <c r="E244" s="86">
        <v>44561</v>
      </c>
      <c r="F244" s="77">
        <v>44980.04</v>
      </c>
      <c r="G244" s="77">
        <v>67.068899999999743</v>
      </c>
      <c r="H244" s="77">
        <v>116.115161865058</v>
      </c>
      <c r="I244" s="78">
        <v>1E-4</v>
      </c>
      <c r="J244" s="78">
        <v>2.9999999999999997E-4</v>
      </c>
      <c r="K244" s="78">
        <v>0</v>
      </c>
      <c r="W244" s="93"/>
    </row>
    <row r="245" spans="2:23">
      <c r="B245" t="s">
        <v>2659</v>
      </c>
      <c r="C245" t="s">
        <v>2660</v>
      </c>
      <c r="D245" t="s">
        <v>110</v>
      </c>
      <c r="E245" s="86">
        <v>44743</v>
      </c>
      <c r="F245" s="77">
        <v>211923.61</v>
      </c>
      <c r="G245" s="77">
        <v>100</v>
      </c>
      <c r="H245" s="77">
        <v>859.88004757500005</v>
      </c>
      <c r="I245" s="78">
        <v>1E-4</v>
      </c>
      <c r="J245" s="78">
        <v>2E-3</v>
      </c>
      <c r="K245" s="78">
        <v>2.9999999999999997E-4</v>
      </c>
      <c r="W245" s="93"/>
    </row>
    <row r="246" spans="2:23">
      <c r="B246" t="s">
        <v>2661</v>
      </c>
      <c r="C246" t="s">
        <v>2662</v>
      </c>
      <c r="D246" t="s">
        <v>110</v>
      </c>
      <c r="E246" s="86">
        <v>44743</v>
      </c>
      <c r="F246" s="77">
        <v>293840.93</v>
      </c>
      <c r="G246" s="77">
        <v>101.24250000000026</v>
      </c>
      <c r="H246" s="77">
        <v>1207.0733986754301</v>
      </c>
      <c r="I246" s="78">
        <v>1.5E-3</v>
      </c>
      <c r="J246" s="78">
        <v>2.8E-3</v>
      </c>
      <c r="K246" s="78">
        <v>4.0000000000000002E-4</v>
      </c>
      <c r="W246" s="93"/>
    </row>
    <row r="247" spans="2:23">
      <c r="B247" t="s">
        <v>2663</v>
      </c>
      <c r="C247" t="s">
        <v>2664</v>
      </c>
      <c r="D247" t="s">
        <v>106</v>
      </c>
      <c r="E247" s="86">
        <v>45166</v>
      </c>
      <c r="F247" s="77">
        <v>77242.039999999994</v>
      </c>
      <c r="G247" s="77">
        <v>101</v>
      </c>
      <c r="H247" s="77">
        <v>300.27765807959997</v>
      </c>
      <c r="I247" s="78">
        <v>1.54E-2</v>
      </c>
      <c r="J247" s="78">
        <v>6.9999999999999999E-4</v>
      </c>
      <c r="K247" s="78">
        <v>1E-4</v>
      </c>
      <c r="W247" s="93"/>
    </row>
    <row r="248" spans="2:23">
      <c r="B248" t="s">
        <v>2665</v>
      </c>
      <c r="C248" t="s">
        <v>2666</v>
      </c>
      <c r="D248" t="s">
        <v>110</v>
      </c>
      <c r="E248" s="86">
        <v>44608</v>
      </c>
      <c r="F248" s="77">
        <v>467845.78</v>
      </c>
      <c r="G248" s="77">
        <v>94.383999999999787</v>
      </c>
      <c r="H248" s="77">
        <v>1791.6766087380199</v>
      </c>
      <c r="I248" s="78">
        <v>1E-4</v>
      </c>
      <c r="J248" s="78">
        <v>4.1999999999999997E-3</v>
      </c>
      <c r="K248" s="78">
        <v>6.9999999999999999E-4</v>
      </c>
      <c r="W248" s="93"/>
    </row>
    <row r="249" spans="2:23">
      <c r="B249" t="s">
        <v>230</v>
      </c>
      <c r="C249" s="16"/>
    </row>
    <row r="250" spans="2:23">
      <c r="B250" t="s">
        <v>318</v>
      </c>
      <c r="C250" s="16"/>
    </row>
    <row r="251" spans="2:23">
      <c r="B251" t="s">
        <v>319</v>
      </c>
      <c r="C251" s="16"/>
    </row>
    <row r="252" spans="2:23">
      <c r="B252" t="s">
        <v>320</v>
      </c>
      <c r="C252" s="16"/>
    </row>
    <row r="253" spans="2:23">
      <c r="C253" s="16"/>
    </row>
    <row r="254" spans="2:23">
      <c r="C254" s="16"/>
    </row>
    <row r="255" spans="2:23">
      <c r="C255" s="16"/>
    </row>
    <row r="256" spans="2:2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45197</v>
      </c>
    </row>
    <row r="2" spans="2:59">
      <c r="B2" s="2" t="s">
        <v>1</v>
      </c>
      <c r="C2" s="12" t="s">
        <v>2751</v>
      </c>
    </row>
    <row r="3" spans="2:59">
      <c r="B3" s="2" t="s">
        <v>2</v>
      </c>
      <c r="C3" s="26" t="s">
        <v>2752</v>
      </c>
    </row>
    <row r="4" spans="2:59">
      <c r="B4" s="2" t="s">
        <v>3</v>
      </c>
      <c r="C4" s="83" t="s">
        <v>196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19411.89</v>
      </c>
      <c r="H11" s="7"/>
      <c r="I11" s="75">
        <v>1.3953699980700001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2667</v>
      </c>
      <c r="C12" s="16"/>
      <c r="D12" s="16"/>
      <c r="G12" s="81">
        <v>17316.21</v>
      </c>
      <c r="I12" s="81">
        <v>5.2335656789999997E-2</v>
      </c>
      <c r="K12" s="80">
        <v>3.7499999999999999E-2</v>
      </c>
      <c r="L12" s="80">
        <v>0</v>
      </c>
    </row>
    <row r="13" spans="2:59">
      <c r="B13" t="s">
        <v>2668</v>
      </c>
      <c r="C13" t="s">
        <v>2669</v>
      </c>
      <c r="D13" t="s">
        <v>641</v>
      </c>
      <c r="E13" t="s">
        <v>102</v>
      </c>
      <c r="F13" s="86">
        <v>44607</v>
      </c>
      <c r="G13" s="77">
        <v>14276.66</v>
      </c>
      <c r="H13" s="77">
        <v>0.3649</v>
      </c>
      <c r="I13" s="77">
        <v>5.209553234E-2</v>
      </c>
      <c r="J13" s="78">
        <v>1E-4</v>
      </c>
      <c r="K13" s="78">
        <v>3.73E-2</v>
      </c>
      <c r="L13" s="78">
        <v>0</v>
      </c>
    </row>
    <row r="14" spans="2:59">
      <c r="B14" t="s">
        <v>2670</v>
      </c>
      <c r="C14" t="s">
        <v>2671</v>
      </c>
      <c r="D14" t="s">
        <v>125</v>
      </c>
      <c r="E14" t="s">
        <v>102</v>
      </c>
      <c r="F14" s="86">
        <v>44537</v>
      </c>
      <c r="G14" s="77">
        <v>3039.55</v>
      </c>
      <c r="H14" s="77">
        <v>7.9000000000000008E-3</v>
      </c>
      <c r="I14" s="77">
        <v>2.4012445E-4</v>
      </c>
      <c r="J14" s="78">
        <v>5.0000000000000001E-4</v>
      </c>
      <c r="K14" s="78">
        <v>2.0000000000000001E-4</v>
      </c>
      <c r="L14" s="78">
        <v>0</v>
      </c>
      <c r="W14" s="93"/>
    </row>
    <row r="15" spans="2:59">
      <c r="B15" s="79" t="s">
        <v>1970</v>
      </c>
      <c r="C15" s="16"/>
      <c r="D15" s="16"/>
      <c r="G15" s="81">
        <v>2095.6799999999998</v>
      </c>
      <c r="I15" s="81">
        <v>1.3430343412800001</v>
      </c>
      <c r="K15" s="80">
        <v>0.96250000000000002</v>
      </c>
      <c r="L15" s="80">
        <v>0</v>
      </c>
    </row>
    <row r="16" spans="2:59">
      <c r="B16" t="s">
        <v>2672</v>
      </c>
      <c r="C16" t="s">
        <v>2673</v>
      </c>
      <c r="D16" t="s">
        <v>1459</v>
      </c>
      <c r="E16" t="s">
        <v>106</v>
      </c>
      <c r="F16" s="86">
        <v>44742</v>
      </c>
      <c r="G16" s="77">
        <v>2095.6799999999998</v>
      </c>
      <c r="H16" s="77">
        <v>16.649999999999999</v>
      </c>
      <c r="I16" s="77">
        <v>1.3430343412800001</v>
      </c>
      <c r="J16" s="78">
        <v>2.9999999999999997E-4</v>
      </c>
      <c r="K16" s="78">
        <v>0.96250000000000002</v>
      </c>
      <c r="L16" s="78">
        <v>0</v>
      </c>
      <c r="W16" s="93"/>
    </row>
    <row r="17" spans="2:4">
      <c r="B17" t="s">
        <v>230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B20" t="s">
        <v>320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45197</v>
      </c>
    </row>
    <row r="2" spans="2:52">
      <c r="B2" s="2" t="s">
        <v>1</v>
      </c>
      <c r="C2" s="12" t="s">
        <v>2751</v>
      </c>
    </row>
    <row r="3" spans="2:52">
      <c r="B3" s="2" t="s">
        <v>2</v>
      </c>
      <c r="C3" s="26" t="s">
        <v>2752</v>
      </c>
    </row>
    <row r="4" spans="2:52">
      <c r="B4" s="2" t="s">
        <v>3</v>
      </c>
      <c r="C4" s="83" t="s">
        <v>196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2135880</v>
      </c>
      <c r="H11" s="7"/>
      <c r="I11" s="75">
        <v>-28.962532800000002</v>
      </c>
      <c r="J11" s="7"/>
      <c r="K11" s="76">
        <v>1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2135880</v>
      </c>
      <c r="I12" s="81">
        <v>-28.962532800000002</v>
      </c>
      <c r="K12" s="80">
        <v>1</v>
      </c>
      <c r="L12" s="80">
        <v>0</v>
      </c>
    </row>
    <row r="13" spans="2:52">
      <c r="B13" s="79" t="s">
        <v>1975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1984</v>
      </c>
      <c r="C15" s="16"/>
      <c r="D15" s="16"/>
      <c r="G15" s="81">
        <v>2135880</v>
      </c>
      <c r="I15" s="81">
        <v>-28.962532800000002</v>
      </c>
      <c r="K15" s="80">
        <v>1</v>
      </c>
      <c r="L15" s="80">
        <v>0</v>
      </c>
    </row>
    <row r="16" spans="2:52">
      <c r="B16" t="s">
        <v>2674</v>
      </c>
      <c r="C16" t="s">
        <v>2675</v>
      </c>
      <c r="D16" t="s">
        <v>2995</v>
      </c>
      <c r="E16" t="s">
        <v>106</v>
      </c>
      <c r="F16" s="86">
        <v>45181</v>
      </c>
      <c r="G16" s="77">
        <v>2135880</v>
      </c>
      <c r="H16" s="77">
        <v>0.62319999999999998</v>
      </c>
      <c r="I16" s="77">
        <v>43.571952000000003</v>
      </c>
      <c r="J16" s="78">
        <v>0</v>
      </c>
      <c r="K16" s="78">
        <v>-1.5044</v>
      </c>
      <c r="L16" s="78">
        <v>0</v>
      </c>
    </row>
    <row r="17" spans="2:12">
      <c r="B17" t="s">
        <v>2676</v>
      </c>
      <c r="C17" t="s">
        <v>2677</v>
      </c>
      <c r="D17" t="s">
        <v>2995</v>
      </c>
      <c r="E17" t="s">
        <v>106</v>
      </c>
      <c r="F17" s="86">
        <v>45140</v>
      </c>
      <c r="G17" s="77">
        <v>-640764</v>
      </c>
      <c r="H17" s="77">
        <v>2.6110000000000002</v>
      </c>
      <c r="I17" s="77">
        <v>-75.0334644</v>
      </c>
      <c r="J17" s="78">
        <v>0</v>
      </c>
      <c r="K17" s="78">
        <v>2.5907</v>
      </c>
      <c r="L17" s="78">
        <v>0</v>
      </c>
    </row>
    <row r="18" spans="2:12">
      <c r="B18" t="s">
        <v>2676</v>
      </c>
      <c r="C18" t="s">
        <v>2678</v>
      </c>
      <c r="D18" t="s">
        <v>2995</v>
      </c>
      <c r="E18" t="s">
        <v>106</v>
      </c>
      <c r="F18" s="86">
        <v>45140</v>
      </c>
      <c r="G18" s="77">
        <v>640764</v>
      </c>
      <c r="H18" s="77">
        <v>7.4800000000000005E-2</v>
      </c>
      <c r="I18" s="77">
        <v>2.4989796000000002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2679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1985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211</v>
      </c>
      <c r="C24" t="s">
        <v>211</v>
      </c>
      <c r="D24" t="s">
        <v>211</v>
      </c>
      <c r="E24" t="s">
        <v>211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228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1992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1993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911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230</v>
      </c>
      <c r="C36" s="16"/>
      <c r="D36" s="16"/>
    </row>
    <row r="37" spans="2:12">
      <c r="B37" t="s">
        <v>318</v>
      </c>
      <c r="C37" s="16"/>
      <c r="D37" s="16"/>
    </row>
    <row r="38" spans="2:12">
      <c r="B38" t="s">
        <v>319</v>
      </c>
      <c r="C38" s="16"/>
      <c r="D38" s="16"/>
    </row>
    <row r="39" spans="2:12">
      <c r="B39" t="s">
        <v>320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8"/>
  <sheetViews>
    <sheetView rightToLeft="1" workbookViewId="0">
      <selection activeCell="K11" sqref="K11:L6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45197</v>
      </c>
    </row>
    <row r="2" spans="2:13">
      <c r="B2" s="2" t="s">
        <v>1</v>
      </c>
      <c r="C2" s="12" t="s">
        <v>2751</v>
      </c>
    </row>
    <row r="3" spans="2:13">
      <c r="B3" s="2" t="s">
        <v>2</v>
      </c>
      <c r="C3" s="26" t="s">
        <v>2752</v>
      </c>
    </row>
    <row r="4" spans="2:13">
      <c r="B4" s="2" t="s">
        <v>3</v>
      </c>
      <c r="C4" s="83" t="s">
        <v>196</v>
      </c>
    </row>
    <row r="5" spans="2:13">
      <c r="B5" s="2"/>
    </row>
    <row r="7" spans="2:13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J12+J61</f>
        <v>285133.27697155043</v>
      </c>
      <c r="K11" s="76">
        <f>J11/$J$11</f>
        <v>1</v>
      </c>
      <c r="L11" s="76">
        <f>J11/'סכום נכסי הקרן'!$C$42</f>
        <v>0.10550803268831556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J13+J19+J51+J53+J55+J57+J59</f>
        <v>270501.17082155042</v>
      </c>
      <c r="K12" s="80">
        <f t="shared" ref="K12:K67" si="0">J12/$J$11</f>
        <v>0.94868327434310673</v>
      </c>
      <c r="L12" s="80">
        <f>J12/'סכום נכסי הקרן'!$C$42</f>
        <v>0.10009370592025074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169738.92112000001</v>
      </c>
      <c r="K13" s="80">
        <f t="shared" si="0"/>
        <v>0.59529677813416337</v>
      </c>
      <c r="L13" s="80">
        <f>J13/'סכום נכסי הקרן'!$C$42</f>
        <v>6.2808591926628243E-2</v>
      </c>
    </row>
    <row r="14" spans="2:13">
      <c r="B14" s="89" t="s">
        <v>2960</v>
      </c>
      <c r="C14" t="s">
        <v>2987</v>
      </c>
      <c r="D14">
        <v>11</v>
      </c>
      <c r="E14" t="s">
        <v>207</v>
      </c>
      <c r="F14" s="83" t="s">
        <v>208</v>
      </c>
      <c r="G14" t="s">
        <v>102</v>
      </c>
      <c r="H14" s="90">
        <v>4.3799999999999999E-2</v>
      </c>
      <c r="I14" s="90">
        <v>4.3799999999999999E-2</v>
      </c>
      <c r="J14" s="91">
        <v>33483.878790000002</v>
      </c>
      <c r="K14" s="90">
        <f t="shared" si="0"/>
        <v>0.1174323780992455</v>
      </c>
      <c r="L14" s="90">
        <f>J14/'סכום נכסי הקרן'!$C$42</f>
        <v>1.2390059187161826E-2</v>
      </c>
    </row>
    <row r="15" spans="2:13">
      <c r="B15" s="89" t="s">
        <v>2966</v>
      </c>
      <c r="C15" t="s">
        <v>206</v>
      </c>
      <c r="D15">
        <v>12</v>
      </c>
      <c r="E15" t="s">
        <v>207</v>
      </c>
      <c r="F15" s="83" t="s">
        <v>208</v>
      </c>
      <c r="G15" t="s">
        <v>102</v>
      </c>
      <c r="H15" s="90">
        <v>4.3700000000000003E-2</v>
      </c>
      <c r="I15" s="90">
        <v>4.3700000000000003E-2</v>
      </c>
      <c r="J15" s="91">
        <f>14697.72789+4130.95955</f>
        <v>18828.687440000002</v>
      </c>
      <c r="K15" s="90">
        <f t="shared" si="0"/>
        <v>6.6034689601938881E-2</v>
      </c>
      <c r="L15" s="90">
        <f>J15/'סכום נכסי הקרן'!$C$42</f>
        <v>6.9671901890841397E-3</v>
      </c>
    </row>
    <row r="16" spans="2:13">
      <c r="B16" s="89" t="s">
        <v>2968</v>
      </c>
      <c r="C16" s="89" t="s">
        <v>2988</v>
      </c>
      <c r="D16">
        <v>10</v>
      </c>
      <c r="E16" t="s">
        <v>207</v>
      </c>
      <c r="F16" s="83" t="s">
        <v>208</v>
      </c>
      <c r="G16" t="s">
        <v>102</v>
      </c>
      <c r="H16" s="90">
        <v>4.3900000000000002E-2</v>
      </c>
      <c r="I16" s="90">
        <v>4.3900000000000002E-2</v>
      </c>
      <c r="J16" s="91">
        <f>32445.69953+79815.06351</f>
        <v>112260.76304000001</v>
      </c>
      <c r="K16" s="90">
        <f t="shared" si="0"/>
        <v>0.39371329868032551</v>
      </c>
      <c r="L16" s="90">
        <f>J16/'סכום נכסי הקרן'!$C$42</f>
        <v>4.153991558698833E-2</v>
      </c>
    </row>
    <row r="17" spans="2:12">
      <c r="B17" s="89" t="s">
        <v>2979</v>
      </c>
      <c r="C17" s="89" t="s">
        <v>2989</v>
      </c>
      <c r="D17">
        <v>20</v>
      </c>
      <c r="E17" t="s">
        <v>207</v>
      </c>
      <c r="F17" s="83" t="s">
        <v>2962</v>
      </c>
      <c r="G17" t="s">
        <v>102</v>
      </c>
      <c r="H17" s="90">
        <v>4.2700000000000002E-2</v>
      </c>
      <c r="I17" s="90">
        <v>4.2700000000000002E-2</v>
      </c>
      <c r="J17" s="91">
        <v>5091.9313200000006</v>
      </c>
      <c r="K17" s="90">
        <f t="shared" si="0"/>
        <v>1.7858074561069401E-2</v>
      </c>
      <c r="L17" s="90">
        <f>J17/'סכום נכסי הקרן'!$C$42</f>
        <v>1.8841703145396869E-3</v>
      </c>
    </row>
    <row r="18" spans="2:12">
      <c r="B18" s="89" t="s">
        <v>2990</v>
      </c>
      <c r="C18" t="s">
        <v>209</v>
      </c>
      <c r="D18">
        <v>26</v>
      </c>
      <c r="E18" t="s">
        <v>207</v>
      </c>
      <c r="F18" s="83" t="s">
        <v>208</v>
      </c>
      <c r="G18" t="s">
        <v>102</v>
      </c>
      <c r="H18" s="90">
        <v>0</v>
      </c>
      <c r="I18" s="90">
        <v>0</v>
      </c>
      <c r="J18" s="77">
        <v>73.660529999999994</v>
      </c>
      <c r="K18" s="90">
        <f t="shared" si="0"/>
        <v>2.5833719158409411E-4</v>
      </c>
      <c r="L18" s="90">
        <f>J18/'סכום נכסי הקרן'!$C$42</f>
        <v>2.7256648854262242E-5</v>
      </c>
    </row>
    <row r="19" spans="2:12">
      <c r="B19" s="79" t="s">
        <v>210</v>
      </c>
      <c r="D19" s="16"/>
      <c r="I19" s="80">
        <v>0</v>
      </c>
      <c r="J19" s="81">
        <f>SUM(J20:J50)</f>
        <v>100762.24970155041</v>
      </c>
      <c r="K19" s="80">
        <f t="shared" si="0"/>
        <v>0.35338649620894336</v>
      </c>
      <c r="L19" s="80">
        <f>J19/'סכום נכסי הקרן'!$C$42</f>
        <v>3.7285113993622498E-2</v>
      </c>
    </row>
    <row r="20" spans="2:12">
      <c r="B20" s="89" t="s">
        <v>2960</v>
      </c>
      <c r="C20" s="89" t="s">
        <v>2963</v>
      </c>
      <c r="D20">
        <v>11</v>
      </c>
      <c r="E20" t="s">
        <v>207</v>
      </c>
      <c r="F20" t="s">
        <v>2962</v>
      </c>
      <c r="G20" t="s">
        <v>110</v>
      </c>
      <c r="H20" s="90">
        <v>0</v>
      </c>
      <c r="I20" s="90">
        <v>0</v>
      </c>
      <c r="J20" s="91">
        <v>4.0314599999999992</v>
      </c>
      <c r="K20" s="90">
        <f t="shared" si="0"/>
        <v>1.413886180812997E-5</v>
      </c>
      <c r="L20" s="90">
        <f>J20/'סכום נכסי הקרן'!$C$42</f>
        <v>1.4917634938277533E-6</v>
      </c>
    </row>
    <row r="21" spans="2:12">
      <c r="B21" s="89" t="s">
        <v>2966</v>
      </c>
      <c r="C21" s="89" t="s">
        <v>217</v>
      </c>
      <c r="D21">
        <v>12</v>
      </c>
      <c r="E21" t="s">
        <v>207</v>
      </c>
      <c r="F21" t="s">
        <v>208</v>
      </c>
      <c r="G21" t="s">
        <v>110</v>
      </c>
      <c r="H21" s="90">
        <v>3.2300000000000002E-2</v>
      </c>
      <c r="I21" s="90">
        <v>3.2300000000000002E-2</v>
      </c>
      <c r="J21" s="91">
        <f>34.18606+1343.337583425</f>
        <v>1377.523643425</v>
      </c>
      <c r="K21" s="90">
        <f t="shared" si="0"/>
        <v>4.8311570576956694E-3</v>
      </c>
      <c r="L21" s="90">
        <f>J21/'סכום נכסי הקרן'!$C$42</f>
        <v>5.0972587676574111E-4</v>
      </c>
    </row>
    <row r="22" spans="2:12">
      <c r="B22" s="89" t="s">
        <v>2968</v>
      </c>
      <c r="C22" s="89" t="s">
        <v>2972</v>
      </c>
      <c r="D22">
        <v>10</v>
      </c>
      <c r="E22" t="s">
        <v>207</v>
      </c>
      <c r="F22" t="s">
        <v>2962</v>
      </c>
      <c r="G22" t="s">
        <v>110</v>
      </c>
      <c r="H22" s="90">
        <v>3.3300000000000003E-2</v>
      </c>
      <c r="I22" s="90">
        <v>3.3300000000000003E-2</v>
      </c>
      <c r="J22" s="91">
        <f>4721.19172+837.009624225</f>
        <v>5558.201344225</v>
      </c>
      <c r="K22" s="90">
        <f t="shared" si="0"/>
        <v>1.9493345018370401E-2</v>
      </c>
      <c r="L22" s="90">
        <f>J22/'סכום נכסי הקרן'!$C$42</f>
        <v>2.0567044834028372E-3</v>
      </c>
    </row>
    <row r="23" spans="2:12">
      <c r="B23" s="89" t="s">
        <v>2979</v>
      </c>
      <c r="C23" s="89" t="s">
        <v>2982</v>
      </c>
      <c r="D23">
        <v>20</v>
      </c>
      <c r="E23" t="s">
        <v>207</v>
      </c>
      <c r="F23" t="s">
        <v>2962</v>
      </c>
      <c r="G23" t="s">
        <v>110</v>
      </c>
      <c r="H23" s="90">
        <v>3.1800000000000002E-2</v>
      </c>
      <c r="I23" s="90">
        <v>3.1800000000000002E-2</v>
      </c>
      <c r="J23" s="91">
        <v>9.4364399999999993</v>
      </c>
      <c r="K23" s="90">
        <f t="shared" si="0"/>
        <v>3.30948393685439E-5</v>
      </c>
      <c r="L23" s="90">
        <f>J23/'סכום נכסי הקרן'!$C$42</f>
        <v>3.4917713939108824E-6</v>
      </c>
    </row>
    <row r="24" spans="2:12">
      <c r="B24" s="89" t="s">
        <v>2990</v>
      </c>
      <c r="C24" t="s">
        <v>218</v>
      </c>
      <c r="D24" s="92">
        <v>26</v>
      </c>
      <c r="E24" t="s">
        <v>207</v>
      </c>
      <c r="F24" t="s">
        <v>208</v>
      </c>
      <c r="G24" t="s">
        <v>110</v>
      </c>
      <c r="H24" s="78">
        <v>0</v>
      </c>
      <c r="I24" s="78">
        <v>0</v>
      </c>
      <c r="J24" s="77">
        <v>0.1124739</v>
      </c>
      <c r="K24" s="78">
        <f t="shared" si="0"/>
        <v>3.9446079810327522E-7</v>
      </c>
      <c r="L24" s="78">
        <f>J24/'סכום נכסי הקרן'!$C$42</f>
        <v>4.1618782780539405E-8</v>
      </c>
    </row>
    <row r="25" spans="2:12">
      <c r="B25" s="89" t="s">
        <v>2960</v>
      </c>
      <c r="C25" s="89" t="s">
        <v>2961</v>
      </c>
      <c r="D25">
        <v>11</v>
      </c>
      <c r="E25" t="s">
        <v>207</v>
      </c>
      <c r="F25" t="s">
        <v>2962</v>
      </c>
      <c r="G25" t="s">
        <v>120</v>
      </c>
      <c r="H25" s="90">
        <v>0</v>
      </c>
      <c r="I25" s="90">
        <v>0</v>
      </c>
      <c r="J25" s="91">
        <v>7.0999999999999991E-4</v>
      </c>
      <c r="K25" s="90">
        <f t="shared" si="0"/>
        <v>2.4900636205673082E-9</v>
      </c>
      <c r="L25" s="90">
        <f>J25/'סכום נכסי הקרן'!$C$42</f>
        <v>2.6272171387480093E-10</v>
      </c>
    </row>
    <row r="26" spans="2:12">
      <c r="B26" s="89" t="s">
        <v>2966</v>
      </c>
      <c r="C26" t="s">
        <v>214</v>
      </c>
      <c r="D26" s="92">
        <v>12</v>
      </c>
      <c r="E26" t="s">
        <v>207</v>
      </c>
      <c r="F26" t="s">
        <v>208</v>
      </c>
      <c r="G26" t="s">
        <v>120</v>
      </c>
      <c r="H26" s="78">
        <v>0</v>
      </c>
      <c r="I26" s="78">
        <v>0</v>
      </c>
      <c r="J26" s="77">
        <v>34.802983578000003</v>
      </c>
      <c r="K26" s="78">
        <f t="shared" si="0"/>
        <v>1.2205865252785813E-4</v>
      </c>
      <c r="L26" s="78">
        <f>J26/'סכום נכסי הקרן'!$C$42</f>
        <v>1.2878168300801004E-5</v>
      </c>
    </row>
    <row r="27" spans="2:12">
      <c r="B27" s="89" t="s">
        <v>2968</v>
      </c>
      <c r="C27" s="89" t="s">
        <v>2969</v>
      </c>
      <c r="D27">
        <v>10</v>
      </c>
      <c r="E27" t="s">
        <v>207</v>
      </c>
      <c r="F27" t="s">
        <v>2962</v>
      </c>
      <c r="G27" t="s">
        <v>120</v>
      </c>
      <c r="H27" s="90">
        <v>0</v>
      </c>
      <c r="I27" s="90">
        <v>0</v>
      </c>
      <c r="J27" s="91">
        <v>1.9334800000000001</v>
      </c>
      <c r="K27" s="90">
        <f t="shared" si="0"/>
        <v>6.7809693085837743E-6</v>
      </c>
      <c r="L27" s="90">
        <f>J27/'סכום נכסי הקרן'!$C$42</f>
        <v>7.1544673146852142E-7</v>
      </c>
    </row>
    <row r="28" spans="2:12">
      <c r="B28" s="89" t="s">
        <v>2979</v>
      </c>
      <c r="C28" s="89" t="s">
        <v>2980</v>
      </c>
      <c r="D28">
        <v>20</v>
      </c>
      <c r="E28" t="s">
        <v>207</v>
      </c>
      <c r="F28" t="s">
        <v>2962</v>
      </c>
      <c r="G28" t="s">
        <v>120</v>
      </c>
      <c r="H28" s="90">
        <v>0</v>
      </c>
      <c r="I28" s="90">
        <v>0</v>
      </c>
      <c r="J28" s="91">
        <v>0.12729000000000001</v>
      </c>
      <c r="K28" s="90">
        <f t="shared" si="0"/>
        <v>4.4642281445353907E-7</v>
      </c>
      <c r="L28" s="90">
        <f>J28/'סכום נכסי הקרן'!$C$42</f>
        <v>4.710119290017383E-8</v>
      </c>
    </row>
    <row r="29" spans="2:12">
      <c r="B29" s="89" t="s">
        <v>2960</v>
      </c>
      <c r="C29" s="89" t="s">
        <v>2965</v>
      </c>
      <c r="D29">
        <v>11</v>
      </c>
      <c r="E29" t="s">
        <v>207</v>
      </c>
      <c r="F29" t="s">
        <v>2962</v>
      </c>
      <c r="G29" t="s">
        <v>106</v>
      </c>
      <c r="H29" s="90">
        <v>4.8099999999999997E-2</v>
      </c>
      <c r="I29" s="90">
        <v>4.8099999999999997E-2</v>
      </c>
      <c r="J29" s="91">
        <v>9234.9362700000001</v>
      </c>
      <c r="K29" s="90">
        <f t="shared" si="0"/>
        <v>3.2388139217161348E-2</v>
      </c>
      <c r="L29" s="90">
        <f>J29/'סכום נכסי הקרן'!$C$42</f>
        <v>3.4172088512379743E-3</v>
      </c>
    </row>
    <row r="30" spans="2:12">
      <c r="B30" s="89" t="s">
        <v>2966</v>
      </c>
      <c r="C30" s="89" t="s">
        <v>215</v>
      </c>
      <c r="D30">
        <v>12</v>
      </c>
      <c r="E30" t="s">
        <v>207</v>
      </c>
      <c r="F30" t="s">
        <v>208</v>
      </c>
      <c r="G30" t="s">
        <v>106</v>
      </c>
      <c r="H30" s="90">
        <v>4.8099999999999997E-2</v>
      </c>
      <c r="I30" s="90">
        <v>4.8099999999999997E-2</v>
      </c>
      <c r="J30" s="91">
        <f>19577.21394+3400.59280866</f>
        <v>22977.806748660001</v>
      </c>
      <c r="K30" s="90">
        <f t="shared" si="0"/>
        <v>8.0586198120090505E-2</v>
      </c>
      <c r="L30" s="90">
        <f>J30/'סכום נכסי הקרן'!$C$42</f>
        <v>8.5024912254815822E-3</v>
      </c>
    </row>
    <row r="31" spans="2:12">
      <c r="B31" s="89" t="s">
        <v>2968</v>
      </c>
      <c r="C31" s="89" t="s">
        <v>2978</v>
      </c>
      <c r="D31">
        <v>10</v>
      </c>
      <c r="E31" t="s">
        <v>207</v>
      </c>
      <c r="F31" t="s">
        <v>208</v>
      </c>
      <c r="G31" t="s">
        <v>106</v>
      </c>
      <c r="H31" s="90">
        <v>4.7600000000000003E-2</v>
      </c>
      <c r="I31" s="90">
        <v>4.7600000000000003E-2</v>
      </c>
      <c r="J31" s="91">
        <f>22732.3211+10591.44706755</f>
        <v>33323.768167549999</v>
      </c>
      <c r="K31" s="90">
        <f t="shared" si="0"/>
        <v>0.11687084903413404</v>
      </c>
      <c r="L31" s="90">
        <f>J31/'סכום נכסי הקרן'!$C$42</f>
        <v>1.2330813360204607E-2</v>
      </c>
    </row>
    <row r="32" spans="2:12">
      <c r="B32" s="89" t="s">
        <v>2979</v>
      </c>
      <c r="C32" s="89" t="s">
        <v>2985</v>
      </c>
      <c r="D32">
        <v>20</v>
      </c>
      <c r="E32" t="s">
        <v>207</v>
      </c>
      <c r="F32" t="s">
        <v>2962</v>
      </c>
      <c r="G32" t="s">
        <v>106</v>
      </c>
      <c r="H32" s="90">
        <v>4.9099999999999998E-2</v>
      </c>
      <c r="I32" s="90">
        <v>4.9099999999999998E-2</v>
      </c>
      <c r="J32" s="91">
        <v>25211.760549999995</v>
      </c>
      <c r="K32" s="90">
        <f t="shared" si="0"/>
        <v>8.8420968670435252E-2</v>
      </c>
      <c r="L32" s="90">
        <f>J32/'סכום נכסי הקרן'!$C$42</f>
        <v>9.3291224528128068E-3</v>
      </c>
    </row>
    <row r="33" spans="2:12">
      <c r="B33" s="89" t="s">
        <v>2990</v>
      </c>
      <c r="C33" t="s">
        <v>216</v>
      </c>
      <c r="D33" s="92">
        <v>26</v>
      </c>
      <c r="E33" t="s">
        <v>207</v>
      </c>
      <c r="F33" t="s">
        <v>208</v>
      </c>
      <c r="G33" t="s">
        <v>106</v>
      </c>
      <c r="H33" s="78">
        <v>0</v>
      </c>
      <c r="I33" s="78">
        <v>0</v>
      </c>
      <c r="J33" s="77">
        <v>1.31350974</v>
      </c>
      <c r="K33" s="78">
        <f t="shared" si="0"/>
        <v>4.6066518575138361E-6</v>
      </c>
      <c r="L33" s="78">
        <f>J33/'סכום נכסי הקרן'!$C$42</f>
        <v>4.8603877476625939E-7</v>
      </c>
    </row>
    <row r="34" spans="2:12">
      <c r="B34" s="89" t="s">
        <v>2968</v>
      </c>
      <c r="C34" s="89" t="s">
        <v>2974</v>
      </c>
      <c r="D34">
        <v>10</v>
      </c>
      <c r="E34" t="s">
        <v>207</v>
      </c>
      <c r="F34" t="s">
        <v>2962</v>
      </c>
      <c r="G34" t="s">
        <v>202</v>
      </c>
      <c r="H34" s="90">
        <v>0</v>
      </c>
      <c r="I34" s="90">
        <v>0</v>
      </c>
      <c r="J34" s="91">
        <v>1.0857754415</v>
      </c>
      <c r="K34" s="90">
        <f t="shared" si="0"/>
        <v>3.8079576436402222E-6</v>
      </c>
      <c r="L34" s="90">
        <f>J34/'סכום נכסי הקרן'!$C$42</f>
        <v>4.0177011954091364E-7</v>
      </c>
    </row>
    <row r="35" spans="2:12">
      <c r="B35" s="89" t="s">
        <v>2966</v>
      </c>
      <c r="C35" s="89" t="s">
        <v>2967</v>
      </c>
      <c r="D35">
        <v>12</v>
      </c>
      <c r="E35" t="s">
        <v>207</v>
      </c>
      <c r="F35" t="s">
        <v>2962</v>
      </c>
      <c r="G35" t="s">
        <v>116</v>
      </c>
      <c r="H35" s="90">
        <v>0</v>
      </c>
      <c r="I35" s="90">
        <v>0</v>
      </c>
      <c r="J35" s="91">
        <v>0.60902000000000001</v>
      </c>
      <c r="K35" s="90">
        <f t="shared" si="0"/>
        <v>2.1359134453491581E-6</v>
      </c>
      <c r="L35" s="90">
        <f>J35/'סכום נכסי הקרן'!$C$42</f>
        <v>2.2535602561131165E-7</v>
      </c>
    </row>
    <row r="36" spans="2:12">
      <c r="B36" s="89" t="s">
        <v>2968</v>
      </c>
      <c r="C36" s="89" t="s">
        <v>2970</v>
      </c>
      <c r="D36">
        <v>10</v>
      </c>
      <c r="E36" t="s">
        <v>207</v>
      </c>
      <c r="F36" t="s">
        <v>208</v>
      </c>
      <c r="G36" t="s">
        <v>116</v>
      </c>
      <c r="H36" s="90">
        <v>0</v>
      </c>
      <c r="I36" s="90">
        <v>0</v>
      </c>
      <c r="J36" s="91">
        <f>6.68732+0.007624185</f>
        <v>6.6949441849999998</v>
      </c>
      <c r="K36" s="90">
        <f t="shared" si="0"/>
        <v>2.3480052051826969E-5</v>
      </c>
      <c r="L36" s="90">
        <f>J36/'סכום נכסי הקרן'!$C$42</f>
        <v>2.4773340994075106E-6</v>
      </c>
    </row>
    <row r="37" spans="2:12">
      <c r="B37" s="89" t="s">
        <v>2979</v>
      </c>
      <c r="C37" s="89" t="s">
        <v>2981</v>
      </c>
      <c r="D37">
        <v>20</v>
      </c>
      <c r="E37" t="s">
        <v>207</v>
      </c>
      <c r="F37" t="s">
        <v>2962</v>
      </c>
      <c r="G37" t="s">
        <v>116</v>
      </c>
      <c r="H37" s="90">
        <v>0</v>
      </c>
      <c r="I37" s="90">
        <v>0</v>
      </c>
      <c r="J37" s="91">
        <v>8.8915900000000008</v>
      </c>
      <c r="K37" s="90">
        <f t="shared" si="0"/>
        <v>3.1183978574647993E-5</v>
      </c>
      <c r="L37" s="90">
        <f>J37/'סכום נכסי הקרן'!$C$42</f>
        <v>3.2901602308056925E-6</v>
      </c>
    </row>
    <row r="38" spans="2:12">
      <c r="B38" s="89" t="s">
        <v>2966</v>
      </c>
      <c r="C38" s="89" t="s">
        <v>219</v>
      </c>
      <c r="D38">
        <v>12</v>
      </c>
      <c r="E38" t="s">
        <v>207</v>
      </c>
      <c r="F38" t="s">
        <v>2962</v>
      </c>
      <c r="G38" t="s">
        <v>199</v>
      </c>
      <c r="H38" s="90">
        <v>0</v>
      </c>
      <c r="I38" s="90">
        <v>0</v>
      </c>
      <c r="J38" s="91">
        <f>2.60728+0.07889463712</f>
        <v>2.6861746371199997</v>
      </c>
      <c r="K38" s="90">
        <f t="shared" si="0"/>
        <v>9.4207686512438061E-6</v>
      </c>
      <c r="L38" s="90">
        <f>J38/'סכום נכסי הקרן'!$C$42</f>
        <v>9.9396676680448994E-7</v>
      </c>
    </row>
    <row r="39" spans="2:12">
      <c r="B39" s="89" t="s">
        <v>2968</v>
      </c>
      <c r="C39" s="89" t="s">
        <v>2975</v>
      </c>
      <c r="D39">
        <v>10</v>
      </c>
      <c r="E39" t="s">
        <v>207</v>
      </c>
      <c r="F39" t="s">
        <v>2962</v>
      </c>
      <c r="G39" t="s">
        <v>199</v>
      </c>
      <c r="H39" s="90">
        <v>0</v>
      </c>
      <c r="I39" s="90">
        <v>0</v>
      </c>
      <c r="J39" s="91">
        <f>260.65813-0.0000043826</f>
        <v>260.6581256174</v>
      </c>
      <c r="K39" s="90">
        <f t="shared" si="0"/>
        <v>9.1416241690866389E-4</v>
      </c>
      <c r="L39" s="90">
        <f>J39/'סכום נכסי הקרן'!$C$42</f>
        <v>9.6451478165628853E-5</v>
      </c>
    </row>
    <row r="40" spans="2:12">
      <c r="B40" s="89" t="s">
        <v>2979</v>
      </c>
      <c r="C40" s="89" t="s">
        <v>2984</v>
      </c>
      <c r="D40">
        <v>20</v>
      </c>
      <c r="E40" t="s">
        <v>207</v>
      </c>
      <c r="F40" t="s">
        <v>2962</v>
      </c>
      <c r="G40" t="s">
        <v>199</v>
      </c>
      <c r="H40" s="90">
        <v>0</v>
      </c>
      <c r="I40" s="90">
        <v>0</v>
      </c>
      <c r="J40" s="91">
        <v>1.06E-3</v>
      </c>
      <c r="K40" s="90">
        <f t="shared" si="0"/>
        <v>3.7175597715511929E-9</v>
      </c>
      <c r="L40" s="90">
        <f>J40/'סכום נכסי הקרן'!$C$42</f>
        <v>3.9223241789759017E-10</v>
      </c>
    </row>
    <row r="41" spans="2:12">
      <c r="B41" s="89" t="s">
        <v>2966</v>
      </c>
      <c r="C41" t="s">
        <v>220</v>
      </c>
      <c r="D41" s="92">
        <v>12</v>
      </c>
      <c r="E41" t="s">
        <v>207</v>
      </c>
      <c r="F41" t="s">
        <v>208</v>
      </c>
      <c r="G41" t="s">
        <v>201</v>
      </c>
      <c r="H41" s="78">
        <v>0</v>
      </c>
      <c r="I41" s="78">
        <v>0</v>
      </c>
      <c r="J41" s="77">
        <v>4.0787789999999997E-2</v>
      </c>
      <c r="K41" s="78">
        <f t="shared" si="0"/>
        <v>1.4304815780611134E-7</v>
      </c>
      <c r="L41" s="78">
        <f>J41/'סכום נכסי הקרן'!$C$42</f>
        <v>1.5092729709810517E-8</v>
      </c>
    </row>
    <row r="42" spans="2:12">
      <c r="B42" s="89" t="s">
        <v>2968</v>
      </c>
      <c r="C42" t="s">
        <v>221</v>
      </c>
      <c r="D42" s="92">
        <v>10</v>
      </c>
      <c r="E42" t="s">
        <v>207</v>
      </c>
      <c r="F42" t="s">
        <v>208</v>
      </c>
      <c r="G42" t="s">
        <v>201</v>
      </c>
      <c r="H42" s="78">
        <v>0</v>
      </c>
      <c r="I42" s="78">
        <v>0</v>
      </c>
      <c r="J42" s="77">
        <v>-5.0610599999999998E-4</v>
      </c>
      <c r="K42" s="78">
        <f t="shared" si="0"/>
        <v>-1.7749804771138565E-9</v>
      </c>
      <c r="L42" s="78">
        <f>J42/'סכום נכסי הקרן'!$C$42</f>
        <v>-1.872746982004507E-10</v>
      </c>
    </row>
    <row r="43" spans="2:12">
      <c r="B43" s="89" t="s">
        <v>2968</v>
      </c>
      <c r="C43" s="89" t="s">
        <v>2976</v>
      </c>
      <c r="D43">
        <v>10</v>
      </c>
      <c r="E43" t="s">
        <v>207</v>
      </c>
      <c r="F43" t="s">
        <v>2962</v>
      </c>
      <c r="G43" t="s">
        <v>203</v>
      </c>
      <c r="H43" s="90">
        <v>0</v>
      </c>
      <c r="I43" s="90">
        <v>0</v>
      </c>
      <c r="J43" s="91">
        <v>52.205100000000002</v>
      </c>
      <c r="K43" s="90">
        <f t="shared" si="0"/>
        <v>1.8309016946208226E-4</v>
      </c>
      <c r="L43" s="90">
        <f>J43/'סכום נכסי הקרן'!$C$42</f>
        <v>1.9317483584514607E-5</v>
      </c>
    </row>
    <row r="44" spans="2:12">
      <c r="B44" s="89" t="s">
        <v>2968</v>
      </c>
      <c r="C44" s="89" t="s">
        <v>2977</v>
      </c>
      <c r="D44">
        <v>10</v>
      </c>
      <c r="E44" t="s">
        <v>207</v>
      </c>
      <c r="F44" t="s">
        <v>2962</v>
      </c>
      <c r="G44" t="s">
        <v>200</v>
      </c>
      <c r="H44" s="90">
        <v>0</v>
      </c>
      <c r="I44" s="90">
        <v>0</v>
      </c>
      <c r="J44" s="91">
        <f>1.38698+0.0018333024</f>
        <v>1.3888133024</v>
      </c>
      <c r="K44" s="90">
        <f t="shared" si="0"/>
        <v>4.8707513803749072E-6</v>
      </c>
      <c r="L44" s="90">
        <f>J44/'סכום נכסי הקרן'!$C$42</f>
        <v>5.1390339585725388E-7</v>
      </c>
    </row>
    <row r="45" spans="2:12">
      <c r="B45" s="89" t="s">
        <v>2979</v>
      </c>
      <c r="C45" s="89" t="s">
        <v>2986</v>
      </c>
      <c r="D45">
        <v>20</v>
      </c>
      <c r="E45" t="s">
        <v>207</v>
      </c>
      <c r="F45" t="s">
        <v>2962</v>
      </c>
      <c r="G45" t="s">
        <v>200</v>
      </c>
      <c r="H45" s="90">
        <v>0</v>
      </c>
      <c r="I45" s="90">
        <v>0</v>
      </c>
      <c r="J45" s="91">
        <v>1.0000000000000001E-5</v>
      </c>
      <c r="K45" s="90">
        <f t="shared" si="0"/>
        <v>3.5071318599539558E-11</v>
      </c>
      <c r="L45" s="90">
        <f>J45/'סכום נכסי הקרן'!$C$42</f>
        <v>3.700305829222549E-12</v>
      </c>
    </row>
    <row r="46" spans="2:12">
      <c r="B46" s="89" t="s">
        <v>2960</v>
      </c>
      <c r="C46" s="89" t="s">
        <v>2964</v>
      </c>
      <c r="D46">
        <v>11</v>
      </c>
      <c r="E46" t="s">
        <v>207</v>
      </c>
      <c r="F46" t="s">
        <v>2962</v>
      </c>
      <c r="G46" t="s">
        <v>113</v>
      </c>
      <c r="H46" s="90">
        <v>0</v>
      </c>
      <c r="I46" s="90">
        <v>0</v>
      </c>
      <c r="J46" s="91">
        <v>1.0690000000000002E-2</v>
      </c>
      <c r="K46" s="90">
        <f t="shared" si="0"/>
        <v>3.7491239582907793E-8</v>
      </c>
      <c r="L46" s="90">
        <f>J46/'סכום נכסי הקרן'!$C$42</f>
        <v>3.9556269314389052E-9</v>
      </c>
    </row>
    <row r="47" spans="2:12">
      <c r="B47" s="89" t="s">
        <v>2966</v>
      </c>
      <c r="C47" s="89" t="s">
        <v>222</v>
      </c>
      <c r="D47">
        <v>12</v>
      </c>
      <c r="E47" t="s">
        <v>207</v>
      </c>
      <c r="F47" t="s">
        <v>208</v>
      </c>
      <c r="G47" t="s">
        <v>113</v>
      </c>
      <c r="H47" s="90">
        <v>4.6870000000000002E-2</v>
      </c>
      <c r="I47" s="90">
        <v>4.6870000000000002E-2</v>
      </c>
      <c r="J47" s="91">
        <f>489.17512+1650.673821434</f>
        <v>2139.8489414340002</v>
      </c>
      <c r="K47" s="90">
        <f t="shared" si="0"/>
        <v>7.5047323979919277E-3</v>
      </c>
      <c r="L47" s="90">
        <f>J47/'סכום נכסי הקרן'!$C$42</f>
        <v>7.9180955116439308E-4</v>
      </c>
    </row>
    <row r="48" spans="2:12">
      <c r="B48" s="89" t="s">
        <v>2968</v>
      </c>
      <c r="C48" s="89" t="s">
        <v>2973</v>
      </c>
      <c r="D48">
        <v>10</v>
      </c>
      <c r="E48" t="s">
        <v>207</v>
      </c>
      <c r="F48" t="s">
        <v>208</v>
      </c>
      <c r="G48" t="s">
        <v>113</v>
      </c>
      <c r="H48" s="90">
        <v>4.632E-2</v>
      </c>
      <c r="I48" s="90">
        <v>4.632E-2</v>
      </c>
      <c r="J48" s="91">
        <f>531.65226+7.758174171</f>
        <v>539.41043417099991</v>
      </c>
      <c r="K48" s="90">
        <f t="shared" si="0"/>
        <v>1.8917835192727096E-3</v>
      </c>
      <c r="L48" s="90">
        <f>J48/'סכום נכסי הקרן'!$C$42</f>
        <v>1.9959835739064168E-4</v>
      </c>
    </row>
    <row r="49" spans="2:12">
      <c r="B49" s="89" t="s">
        <v>2979</v>
      </c>
      <c r="C49" s="89" t="s">
        <v>2983</v>
      </c>
      <c r="D49">
        <v>20</v>
      </c>
      <c r="E49" t="s">
        <v>207</v>
      </c>
      <c r="F49" t="s">
        <v>2962</v>
      </c>
      <c r="G49" t="s">
        <v>113</v>
      </c>
      <c r="H49" s="90">
        <v>4.4900000000000002E-2</v>
      </c>
      <c r="I49" s="90">
        <v>4.4900000000000002E-2</v>
      </c>
      <c r="J49" s="91">
        <v>6.7799999999999999E-2</v>
      </c>
      <c r="K49" s="90">
        <f t="shared" si="0"/>
        <v>2.3778354010487817E-7</v>
      </c>
      <c r="L49" s="90">
        <f>J49/'סכום נכסי הקרן'!$C$42</f>
        <v>2.5088073522128879E-8</v>
      </c>
    </row>
    <row r="50" spans="2:12">
      <c r="B50" s="89" t="s">
        <v>2968</v>
      </c>
      <c r="C50" s="89" t="s">
        <v>2971</v>
      </c>
      <c r="D50">
        <v>10</v>
      </c>
      <c r="E50" t="s">
        <v>207</v>
      </c>
      <c r="F50" t="s">
        <v>2962</v>
      </c>
      <c r="G50" t="s">
        <v>198</v>
      </c>
      <c r="H50" s="90">
        <v>0</v>
      </c>
      <c r="I50" s="90">
        <v>0</v>
      </c>
      <c r="J50" s="91">
        <v>12.89587</v>
      </c>
      <c r="K50" s="90">
        <f t="shared" si="0"/>
        <v>4.5227516538824414E-5</v>
      </c>
      <c r="L50" s="90">
        <f>J50/'סכום נכסי הקרן'!$C$42</f>
        <v>4.7718662933896187E-6</v>
      </c>
    </row>
    <row r="51" spans="2:12">
      <c r="B51" s="79" t="s">
        <v>223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211</v>
      </c>
      <c r="C52" t="s">
        <v>211</v>
      </c>
      <c r="D52" s="16"/>
      <c r="E52" t="s">
        <v>211</v>
      </c>
      <c r="G52" t="s">
        <v>211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224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211</v>
      </c>
      <c r="C54" t="s">
        <v>211</v>
      </c>
      <c r="D54" s="16"/>
      <c r="E54" t="s">
        <v>211</v>
      </c>
      <c r="G54" t="s">
        <v>211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225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211</v>
      </c>
      <c r="C56" t="s">
        <v>211</v>
      </c>
      <c r="D56" s="16"/>
      <c r="E56" t="s">
        <v>211</v>
      </c>
      <c r="G56" t="s">
        <v>211</v>
      </c>
      <c r="H56" s="78">
        <v>0</v>
      </c>
      <c r="I56" s="78">
        <v>0</v>
      </c>
      <c r="J56" s="77">
        <v>0</v>
      </c>
      <c r="K56" s="78">
        <f t="shared" si="0"/>
        <v>0</v>
      </c>
      <c r="L56" s="78">
        <f>J56/'סכום נכסי הקרן'!$C$42</f>
        <v>0</v>
      </c>
    </row>
    <row r="57" spans="2:12">
      <c r="B57" s="79" t="s">
        <v>226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211</v>
      </c>
      <c r="C58" t="s">
        <v>211</v>
      </c>
      <c r="D58" s="16"/>
      <c r="E58" t="s">
        <v>211</v>
      </c>
      <c r="G58" t="s">
        <v>211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s="79" t="s">
        <v>227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211</v>
      </c>
      <c r="C60" t="s">
        <v>211</v>
      </c>
      <c r="D60" s="16"/>
      <c r="E60" t="s">
        <v>211</v>
      </c>
      <c r="G60" t="s">
        <v>211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s="79" t="s">
        <v>228</v>
      </c>
      <c r="D61" s="16"/>
      <c r="I61" s="80">
        <v>0</v>
      </c>
      <c r="J61" s="81">
        <f>J62+J66</f>
        <v>14632.106150000001</v>
      </c>
      <c r="K61" s="80">
        <f t="shared" si="0"/>
        <v>5.1316725656893214E-2</v>
      </c>
      <c r="L61" s="80">
        <f>J61/'סכום נכסי הקרן'!$C$42</f>
        <v>5.4143267680648111E-3</v>
      </c>
    </row>
    <row r="62" spans="2:12">
      <c r="B62" s="79" t="s">
        <v>229</v>
      </c>
      <c r="D62" s="16"/>
      <c r="I62" s="80">
        <v>0</v>
      </c>
      <c r="J62" s="81">
        <f>SUM(J63:J65)</f>
        <v>14632.106150000001</v>
      </c>
      <c r="K62" s="80">
        <f t="shared" si="0"/>
        <v>5.1316725656893214E-2</v>
      </c>
      <c r="L62" s="80">
        <f>J62/'סכום נכסי הקרן'!$C$42</f>
        <v>5.4143267680648111E-3</v>
      </c>
    </row>
    <row r="63" spans="2:12">
      <c r="B63" s="89" t="s">
        <v>2991</v>
      </c>
      <c r="C63" s="89" t="s">
        <v>2992</v>
      </c>
      <c r="D63">
        <v>85</v>
      </c>
      <c r="E63" t="s">
        <v>959</v>
      </c>
      <c r="F63" t="s">
        <v>213</v>
      </c>
      <c r="G63" t="s">
        <v>110</v>
      </c>
      <c r="H63" s="90">
        <v>5.6300000000000003E-2</v>
      </c>
      <c r="I63" s="90">
        <v>5.6300000000000003E-2</v>
      </c>
      <c r="J63" s="91">
        <v>2069.7300300000002</v>
      </c>
      <c r="K63" s="90">
        <f t="shared" si="0"/>
        <v>7.2588161297164567E-3</v>
      </c>
      <c r="L63" s="90">
        <f>J63/'סכום נכסי הקרן'!$C$42</f>
        <v>7.6586340949259617E-4</v>
      </c>
    </row>
    <row r="64" spans="2:12">
      <c r="B64" s="89" t="s">
        <v>2991</v>
      </c>
      <c r="C64" s="89" t="s">
        <v>2994</v>
      </c>
      <c r="D64">
        <v>85</v>
      </c>
      <c r="E64" t="s">
        <v>959</v>
      </c>
      <c r="F64" t="s">
        <v>213</v>
      </c>
      <c r="G64" t="s">
        <v>106</v>
      </c>
      <c r="H64" s="90">
        <v>5.2299999999999999E-2</v>
      </c>
      <c r="I64" s="90">
        <v>5.2299999999999999E-2</v>
      </c>
      <c r="J64" s="91">
        <v>11951.431130000001</v>
      </c>
      <c r="K64" s="90">
        <f t="shared" si="0"/>
        <v>4.1915244888068505E-2</v>
      </c>
      <c r="L64" s="90">
        <f>J64/'סכום נכסי הקרן'!$C$42</f>
        <v>4.4223950277890835E-3</v>
      </c>
    </row>
    <row r="65" spans="2:12">
      <c r="B65" s="89" t="s">
        <v>2991</v>
      </c>
      <c r="C65" s="89" t="s">
        <v>2993</v>
      </c>
      <c r="D65">
        <v>85</v>
      </c>
      <c r="E65" t="s">
        <v>959</v>
      </c>
      <c r="F65" t="s">
        <v>213</v>
      </c>
      <c r="G65" t="s">
        <v>199</v>
      </c>
      <c r="H65" s="90">
        <v>0</v>
      </c>
      <c r="I65" s="90">
        <v>0</v>
      </c>
      <c r="J65" s="91">
        <v>610.94498999999996</v>
      </c>
      <c r="K65" s="90">
        <f t="shared" si="0"/>
        <v>2.1426646391082506E-3</v>
      </c>
      <c r="L65" s="90">
        <f>J65/'סכום נכסי הקרן'!$C$42</f>
        <v>2.2606833078313117E-4</v>
      </c>
    </row>
    <row r="66" spans="2:12">
      <c r="B66" s="79" t="s">
        <v>227</v>
      </c>
      <c r="D66" s="16"/>
      <c r="I66" s="80">
        <v>0</v>
      </c>
      <c r="J66" s="81">
        <v>0</v>
      </c>
      <c r="K66" s="80">
        <f t="shared" si="0"/>
        <v>0</v>
      </c>
      <c r="L66" s="80">
        <f>J66/'סכום נכסי הקרן'!$C$42</f>
        <v>0</v>
      </c>
    </row>
    <row r="67" spans="2:12">
      <c r="B67" t="s">
        <v>211</v>
      </c>
      <c r="C67" t="s">
        <v>211</v>
      </c>
      <c r="D67" s="16"/>
      <c r="E67" t="s">
        <v>211</v>
      </c>
      <c r="G67" t="s">
        <v>211</v>
      </c>
      <c r="H67" s="78">
        <v>0</v>
      </c>
      <c r="I67" s="78">
        <v>0</v>
      </c>
      <c r="J67" s="77">
        <v>0</v>
      </c>
      <c r="K67" s="78">
        <f t="shared" si="0"/>
        <v>0</v>
      </c>
      <c r="L67" s="78">
        <f>J67/'סכום נכסי הקרן'!$C$42</f>
        <v>0</v>
      </c>
    </row>
    <row r="68" spans="2:12">
      <c r="B68" t="s">
        <v>230</v>
      </c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E498" s="15"/>
    </row>
  </sheetData>
  <sortState xmlns:xlrd2="http://schemas.microsoft.com/office/spreadsheetml/2017/richdata2" ref="A20:BI50">
    <sortCondition ref="G20:G50"/>
    <sortCondition ref="B20:B50"/>
  </sortState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topLeftCell="A4" workbookViewId="0">
      <selection activeCell="G396" sqref="G39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9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45197</v>
      </c>
    </row>
    <row r="2" spans="2:49">
      <c r="B2" s="2" t="s">
        <v>1</v>
      </c>
      <c r="C2" s="12" t="s">
        <v>2751</v>
      </c>
    </row>
    <row r="3" spans="2:49">
      <c r="B3" s="2" t="s">
        <v>2</v>
      </c>
      <c r="C3" s="26" t="s">
        <v>2752</v>
      </c>
    </row>
    <row r="4" spans="2:49">
      <c r="B4" s="2" t="s">
        <v>3</v>
      </c>
      <c r="C4" s="83" t="s">
        <v>196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I12+I398</f>
        <v>-33623.223326560757</v>
      </c>
      <c r="J11" s="100">
        <f>I11/$I$11</f>
        <v>1</v>
      </c>
      <c r="K11" s="100">
        <f>I11/'סכום נכסי הקרן'!$C$42</f>
        <v>-1.2441620927252435E-2</v>
      </c>
      <c r="M11" s="81"/>
      <c r="N11" s="81"/>
      <c r="AW11" s="16"/>
    </row>
    <row r="12" spans="2:49" s="94" customFormat="1">
      <c r="B12" s="79" t="s">
        <v>2998</v>
      </c>
      <c r="G12" s="81"/>
      <c r="I12" s="81">
        <f>I13+I23+I303+I392+I396</f>
        <v>-35474.82011392976</v>
      </c>
      <c r="J12" s="98">
        <f t="shared" ref="J12:J75" si="0">I12/$I$11</f>
        <v>1.0550689851887678</v>
      </c>
      <c r="K12" s="98">
        <f>I12/'סכום נכסי הקרן'!$C$42</f>
        <v>-1.3126768365819561E-2</v>
      </c>
    </row>
    <row r="13" spans="2:49" s="94" customFormat="1">
      <c r="B13" s="79" t="s">
        <v>1975</v>
      </c>
      <c r="G13" s="81"/>
      <c r="I13" s="81">
        <f>SUM(I14:I22)</f>
        <v>313.20229533000003</v>
      </c>
      <c r="J13" s="98">
        <f t="shared" si="0"/>
        <v>-9.3150585917378421E-3</v>
      </c>
      <c r="K13" s="98">
        <f>I13/'סכום נכסי הקרן'!$C$42</f>
        <v>1.1589442791354814E-4</v>
      </c>
    </row>
    <row r="14" spans="2:49">
      <c r="B14" t="s">
        <v>2999</v>
      </c>
      <c r="C14" t="s">
        <v>3000</v>
      </c>
      <c r="D14" t="s">
        <v>2995</v>
      </c>
      <c r="E14" t="s">
        <v>102</v>
      </c>
      <c r="F14" s="86">
        <v>44952</v>
      </c>
      <c r="G14" s="77">
        <v>891848.17448600009</v>
      </c>
      <c r="H14" s="77">
        <v>-35.108198000000002</v>
      </c>
      <c r="I14" s="77">
        <v>-313.11182673000002</v>
      </c>
      <c r="J14" s="99">
        <f t="shared" si="0"/>
        <v>9.312367933584061E-3</v>
      </c>
      <c r="K14" s="99">
        <f>I14/'סכום נכסי הקרן'!$C$42</f>
        <v>-1.1586095176475397E-4</v>
      </c>
    </row>
    <row r="15" spans="2:49">
      <c r="B15" t="s">
        <v>3001</v>
      </c>
      <c r="C15" t="s">
        <v>3002</v>
      </c>
      <c r="D15" t="s">
        <v>2995</v>
      </c>
      <c r="E15" t="s">
        <v>102</v>
      </c>
      <c r="F15" s="86">
        <v>44952</v>
      </c>
      <c r="G15" s="77">
        <v>1484372.5435170003</v>
      </c>
      <c r="H15" s="77">
        <v>-6.1429830000000001</v>
      </c>
      <c r="I15" s="77">
        <v>-91.184748511000009</v>
      </c>
      <c r="J15" s="99">
        <f t="shared" si="0"/>
        <v>2.7119573761676908E-3</v>
      </c>
      <c r="K15" s="99">
        <f>I15/'סכום נכסי הקרן'!$C$42</f>
        <v>-3.3741145645144546E-5</v>
      </c>
    </row>
    <row r="16" spans="2:49">
      <c r="B16" t="s">
        <v>3003</v>
      </c>
      <c r="C16" t="s">
        <v>3004</v>
      </c>
      <c r="D16" t="s">
        <v>2995</v>
      </c>
      <c r="E16" t="s">
        <v>102</v>
      </c>
      <c r="F16" s="86">
        <v>44882</v>
      </c>
      <c r="G16" s="77">
        <v>401238.56081400008</v>
      </c>
      <c r="H16" s="77">
        <v>1.6043970000000001</v>
      </c>
      <c r="I16" s="77">
        <v>6.4374612640000004</v>
      </c>
      <c r="J16" s="99">
        <f t="shared" si="0"/>
        <v>-1.9145877840078199E-4</v>
      </c>
      <c r="K16" s="99">
        <f>I16/'סכום נכסי הקרן'!$C$42</f>
        <v>2.3820575440573557E-6</v>
      </c>
    </row>
    <row r="17" spans="2:11">
      <c r="B17" t="s">
        <v>3003</v>
      </c>
      <c r="C17" t="s">
        <v>3005</v>
      </c>
      <c r="D17" t="s">
        <v>2995</v>
      </c>
      <c r="E17" t="s">
        <v>102</v>
      </c>
      <c r="F17" s="86">
        <v>44965</v>
      </c>
      <c r="G17" s="77">
        <v>417136.31013600004</v>
      </c>
      <c r="H17" s="77">
        <v>2.1593149999999999</v>
      </c>
      <c r="I17" s="77">
        <v>9.0072871250000031</v>
      </c>
      <c r="J17" s="99">
        <f t="shared" si="0"/>
        <v>-2.6788886471466498E-4</v>
      </c>
      <c r="K17" s="99">
        <f>I17/'סכום נכסי הקרן'!$C$42</f>
        <v>3.3329717054118722E-6</v>
      </c>
    </row>
    <row r="18" spans="2:11">
      <c r="B18" t="s">
        <v>3006</v>
      </c>
      <c r="C18" t="s">
        <v>3007</v>
      </c>
      <c r="D18" t="s">
        <v>2995</v>
      </c>
      <c r="E18" t="s">
        <v>102</v>
      </c>
      <c r="F18" s="86">
        <v>44965</v>
      </c>
      <c r="G18" s="77">
        <v>356732.23131000006</v>
      </c>
      <c r="H18" s="77">
        <v>19.176314000000001</v>
      </c>
      <c r="I18" s="77">
        <v>68.408092242000009</v>
      </c>
      <c r="J18" s="99">
        <f t="shared" si="0"/>
        <v>-2.0345489062008177E-3</v>
      </c>
      <c r="K18" s="99">
        <f>I18/'סכום נכסי הקרן'!$C$42</f>
        <v>2.5313086248906644E-5</v>
      </c>
    </row>
    <row r="19" spans="2:11">
      <c r="B19" t="s">
        <v>3006</v>
      </c>
      <c r="C19" t="s">
        <v>3008</v>
      </c>
      <c r="D19" t="s">
        <v>2995</v>
      </c>
      <c r="E19" t="s">
        <v>102</v>
      </c>
      <c r="F19" s="86">
        <v>44952</v>
      </c>
      <c r="G19" s="77">
        <v>1027063.6471970001</v>
      </c>
      <c r="H19" s="77">
        <v>31.616206999999999</v>
      </c>
      <c r="I19" s="77">
        <v>324.71856396500004</v>
      </c>
      <c r="J19" s="99">
        <f t="shared" si="0"/>
        <v>-9.6575679497238366E-3</v>
      </c>
      <c r="K19" s="99">
        <f>I19/'סכום נכסי הקרן'!$C$42</f>
        <v>1.2015579950964647E-4</v>
      </c>
    </row>
    <row r="20" spans="2:11">
      <c r="B20" t="s">
        <v>3009</v>
      </c>
      <c r="C20" t="s">
        <v>3010</v>
      </c>
      <c r="D20" t="s">
        <v>2995</v>
      </c>
      <c r="E20" t="s">
        <v>102</v>
      </c>
      <c r="F20" s="86">
        <v>45091</v>
      </c>
      <c r="G20" s="77">
        <v>873961.72909500008</v>
      </c>
      <c r="H20" s="77">
        <v>14.644228</v>
      </c>
      <c r="I20" s="77">
        <v>127.98494964300002</v>
      </c>
      <c r="J20" s="99">
        <f t="shared" si="0"/>
        <v>-3.8064449800057675E-3</v>
      </c>
      <c r="K20" s="99">
        <f>I20/'סכום נכסי הקרן'!$C$42</f>
        <v>4.7358345521674731E-5</v>
      </c>
    </row>
    <row r="21" spans="2:11">
      <c r="B21" t="s">
        <v>3011</v>
      </c>
      <c r="C21" t="s">
        <v>3012</v>
      </c>
      <c r="D21" t="s">
        <v>2995</v>
      </c>
      <c r="E21" t="s">
        <v>102</v>
      </c>
      <c r="F21" s="86">
        <v>44917</v>
      </c>
      <c r="G21" s="77">
        <v>1412910.7246350003</v>
      </c>
      <c r="H21" s="77">
        <v>4.2166980000000001</v>
      </c>
      <c r="I21" s="77">
        <v>59.578184762000006</v>
      </c>
      <c r="J21" s="99">
        <f t="shared" si="0"/>
        <v>-1.7719355513109315E-3</v>
      </c>
      <c r="K21" s="99">
        <f>I21/'סכום נכסי הקרן'!$C$42</f>
        <v>2.2045750436932664E-5</v>
      </c>
    </row>
    <row r="22" spans="2:11">
      <c r="B22" t="s">
        <v>3011</v>
      </c>
      <c r="C22" t="s">
        <v>3013</v>
      </c>
      <c r="D22" t="s">
        <v>2995</v>
      </c>
      <c r="E22" t="s">
        <v>102</v>
      </c>
      <c r="F22" s="86">
        <v>45043</v>
      </c>
      <c r="G22" s="77">
        <v>1164422.6357400001</v>
      </c>
      <c r="H22" s="77">
        <v>10.422705000000001</v>
      </c>
      <c r="I22" s="77">
        <v>121.36433157</v>
      </c>
      <c r="J22" s="99">
        <f t="shared" si="0"/>
        <v>-3.6095388711327959E-3</v>
      </c>
      <c r="K22" s="99">
        <f>I22/'סכום נכסי הקרן'!$C$42</f>
        <v>4.4908514356816922E-5</v>
      </c>
    </row>
    <row r="23" spans="2:11" s="94" customFormat="1">
      <c r="B23" s="96" t="s">
        <v>3711</v>
      </c>
      <c r="C23" s="79"/>
      <c r="D23" s="79"/>
      <c r="E23" s="79"/>
      <c r="F23" s="95"/>
      <c r="G23" s="81"/>
      <c r="H23" s="81"/>
      <c r="I23" s="81">
        <f>SUM(I24:I302)</f>
        <v>-42314.46633349976</v>
      </c>
      <c r="J23" s="98">
        <f t="shared" si="0"/>
        <v>1.2584892864829331</v>
      </c>
      <c r="K23" s="98">
        <f>I23/'סכום נכסי הקרן'!$C$42</f>
        <v>-1.5657646643429043E-2</v>
      </c>
    </row>
    <row r="24" spans="2:11">
      <c r="B24" t="s">
        <v>3014</v>
      </c>
      <c r="C24" t="s">
        <v>3015</v>
      </c>
      <c r="D24" t="s">
        <v>2995</v>
      </c>
      <c r="E24" t="s">
        <v>106</v>
      </c>
      <c r="F24" s="86">
        <v>44951</v>
      </c>
      <c r="G24" s="77">
        <v>1237208.4900000002</v>
      </c>
      <c r="H24" s="77">
        <v>-16.205981999999999</v>
      </c>
      <c r="I24" s="77">
        <v>-200.501783622</v>
      </c>
      <c r="J24" s="99">
        <f t="shared" si="0"/>
        <v>5.9631934057795422E-3</v>
      </c>
      <c r="K24" s="99">
        <f>I24/'סכום נכסי הקרן'!$C$42</f>
        <v>-7.4191791870600472E-5</v>
      </c>
    </row>
    <row r="25" spans="2:11">
      <c r="B25" t="s">
        <v>3014</v>
      </c>
      <c r="C25" t="s">
        <v>3016</v>
      </c>
      <c r="D25" t="s">
        <v>2995</v>
      </c>
      <c r="E25" t="s">
        <v>106</v>
      </c>
      <c r="F25" s="86">
        <v>44951</v>
      </c>
      <c r="G25" s="77">
        <v>457313.58855000004</v>
      </c>
      <c r="H25" s="77">
        <v>-16.205981999999999</v>
      </c>
      <c r="I25" s="77">
        <v>-74.11215726399999</v>
      </c>
      <c r="J25" s="99">
        <f t="shared" si="0"/>
        <v>2.2041954914374579E-3</v>
      </c>
      <c r="K25" s="99">
        <f>I25/'סכום נכסי הקרן'!$C$42</f>
        <v>-2.742376475402374E-5</v>
      </c>
    </row>
    <row r="26" spans="2:11">
      <c r="B26" t="s">
        <v>3017</v>
      </c>
      <c r="C26" t="s">
        <v>3018</v>
      </c>
      <c r="D26" t="s">
        <v>2995</v>
      </c>
      <c r="E26" t="s">
        <v>106</v>
      </c>
      <c r="F26" s="86">
        <v>44951</v>
      </c>
      <c r="G26" s="77">
        <v>1413952.5600000003</v>
      </c>
      <c r="H26" s="77">
        <v>-16.205981999999999</v>
      </c>
      <c r="I26" s="77">
        <v>-229.14489556800004</v>
      </c>
      <c r="J26" s="99">
        <f t="shared" si="0"/>
        <v>6.8150781780337635E-3</v>
      </c>
      <c r="K26" s="99">
        <f>I26/'סכום נכסי הקרן'!$C$42</f>
        <v>-8.4790619280686268E-5</v>
      </c>
    </row>
    <row r="27" spans="2:11">
      <c r="B27" t="s">
        <v>3019</v>
      </c>
      <c r="C27" t="s">
        <v>3020</v>
      </c>
      <c r="D27" t="s">
        <v>2995</v>
      </c>
      <c r="E27" t="s">
        <v>106</v>
      </c>
      <c r="F27" s="86">
        <v>44951</v>
      </c>
      <c r="G27" s="77">
        <v>2557863.8627500003</v>
      </c>
      <c r="H27" s="77">
        <v>-16.153344000000001</v>
      </c>
      <c r="I27" s="77">
        <v>-413.18055918300001</v>
      </c>
      <c r="J27" s="99">
        <f t="shared" si="0"/>
        <v>1.2288546971539367E-2</v>
      </c>
      <c r="K27" s="99">
        <f>I27/'סכום נכסי הקרן'!$C$42</f>
        <v>-1.5288944316662871E-4</v>
      </c>
    </row>
    <row r="28" spans="2:11">
      <c r="B28" t="s">
        <v>3019</v>
      </c>
      <c r="C28" t="s">
        <v>3021</v>
      </c>
      <c r="D28" t="s">
        <v>2995</v>
      </c>
      <c r="E28" t="s">
        <v>106</v>
      </c>
      <c r="F28" s="86">
        <v>44951</v>
      </c>
      <c r="G28" s="77">
        <v>2652362.4825000004</v>
      </c>
      <c r="H28" s="77">
        <v>-16.153344000000001</v>
      </c>
      <c r="I28" s="77">
        <v>-428.44524669000003</v>
      </c>
      <c r="J28" s="99">
        <f t="shared" si="0"/>
        <v>1.274253936122622E-2</v>
      </c>
      <c r="K28" s="99">
        <f>I28/'סכום נכסי הקרן'!$C$42</f>
        <v>-1.5853784438297E-4</v>
      </c>
    </row>
    <row r="29" spans="2:11">
      <c r="B29" t="s">
        <v>3022</v>
      </c>
      <c r="C29" t="s">
        <v>3023</v>
      </c>
      <c r="D29" t="s">
        <v>2995</v>
      </c>
      <c r="E29" t="s">
        <v>106</v>
      </c>
      <c r="F29" s="86">
        <v>44950</v>
      </c>
      <c r="G29" s="77">
        <v>1381059.40518</v>
      </c>
      <c r="H29" s="77">
        <v>-15.443427</v>
      </c>
      <c r="I29" s="77">
        <v>-213.28290618900007</v>
      </c>
      <c r="J29" s="99">
        <f t="shared" si="0"/>
        <v>6.3433212252591098E-3</v>
      </c>
      <c r="K29" s="99">
        <f>I29/'סכום נכסי הקרן'!$C$42</f>
        <v>-7.8921198104468294E-5</v>
      </c>
    </row>
    <row r="30" spans="2:11">
      <c r="B30" t="s">
        <v>3024</v>
      </c>
      <c r="C30" t="s">
        <v>3025</v>
      </c>
      <c r="D30" t="s">
        <v>2995</v>
      </c>
      <c r="E30" t="s">
        <v>106</v>
      </c>
      <c r="F30" s="86">
        <v>44950</v>
      </c>
      <c r="G30" s="77">
        <v>2137460.5512000006</v>
      </c>
      <c r="H30" s="77">
        <v>-15.311919</v>
      </c>
      <c r="I30" s="77">
        <v>-327.28623210000006</v>
      </c>
      <c r="J30" s="99">
        <f t="shared" si="0"/>
        <v>9.7339338623569568E-3</v>
      </c>
      <c r="K30" s="99">
        <f>I30/'סכום נכסי הקרן'!$C$42</f>
        <v>-1.2110591524639142E-4</v>
      </c>
    </row>
    <row r="31" spans="2:11">
      <c r="B31" t="s">
        <v>3026</v>
      </c>
      <c r="C31" t="s">
        <v>3027</v>
      </c>
      <c r="D31" t="s">
        <v>2995</v>
      </c>
      <c r="E31" t="s">
        <v>106</v>
      </c>
      <c r="F31" s="86">
        <v>44950</v>
      </c>
      <c r="G31" s="77">
        <v>1246926.7439999999</v>
      </c>
      <c r="H31" s="77">
        <v>-15.305006000000001</v>
      </c>
      <c r="I31" s="77">
        <v>-190.84221292500004</v>
      </c>
      <c r="J31" s="99">
        <f t="shared" si="0"/>
        <v>5.6759047480805834E-3</v>
      </c>
      <c r="K31" s="99">
        <f>I31/'סכום נכסי הקרן'!$C$42</f>
        <v>-7.061745529481085E-5</v>
      </c>
    </row>
    <row r="32" spans="2:11">
      <c r="B32" t="s">
        <v>3028</v>
      </c>
      <c r="C32" t="s">
        <v>3029</v>
      </c>
      <c r="D32" t="s">
        <v>2995</v>
      </c>
      <c r="E32" t="s">
        <v>106</v>
      </c>
      <c r="F32" s="86">
        <v>44952</v>
      </c>
      <c r="G32" s="77">
        <v>1676050.6665600003</v>
      </c>
      <c r="H32" s="77">
        <v>-15.185104000000001</v>
      </c>
      <c r="I32" s="77">
        <v>-254.51004044000004</v>
      </c>
      <c r="J32" s="99">
        <f t="shared" si="0"/>
        <v>7.5694717894268376E-3</v>
      </c>
      <c r="K32" s="99">
        <f>I32/'סכום נכסי הקרן'!$C$42</f>
        <v>-9.4176498623579872E-5</v>
      </c>
    </row>
    <row r="33" spans="2:11">
      <c r="B33" t="s">
        <v>3030</v>
      </c>
      <c r="C33" t="s">
        <v>3031</v>
      </c>
      <c r="D33" t="s">
        <v>2995</v>
      </c>
      <c r="E33" t="s">
        <v>106</v>
      </c>
      <c r="F33" s="86">
        <v>44952</v>
      </c>
      <c r="G33" s="77">
        <v>3388573.6200000006</v>
      </c>
      <c r="H33" s="77">
        <v>-15.157515</v>
      </c>
      <c r="I33" s="77">
        <v>-513.6235537230001</v>
      </c>
      <c r="J33" s="99">
        <f t="shared" si="0"/>
        <v>1.5275857068624998E-2</v>
      </c>
      <c r="K33" s="99">
        <f>I33/'סכום נכסי הקרן'!$C$42</f>
        <v>-1.9005642298672182E-4</v>
      </c>
    </row>
    <row r="34" spans="2:11">
      <c r="B34" t="s">
        <v>3032</v>
      </c>
      <c r="C34" t="s">
        <v>3033</v>
      </c>
      <c r="D34" t="s">
        <v>2995</v>
      </c>
      <c r="E34" t="s">
        <v>106</v>
      </c>
      <c r="F34" s="86">
        <v>44952</v>
      </c>
      <c r="G34" s="77">
        <v>1712787.8025600002</v>
      </c>
      <c r="H34" s="77">
        <v>-15.112710999999999</v>
      </c>
      <c r="I34" s="77">
        <v>-258.84866416300008</v>
      </c>
      <c r="J34" s="99">
        <f t="shared" si="0"/>
        <v>7.6985083092411862E-3</v>
      </c>
      <c r="K34" s="99">
        <f>I34/'סכום נכסי הקרן'!$C$42</f>
        <v>-9.5781922088881903E-5</v>
      </c>
    </row>
    <row r="35" spans="2:11">
      <c r="B35" t="s">
        <v>3034</v>
      </c>
      <c r="C35" t="s">
        <v>3035</v>
      </c>
      <c r="D35" t="s">
        <v>2995</v>
      </c>
      <c r="E35" t="s">
        <v>106</v>
      </c>
      <c r="F35" s="86">
        <v>44959</v>
      </c>
      <c r="G35" s="77">
        <v>2233737.4780799998</v>
      </c>
      <c r="H35" s="77">
        <v>-13.976167999999999</v>
      </c>
      <c r="I35" s="77">
        <v>-312.19090020000004</v>
      </c>
      <c r="J35" s="99">
        <f t="shared" si="0"/>
        <v>9.2849783367849794E-3</v>
      </c>
      <c r="K35" s="99">
        <f>I35/'סכום נכסי הקרן'!$C$42</f>
        <v>-1.1552018078402952E-4</v>
      </c>
    </row>
    <row r="36" spans="2:11">
      <c r="B36" t="s">
        <v>3036</v>
      </c>
      <c r="C36" t="s">
        <v>3037</v>
      </c>
      <c r="D36" t="s">
        <v>2995</v>
      </c>
      <c r="E36" t="s">
        <v>106</v>
      </c>
      <c r="F36" s="86">
        <v>44959</v>
      </c>
      <c r="G36" s="77">
        <v>478416.26252000005</v>
      </c>
      <c r="H36" s="77">
        <v>-13.962656000000001</v>
      </c>
      <c r="I36" s="77">
        <v>-66.799615078000016</v>
      </c>
      <c r="J36" s="99">
        <f t="shared" si="0"/>
        <v>1.9867106264387056E-3</v>
      </c>
      <c r="K36" s="99">
        <f>I36/'סכום נכסי הקרן'!$C$42</f>
        <v>-2.471790050629459E-5</v>
      </c>
    </row>
    <row r="37" spans="2:11">
      <c r="B37" t="s">
        <v>3038</v>
      </c>
      <c r="C37" t="s">
        <v>3039</v>
      </c>
      <c r="D37" t="s">
        <v>2995</v>
      </c>
      <c r="E37" t="s">
        <v>106</v>
      </c>
      <c r="F37" s="86">
        <v>44959</v>
      </c>
      <c r="G37" s="77">
        <v>1803056.4990000003</v>
      </c>
      <c r="H37" s="77">
        <v>-13.871530999999999</v>
      </c>
      <c r="I37" s="77">
        <v>-250.11154800000003</v>
      </c>
      <c r="J37" s="99">
        <f t="shared" si="0"/>
        <v>7.4386546932406605E-3</v>
      </c>
      <c r="K37" s="99">
        <f>I37/'סכום נכסי הקרן'!$C$42</f>
        <v>-9.2548921902027546E-5</v>
      </c>
    </row>
    <row r="38" spans="2:11">
      <c r="B38" t="s">
        <v>3038</v>
      </c>
      <c r="C38" t="s">
        <v>3040</v>
      </c>
      <c r="D38" t="s">
        <v>2995</v>
      </c>
      <c r="E38" t="s">
        <v>106</v>
      </c>
      <c r="F38" s="86">
        <v>44959</v>
      </c>
      <c r="G38" s="77">
        <v>1244077.1757960003</v>
      </c>
      <c r="H38" s="77">
        <v>-13.871530999999999</v>
      </c>
      <c r="I38" s="77">
        <v>-172.57255579200003</v>
      </c>
      <c r="J38" s="99">
        <f t="shared" si="0"/>
        <v>5.132540509751659E-3</v>
      </c>
      <c r="K38" s="99">
        <f>I38/'סכום נכסי הקרן'!$C$42</f>
        <v>-6.3857123416097121E-5</v>
      </c>
    </row>
    <row r="39" spans="2:11">
      <c r="B39" t="s">
        <v>3041</v>
      </c>
      <c r="C39" t="s">
        <v>3042</v>
      </c>
      <c r="D39" t="s">
        <v>2995</v>
      </c>
      <c r="E39" t="s">
        <v>106</v>
      </c>
      <c r="F39" s="86">
        <v>44958</v>
      </c>
      <c r="G39" s="77">
        <v>937147.45351500006</v>
      </c>
      <c r="H39" s="77">
        <v>-13.379503</v>
      </c>
      <c r="I39" s="77">
        <v>-125.38567518200001</v>
      </c>
      <c r="J39" s="99">
        <f t="shared" si="0"/>
        <v>3.7291390526187672E-3</v>
      </c>
      <c r="K39" s="99">
        <f>I39/'סכום נכסי הקרן'!$C$42</f>
        <v>-4.6396534477695969E-5</v>
      </c>
    </row>
    <row r="40" spans="2:11">
      <c r="B40" t="s">
        <v>3041</v>
      </c>
      <c r="C40" t="s">
        <v>3043</v>
      </c>
      <c r="D40" t="s">
        <v>2995</v>
      </c>
      <c r="E40" t="s">
        <v>106</v>
      </c>
      <c r="F40" s="86">
        <v>44958</v>
      </c>
      <c r="G40" s="77">
        <v>2607781.3272000006</v>
      </c>
      <c r="H40" s="77">
        <v>-13.379503</v>
      </c>
      <c r="I40" s="77">
        <v>-348.90819067100006</v>
      </c>
      <c r="J40" s="99">
        <f t="shared" si="0"/>
        <v>1.0377000065766421E-2</v>
      </c>
      <c r="K40" s="99">
        <f>I40/'סכום נכסי הקרן'!$C$42</f>
        <v>-1.2910670118033941E-4</v>
      </c>
    </row>
    <row r="41" spans="2:11">
      <c r="B41" t="s">
        <v>3044</v>
      </c>
      <c r="C41" t="s">
        <v>3045</v>
      </c>
      <c r="D41" t="s">
        <v>2995</v>
      </c>
      <c r="E41" t="s">
        <v>106</v>
      </c>
      <c r="F41" s="86">
        <v>44958</v>
      </c>
      <c r="G41" s="77">
        <v>2020663.5419880003</v>
      </c>
      <c r="H41" s="77">
        <v>-13.32938</v>
      </c>
      <c r="I41" s="77">
        <v>-269.34191816499998</v>
      </c>
      <c r="J41" s="99">
        <f t="shared" si="0"/>
        <v>8.0105918325871096E-3</v>
      </c>
      <c r="K41" s="99">
        <f>I41/'סכום נכסי הקרן'!$C$42</f>
        <v>-9.9664746983993215E-5</v>
      </c>
    </row>
    <row r="42" spans="2:11">
      <c r="B42" t="s">
        <v>3044</v>
      </c>
      <c r="C42" t="s">
        <v>3046</v>
      </c>
      <c r="D42" t="s">
        <v>2995</v>
      </c>
      <c r="E42" t="s">
        <v>106</v>
      </c>
      <c r="F42" s="86">
        <v>44958</v>
      </c>
      <c r="G42" s="77">
        <v>1630584.1890000002</v>
      </c>
      <c r="H42" s="77">
        <v>-13.32938</v>
      </c>
      <c r="I42" s="77">
        <v>-217.34675964300001</v>
      </c>
      <c r="J42" s="99">
        <f t="shared" si="0"/>
        <v>6.4641857067673329E-3</v>
      </c>
      <c r="K42" s="99">
        <f>I42/'סכום נכסי הקרן'!$C$42</f>
        <v>-8.0424948166962521E-5</v>
      </c>
    </row>
    <row r="43" spans="2:11">
      <c r="B43" t="s">
        <v>3047</v>
      </c>
      <c r="C43" t="s">
        <v>3048</v>
      </c>
      <c r="D43" t="s">
        <v>2995</v>
      </c>
      <c r="E43" t="s">
        <v>106</v>
      </c>
      <c r="F43" s="86">
        <v>44958</v>
      </c>
      <c r="G43" s="77">
        <v>1340821.0967400002</v>
      </c>
      <c r="H43" s="77">
        <v>-13.31936</v>
      </c>
      <c r="I43" s="77">
        <v>-178.58879442100002</v>
      </c>
      <c r="J43" s="99">
        <f t="shared" si="0"/>
        <v>5.3114715590019982E-3</v>
      </c>
      <c r="K43" s="99">
        <f>I43/'סכום נכסי הקרן'!$C$42</f>
        <v>-6.6083315702985371E-5</v>
      </c>
    </row>
    <row r="44" spans="2:11">
      <c r="B44" t="s">
        <v>3047</v>
      </c>
      <c r="C44" t="s">
        <v>3049</v>
      </c>
      <c r="D44" t="s">
        <v>2995</v>
      </c>
      <c r="E44" t="s">
        <v>106</v>
      </c>
      <c r="F44" s="86">
        <v>44958</v>
      </c>
      <c r="G44" s="77">
        <v>2405764.5281700003</v>
      </c>
      <c r="H44" s="77">
        <v>-13.31936</v>
      </c>
      <c r="I44" s="77">
        <v>-320.43244827000007</v>
      </c>
      <c r="J44" s="99">
        <f t="shared" si="0"/>
        <v>9.5300930894651487E-3</v>
      </c>
      <c r="K44" s="99">
        <f>I44/'סכום נכסי הקרן'!$C$42</f>
        <v>-1.185698056205534E-4</v>
      </c>
    </row>
    <row r="45" spans="2:11">
      <c r="B45" t="s">
        <v>3050</v>
      </c>
      <c r="C45" t="s">
        <v>3051</v>
      </c>
      <c r="D45" t="s">
        <v>2995</v>
      </c>
      <c r="E45" t="s">
        <v>106</v>
      </c>
      <c r="F45" s="86">
        <v>44963</v>
      </c>
      <c r="G45" s="77">
        <v>1631305.0485000003</v>
      </c>
      <c r="H45" s="77">
        <v>-13.249682</v>
      </c>
      <c r="I45" s="77">
        <v>-216.14272585399999</v>
      </c>
      <c r="J45" s="99">
        <f t="shared" si="0"/>
        <v>6.4283761183377515E-3</v>
      </c>
      <c r="K45" s="99">
        <f>I45/'סכום נכסי הקרן'!$C$42</f>
        <v>-7.9979418842160744E-5</v>
      </c>
    </row>
    <row r="46" spans="2:11">
      <c r="B46" t="s">
        <v>3052</v>
      </c>
      <c r="C46" t="s">
        <v>3053</v>
      </c>
      <c r="D46" t="s">
        <v>2995</v>
      </c>
      <c r="E46" t="s">
        <v>106</v>
      </c>
      <c r="F46" s="86">
        <v>44963</v>
      </c>
      <c r="G46" s="77">
        <v>4814506.7509200005</v>
      </c>
      <c r="H46" s="77">
        <v>-13.244389</v>
      </c>
      <c r="I46" s="77">
        <v>-637.65202506000014</v>
      </c>
      <c r="J46" s="99">
        <f t="shared" si="0"/>
        <v>1.8964631048810993E-2</v>
      </c>
      <c r="K46" s="99">
        <f>I46/'סכום נכסי הקרן'!$C$42</f>
        <v>-2.3595075053450812E-4</v>
      </c>
    </row>
    <row r="47" spans="2:11">
      <c r="B47" t="s">
        <v>3054</v>
      </c>
      <c r="C47" t="s">
        <v>3055</v>
      </c>
      <c r="D47" t="s">
        <v>2995</v>
      </c>
      <c r="E47" t="s">
        <v>106</v>
      </c>
      <c r="F47" s="86">
        <v>44963</v>
      </c>
      <c r="G47" s="77">
        <v>1451116.8720000002</v>
      </c>
      <c r="H47" s="77">
        <v>-13.166335999999999</v>
      </c>
      <c r="I47" s="77">
        <v>-191.05892742600003</v>
      </c>
      <c r="J47" s="99">
        <f t="shared" si="0"/>
        <v>5.6823501295627564E-3</v>
      </c>
      <c r="K47" s="99">
        <f>I47/'סכום נכסי הקרן'!$C$42</f>
        <v>-7.0697646287943576E-5</v>
      </c>
    </row>
    <row r="48" spans="2:11">
      <c r="B48" t="s">
        <v>3056</v>
      </c>
      <c r="C48" t="s">
        <v>3057</v>
      </c>
      <c r="D48" t="s">
        <v>2995</v>
      </c>
      <c r="E48" t="s">
        <v>106</v>
      </c>
      <c r="F48" s="86">
        <v>44963</v>
      </c>
      <c r="G48" s="77">
        <v>2251217.5200000005</v>
      </c>
      <c r="H48" s="77">
        <v>-13.066484000000001</v>
      </c>
      <c r="I48" s="77">
        <v>-294.15496913200002</v>
      </c>
      <c r="J48" s="99">
        <f t="shared" si="0"/>
        <v>8.7485654267903425E-3</v>
      </c>
      <c r="K48" s="99">
        <f>I48/'סכום נכסי הקרן'!$C$42</f>
        <v>-1.0884633469739185E-4</v>
      </c>
    </row>
    <row r="49" spans="2:11">
      <c r="B49" t="s">
        <v>3058</v>
      </c>
      <c r="C49" t="s">
        <v>3059</v>
      </c>
      <c r="D49" t="s">
        <v>2995</v>
      </c>
      <c r="E49" t="s">
        <v>106</v>
      </c>
      <c r="F49" s="86">
        <v>44964</v>
      </c>
      <c r="G49" s="77">
        <v>13680000.000000002</v>
      </c>
      <c r="H49" s="77">
        <v>-12.393001999999999</v>
      </c>
      <c r="I49" s="77">
        <f>-1695.36267+98.6677781592662</f>
        <v>-1596.6948918407338</v>
      </c>
      <c r="J49" s="99">
        <f t="shared" si="0"/>
        <v>4.7487859100630019E-2</v>
      </c>
      <c r="K49" s="99">
        <f>I49/'סכום נכסי הקרן'!$C$42</f>
        <v>-5.9082594157681338E-4</v>
      </c>
    </row>
    <row r="50" spans="2:11">
      <c r="B50" t="s">
        <v>3060</v>
      </c>
      <c r="C50" t="s">
        <v>3061</v>
      </c>
      <c r="D50" t="s">
        <v>2995</v>
      </c>
      <c r="E50" t="s">
        <v>106</v>
      </c>
      <c r="F50" s="86">
        <v>44964</v>
      </c>
      <c r="G50" s="77">
        <v>2267004.1593000004</v>
      </c>
      <c r="H50" s="77">
        <v>-12.258423000000001</v>
      </c>
      <c r="I50" s="77">
        <v>-277.8989626230001</v>
      </c>
      <c r="J50" s="99">
        <f t="shared" si="0"/>
        <v>8.2650898732684278E-3</v>
      </c>
      <c r="K50" s="99">
        <f>I50/'סכום נכסי הקרן'!$C$42</f>
        <v>-1.0283111513287865E-4</v>
      </c>
    </row>
    <row r="51" spans="2:11">
      <c r="B51" t="s">
        <v>3062</v>
      </c>
      <c r="C51" t="s">
        <v>3063</v>
      </c>
      <c r="D51" t="s">
        <v>2995</v>
      </c>
      <c r="E51" t="s">
        <v>106</v>
      </c>
      <c r="F51" s="86">
        <v>44964</v>
      </c>
      <c r="G51" s="77">
        <v>2620817.5106260004</v>
      </c>
      <c r="H51" s="77">
        <v>-12.255145000000001</v>
      </c>
      <c r="I51" s="77">
        <v>-321.18497995500007</v>
      </c>
      <c r="J51" s="99">
        <f t="shared" si="0"/>
        <v>9.5524743965067476E-3</v>
      </c>
      <c r="K51" s="99">
        <f>I51/'סכום נכסי הקרן'!$C$42</f>
        <v>-1.1884826535862143E-4</v>
      </c>
    </row>
    <row r="52" spans="2:11">
      <c r="B52" t="s">
        <v>3062</v>
      </c>
      <c r="C52" t="s">
        <v>3064</v>
      </c>
      <c r="D52" t="s">
        <v>2995</v>
      </c>
      <c r="E52" t="s">
        <v>106</v>
      </c>
      <c r="F52" s="86">
        <v>44964</v>
      </c>
      <c r="G52" s="77">
        <v>971068.74103200017</v>
      </c>
      <c r="H52" s="77">
        <v>-12.255145000000001</v>
      </c>
      <c r="I52" s="77">
        <v>-119.00587996900002</v>
      </c>
      <c r="J52" s="99">
        <f t="shared" si="0"/>
        <v>3.5393953403328525E-3</v>
      </c>
      <c r="K52" s="99">
        <f>I52/'סכום נכסי הקרן'!$C$42</f>
        <v>-4.4035815136104971E-5</v>
      </c>
    </row>
    <row r="53" spans="2:11">
      <c r="B53" t="s">
        <v>3065</v>
      </c>
      <c r="C53" t="s">
        <v>3066</v>
      </c>
      <c r="D53" t="s">
        <v>2995</v>
      </c>
      <c r="E53" t="s">
        <v>106</v>
      </c>
      <c r="F53" s="86">
        <v>44964</v>
      </c>
      <c r="G53" s="77">
        <v>731602.97640000016</v>
      </c>
      <c r="H53" s="77">
        <v>-12.219094999999999</v>
      </c>
      <c r="I53" s="77">
        <v>-89.395263983000007</v>
      </c>
      <c r="J53" s="99">
        <f t="shared" si="0"/>
        <v>2.6587356933260461E-3</v>
      </c>
      <c r="K53" s="99">
        <f>I53/'סכום נכסי הקרן'!$C$42</f>
        <v>-3.3078981642118351E-5</v>
      </c>
    </row>
    <row r="54" spans="2:11">
      <c r="B54" t="s">
        <v>3065</v>
      </c>
      <c r="C54" t="s">
        <v>3067</v>
      </c>
      <c r="D54" t="s">
        <v>2995</v>
      </c>
      <c r="E54" t="s">
        <v>106</v>
      </c>
      <c r="F54" s="86">
        <v>44964</v>
      </c>
      <c r="G54" s="77">
        <v>971380.68998800009</v>
      </c>
      <c r="H54" s="77">
        <v>-12.219094999999999</v>
      </c>
      <c r="I54" s="77">
        <v>-118.69393101300001</v>
      </c>
      <c r="J54" s="99">
        <f t="shared" si="0"/>
        <v>3.5301175577428182E-3</v>
      </c>
      <c r="K54" s="99">
        <f>I54/'סכום נכסי הקרן'!$C$42</f>
        <v>-4.3920384482074297E-5</v>
      </c>
    </row>
    <row r="55" spans="2:11">
      <c r="B55" t="s">
        <v>3065</v>
      </c>
      <c r="C55" t="s">
        <v>3068</v>
      </c>
      <c r="D55" t="s">
        <v>2995</v>
      </c>
      <c r="E55" t="s">
        <v>106</v>
      </c>
      <c r="F55" s="86">
        <v>44964</v>
      </c>
      <c r="G55" s="77">
        <v>630991.4339820001</v>
      </c>
      <c r="H55" s="77">
        <v>-12.219094999999999</v>
      </c>
      <c r="I55" s="77">
        <v>-77.101443859000014</v>
      </c>
      <c r="J55" s="99">
        <f t="shared" si="0"/>
        <v>2.2931009055902596E-3</v>
      </c>
      <c r="K55" s="99">
        <f>I55/'סכום נכסי הקרן'!$C$42</f>
        <v>-2.8529892215293282E-5</v>
      </c>
    </row>
    <row r="56" spans="2:11">
      <c r="B56" t="s">
        <v>3069</v>
      </c>
      <c r="C56" t="s">
        <v>3070</v>
      </c>
      <c r="D56" t="s">
        <v>2995</v>
      </c>
      <c r="E56" t="s">
        <v>106</v>
      </c>
      <c r="F56" s="86">
        <v>44964</v>
      </c>
      <c r="G56" s="77">
        <v>2914907.7628560006</v>
      </c>
      <c r="H56" s="77">
        <v>-12.189617</v>
      </c>
      <c r="I56" s="77">
        <v>-355.31610014700004</v>
      </c>
      <c r="J56" s="99">
        <f t="shared" si="0"/>
        <v>1.0567579934143825E-2</v>
      </c>
      <c r="K56" s="99">
        <f>I56/'סכום נכסי הקרן'!$C$42</f>
        <v>-1.3147782365905672E-4</v>
      </c>
    </row>
    <row r="57" spans="2:11">
      <c r="B57" t="s">
        <v>3071</v>
      </c>
      <c r="C57" t="s">
        <v>3072</v>
      </c>
      <c r="D57" t="s">
        <v>2995</v>
      </c>
      <c r="E57" t="s">
        <v>106</v>
      </c>
      <c r="F57" s="86">
        <v>44964</v>
      </c>
      <c r="G57" s="77">
        <v>1281650.8130999999</v>
      </c>
      <c r="H57" s="77">
        <v>-12.107398</v>
      </c>
      <c r="I57" s="77">
        <v>-155.17455967100003</v>
      </c>
      <c r="J57" s="99">
        <f t="shared" si="0"/>
        <v>4.615100645285827E-3</v>
      </c>
      <c r="K57" s="99">
        <f>I57/'סכום נכסי הקרן'!$C$42</f>
        <v>-5.7419332769764361E-5</v>
      </c>
    </row>
    <row r="58" spans="2:11">
      <c r="B58" t="s">
        <v>3073</v>
      </c>
      <c r="C58" t="s">
        <v>3074</v>
      </c>
      <c r="D58" t="s">
        <v>2995</v>
      </c>
      <c r="E58" t="s">
        <v>106</v>
      </c>
      <c r="F58" s="86">
        <v>44956</v>
      </c>
      <c r="G58" s="77">
        <v>1648365.39</v>
      </c>
      <c r="H58" s="77">
        <v>-12.116547000000001</v>
      </c>
      <c r="I58" s="77">
        <v>-199.72497143500004</v>
      </c>
      <c r="J58" s="99">
        <f t="shared" si="0"/>
        <v>5.9400899638681207E-3</v>
      </c>
      <c r="K58" s="99">
        <f>I58/'סכום נכסי הקרן'!$C$42</f>
        <v>-7.3904347604223768E-5</v>
      </c>
    </row>
    <row r="59" spans="2:11">
      <c r="B59" t="s">
        <v>3075</v>
      </c>
      <c r="C59" t="s">
        <v>3076</v>
      </c>
      <c r="D59" t="s">
        <v>2995</v>
      </c>
      <c r="E59" t="s">
        <v>106</v>
      </c>
      <c r="F59" s="86">
        <v>44956</v>
      </c>
      <c r="G59" s="77">
        <v>732606.84</v>
      </c>
      <c r="H59" s="77">
        <v>-12.116547000000001</v>
      </c>
      <c r="I59" s="77">
        <v>-88.766653995000013</v>
      </c>
      <c r="J59" s="99">
        <f t="shared" si="0"/>
        <v>2.6400399846518746E-3</v>
      </c>
      <c r="K59" s="99">
        <f>I59/'סכום נכסי הקרן'!$C$42</f>
        <v>-3.2846376721827958E-5</v>
      </c>
    </row>
    <row r="60" spans="2:11">
      <c r="B60" t="s">
        <v>3075</v>
      </c>
      <c r="C60" t="s">
        <v>3077</v>
      </c>
      <c r="D60" t="s">
        <v>2995</v>
      </c>
      <c r="E60" t="s">
        <v>106</v>
      </c>
      <c r="F60" s="86">
        <v>44956</v>
      </c>
      <c r="G60" s="77">
        <v>2744000.0000000005</v>
      </c>
      <c r="H60" s="77">
        <v>-12.116547000000001</v>
      </c>
      <c r="I60" s="77">
        <v>-332.47806000000003</v>
      </c>
      <c r="J60" s="99">
        <f t="shared" si="0"/>
        <v>9.8883458248739068E-3</v>
      </c>
      <c r="K60" s="99">
        <f>I60/'סכום נכסי הקרן'!$C$42</f>
        <v>-1.2302705035066044E-4</v>
      </c>
    </row>
    <row r="61" spans="2:11">
      <c r="B61" t="s">
        <v>3078</v>
      </c>
      <c r="C61" t="s">
        <v>3079</v>
      </c>
      <c r="D61" t="s">
        <v>2995</v>
      </c>
      <c r="E61" t="s">
        <v>106</v>
      </c>
      <c r="F61" s="86">
        <v>44964</v>
      </c>
      <c r="G61" s="77">
        <v>9604000.0000000019</v>
      </c>
      <c r="H61" s="77">
        <v>-12.071445000000001</v>
      </c>
      <c r="I61" s="77">
        <v>-1159.3415600000001</v>
      </c>
      <c r="J61" s="99">
        <f t="shared" si="0"/>
        <v>3.4480381275169864E-2</v>
      </c>
      <c r="K61" s="99">
        <f>I61/'סכום נכסי הקרן'!$C$42</f>
        <v>-4.2899183325279634E-4</v>
      </c>
    </row>
    <row r="62" spans="2:11">
      <c r="B62" t="s">
        <v>3080</v>
      </c>
      <c r="C62" t="s">
        <v>3081</v>
      </c>
      <c r="D62" t="s">
        <v>2995</v>
      </c>
      <c r="E62" t="s">
        <v>106</v>
      </c>
      <c r="F62" s="86">
        <v>44957</v>
      </c>
      <c r="G62" s="77">
        <v>5681013.6240000008</v>
      </c>
      <c r="H62" s="77">
        <v>-12.046379</v>
      </c>
      <c r="I62" s="77">
        <v>-684.35641020600008</v>
      </c>
      <c r="J62" s="99">
        <f t="shared" si="0"/>
        <v>2.0353682440237397E-2</v>
      </c>
      <c r="K62" s="99">
        <f>I62/'סכום נכסי הקרן'!$C$42</f>
        <v>-2.5323280139510798E-4</v>
      </c>
    </row>
    <row r="63" spans="2:11">
      <c r="B63" t="s">
        <v>3082</v>
      </c>
      <c r="C63" t="s">
        <v>3083</v>
      </c>
      <c r="D63" t="s">
        <v>2995</v>
      </c>
      <c r="E63" t="s">
        <v>106</v>
      </c>
      <c r="F63" s="86">
        <v>44964</v>
      </c>
      <c r="G63" s="77">
        <v>2984985.7752000005</v>
      </c>
      <c r="H63" s="77">
        <v>-12.006135</v>
      </c>
      <c r="I63" s="77">
        <v>-358.381424337</v>
      </c>
      <c r="J63" s="99">
        <f t="shared" si="0"/>
        <v>1.0658746808902631E-2</v>
      </c>
      <c r="K63" s="99">
        <f>I63/'סכום נכסי הקרן'!$C$42</f>
        <v>-1.326120873559281E-4</v>
      </c>
    </row>
    <row r="64" spans="2:11">
      <c r="B64" t="s">
        <v>3082</v>
      </c>
      <c r="C64" t="s">
        <v>3084</v>
      </c>
      <c r="D64" t="s">
        <v>2995</v>
      </c>
      <c r="E64" t="s">
        <v>106</v>
      </c>
      <c r="F64" s="86">
        <v>44964</v>
      </c>
      <c r="G64" s="77">
        <v>4161339.6779590012</v>
      </c>
      <c r="H64" s="77">
        <v>-12.006135</v>
      </c>
      <c r="I64" s="77">
        <v>-499.61606287600011</v>
      </c>
      <c r="J64" s="99">
        <f t="shared" si="0"/>
        <v>1.4859255402837212E-2</v>
      </c>
      <c r="K64" s="99">
        <f>I64/'סכום נכסי הקרן'!$C$42</f>
        <v>-1.8487322298332826E-4</v>
      </c>
    </row>
    <row r="65" spans="2:11">
      <c r="B65" t="s">
        <v>3085</v>
      </c>
      <c r="C65" t="s">
        <v>3086</v>
      </c>
      <c r="D65" t="s">
        <v>2995</v>
      </c>
      <c r="E65" t="s">
        <v>106</v>
      </c>
      <c r="F65" s="86">
        <v>44956</v>
      </c>
      <c r="G65" s="77">
        <v>1686715.1154000002</v>
      </c>
      <c r="H65" s="77">
        <v>-12.002259</v>
      </c>
      <c r="I65" s="77">
        <v>-202.44392083100001</v>
      </c>
      <c r="J65" s="99">
        <f t="shared" si="0"/>
        <v>6.0209551851942433E-3</v>
      </c>
      <c r="K65" s="99">
        <f>I65/'סכום נכסי הקרן'!$C$42</f>
        <v>-7.4910442034161755E-5</v>
      </c>
    </row>
    <row r="66" spans="2:11">
      <c r="B66" t="s">
        <v>3087</v>
      </c>
      <c r="C66" t="s">
        <v>3088</v>
      </c>
      <c r="D66" t="s">
        <v>2995</v>
      </c>
      <c r="E66" t="s">
        <v>106</v>
      </c>
      <c r="F66" s="86">
        <v>44956</v>
      </c>
      <c r="G66" s="77">
        <v>1320076.3622400002</v>
      </c>
      <c r="H66" s="77">
        <v>-11.998996999999999</v>
      </c>
      <c r="I66" s="77">
        <v>-158.39592699300002</v>
      </c>
      <c r="J66" s="99">
        <f t="shared" si="0"/>
        <v>4.7109084532021865E-3</v>
      </c>
      <c r="K66" s="99">
        <f>I66/'סכום נכסי הקרן'!$C$42</f>
        <v>-5.8611337197730721E-5</v>
      </c>
    </row>
    <row r="67" spans="2:11">
      <c r="B67" t="s">
        <v>3089</v>
      </c>
      <c r="C67" t="s">
        <v>3090</v>
      </c>
      <c r="D67" t="s">
        <v>2995</v>
      </c>
      <c r="E67" t="s">
        <v>106</v>
      </c>
      <c r="F67" s="86">
        <v>44973</v>
      </c>
      <c r="G67" s="77">
        <v>75809966.000000015</v>
      </c>
      <c r="H67" s="77">
        <v>-10.489749</v>
      </c>
      <c r="I67" s="77">
        <v>-7952.2750800000013</v>
      </c>
      <c r="J67" s="99">
        <f t="shared" si="0"/>
        <v>0.23651138389572779</v>
      </c>
      <c r="K67" s="99">
        <f>I67/'סכום נכסי הקרן'!$C$42</f>
        <v>-2.9425849834105212E-3</v>
      </c>
    </row>
    <row r="68" spans="2:11">
      <c r="B68" t="s">
        <v>3091</v>
      </c>
      <c r="C68" t="s">
        <v>3092</v>
      </c>
      <c r="D68" t="s">
        <v>2995</v>
      </c>
      <c r="E68" t="s">
        <v>106</v>
      </c>
      <c r="F68" s="86">
        <v>44972</v>
      </c>
      <c r="G68" s="77">
        <v>1731033.1158400001</v>
      </c>
      <c r="H68" s="77">
        <v>-10.195836999999999</v>
      </c>
      <c r="I68" s="77">
        <v>-176.49330668900001</v>
      </c>
      <c r="J68" s="99">
        <f t="shared" si="0"/>
        <v>5.2491489282521777E-3</v>
      </c>
      <c r="K68" s="99">
        <f>I68/'סכום נכסי הקרן'!$C$42</f>
        <v>-6.5307921156006971E-5</v>
      </c>
    </row>
    <row r="69" spans="2:11">
      <c r="B69" t="s">
        <v>3093</v>
      </c>
      <c r="C69" t="s">
        <v>3094</v>
      </c>
      <c r="D69" t="s">
        <v>2995</v>
      </c>
      <c r="E69" t="s">
        <v>106</v>
      </c>
      <c r="F69" s="86">
        <v>44972</v>
      </c>
      <c r="G69" s="77">
        <v>989728.9604000001</v>
      </c>
      <c r="H69" s="77">
        <v>-10.132687000000001</v>
      </c>
      <c r="I69" s="77">
        <v>-100.28613818800001</v>
      </c>
      <c r="J69" s="99">
        <f t="shared" si="0"/>
        <v>2.9826449776687147E-3</v>
      </c>
      <c r="K69" s="99">
        <f>I69/'סכום נכסי הקרן'!$C$42</f>
        <v>-3.710893817272745E-5</v>
      </c>
    </row>
    <row r="70" spans="2:11">
      <c r="B70" t="s">
        <v>3095</v>
      </c>
      <c r="C70" t="s">
        <v>3096</v>
      </c>
      <c r="D70" t="s">
        <v>2995</v>
      </c>
      <c r="E70" t="s">
        <v>106</v>
      </c>
      <c r="F70" s="86">
        <v>44972</v>
      </c>
      <c r="G70" s="77">
        <v>1864089.2700000003</v>
      </c>
      <c r="H70" s="77">
        <v>-10.101139</v>
      </c>
      <c r="I70" s="77">
        <v>-188.29425652900002</v>
      </c>
      <c r="J70" s="99">
        <f t="shared" si="0"/>
        <v>5.6001250891450508E-3</v>
      </c>
      <c r="K70" s="99">
        <f>I70/'סכום נכסי הקרן'!$C$42</f>
        <v>-6.9674633504338476E-5</v>
      </c>
    </row>
    <row r="71" spans="2:11">
      <c r="B71" t="s">
        <v>3095</v>
      </c>
      <c r="C71" t="s">
        <v>3097</v>
      </c>
      <c r="D71" t="s">
        <v>2995</v>
      </c>
      <c r="E71" t="s">
        <v>106</v>
      </c>
      <c r="F71" s="86">
        <v>44972</v>
      </c>
      <c r="G71" s="77">
        <v>1286188.7110800003</v>
      </c>
      <c r="H71" s="77">
        <v>-10.101139</v>
      </c>
      <c r="I71" s="77">
        <v>-129.91971522300003</v>
      </c>
      <c r="J71" s="99">
        <f t="shared" si="0"/>
        <v>3.8639875172339468E-3</v>
      </c>
      <c r="K71" s="99">
        <f>I71/'סכום נכסי הקרן'!$C$42</f>
        <v>-4.8074267957060052E-5</v>
      </c>
    </row>
    <row r="72" spans="2:11">
      <c r="B72" t="s">
        <v>3098</v>
      </c>
      <c r="C72" t="s">
        <v>3099</v>
      </c>
      <c r="D72" t="s">
        <v>2995</v>
      </c>
      <c r="E72" t="s">
        <v>106</v>
      </c>
      <c r="F72" s="86">
        <v>44972</v>
      </c>
      <c r="G72" s="77">
        <v>372881.93040000007</v>
      </c>
      <c r="H72" s="77">
        <v>-10.08222</v>
      </c>
      <c r="I72" s="77">
        <v>-37.594774906000005</v>
      </c>
      <c r="J72" s="99">
        <f t="shared" si="0"/>
        <v>1.1181192992969805E-3</v>
      </c>
      <c r="K72" s="99">
        <f>I72/'סכום נכסי הקרן'!$C$42</f>
        <v>-1.3911216473298142E-5</v>
      </c>
    </row>
    <row r="73" spans="2:11">
      <c r="B73" t="s">
        <v>3100</v>
      </c>
      <c r="C73" t="s">
        <v>3101</v>
      </c>
      <c r="D73" t="s">
        <v>2995</v>
      </c>
      <c r="E73" t="s">
        <v>106</v>
      </c>
      <c r="F73" s="86">
        <v>44973</v>
      </c>
      <c r="G73" s="77">
        <v>1869962.9400000004</v>
      </c>
      <c r="H73" s="77">
        <v>-9.7217570000000002</v>
      </c>
      <c r="I73" s="77">
        <v>-181.79325454400004</v>
      </c>
      <c r="J73" s="99">
        <f t="shared" si="0"/>
        <v>5.4067765240220726E-3</v>
      </c>
      <c r="K73" s="99">
        <f>I73/'סכום נכסי הקרן'!$C$42</f>
        <v>-6.7269063950250188E-5</v>
      </c>
    </row>
    <row r="74" spans="2:11">
      <c r="B74" t="s">
        <v>3102</v>
      </c>
      <c r="C74" t="s">
        <v>3103</v>
      </c>
      <c r="D74" t="s">
        <v>2995</v>
      </c>
      <c r="E74" t="s">
        <v>106</v>
      </c>
      <c r="F74" s="86">
        <v>44973</v>
      </c>
      <c r="G74" s="77">
        <v>4638037.7894400014</v>
      </c>
      <c r="H74" s="77">
        <v>-9.7092259999999992</v>
      </c>
      <c r="I74" s="77">
        <v>-450.31757300800001</v>
      </c>
      <c r="J74" s="99">
        <f t="shared" si="0"/>
        <v>1.3393051839032648E-2</v>
      </c>
      <c r="K74" s="99">
        <f>I74/'סכום נכסי הקרן'!$C$42</f>
        <v>-1.6663127404028532E-4</v>
      </c>
    </row>
    <row r="75" spans="2:11">
      <c r="B75" t="s">
        <v>3104</v>
      </c>
      <c r="C75" t="s">
        <v>3105</v>
      </c>
      <c r="D75" t="s">
        <v>2995</v>
      </c>
      <c r="E75" t="s">
        <v>106</v>
      </c>
      <c r="F75" s="86">
        <v>44977</v>
      </c>
      <c r="G75" s="77">
        <v>3264048.6121800006</v>
      </c>
      <c r="H75" s="77">
        <v>-9.369707</v>
      </c>
      <c r="I75" s="77">
        <v>-305.831782374</v>
      </c>
      <c r="J75" s="99">
        <f t="shared" si="0"/>
        <v>9.095849597870272E-3</v>
      </c>
      <c r="K75" s="99">
        <f>I75/'סכום נכסי הקרן'!$C$42</f>
        <v>-1.1316711270800341E-4</v>
      </c>
    </row>
    <row r="76" spans="2:11">
      <c r="B76" t="s">
        <v>3106</v>
      </c>
      <c r="C76" t="s">
        <v>3107</v>
      </c>
      <c r="D76" t="s">
        <v>2995</v>
      </c>
      <c r="E76" t="s">
        <v>106</v>
      </c>
      <c r="F76" s="86">
        <v>44977</v>
      </c>
      <c r="G76" s="77">
        <v>3042716.8491170006</v>
      </c>
      <c r="H76" s="77">
        <v>-9.3323610000000006</v>
      </c>
      <c r="I76" s="77">
        <v>-283.95732437600003</v>
      </c>
      <c r="J76" s="99">
        <f t="shared" ref="J76:J139" si="1">I76/$I$11</f>
        <v>8.4452737210262401E-3</v>
      </c>
      <c r="K76" s="99">
        <f>I76/'סכום נכסי הקרן'!$C$42</f>
        <v>-1.050728942638951E-4</v>
      </c>
    </row>
    <row r="77" spans="2:11">
      <c r="B77" t="s">
        <v>3108</v>
      </c>
      <c r="C77" t="s">
        <v>3109</v>
      </c>
      <c r="D77" t="s">
        <v>2995</v>
      </c>
      <c r="E77" t="s">
        <v>106</v>
      </c>
      <c r="F77" s="86">
        <v>44977</v>
      </c>
      <c r="G77" s="77">
        <v>9490500.0000000019</v>
      </c>
      <c r="H77" s="77">
        <v>-9.3105879999999992</v>
      </c>
      <c r="I77" s="77">
        <v>-883.62135000000012</v>
      </c>
      <c r="J77" s="99">
        <f t="shared" si="1"/>
        <v>2.6280090442785745E-2</v>
      </c>
      <c r="K77" s="99">
        <f>I77/'סכום נכסי הקרן'!$C$42</f>
        <v>-3.2696692322304986E-4</v>
      </c>
    </row>
    <row r="78" spans="2:11">
      <c r="B78" t="s">
        <v>3110</v>
      </c>
      <c r="C78" t="s">
        <v>3111</v>
      </c>
      <c r="D78" t="s">
        <v>2995</v>
      </c>
      <c r="E78" t="s">
        <v>106</v>
      </c>
      <c r="F78" s="86">
        <v>45013</v>
      </c>
      <c r="G78" s="77">
        <v>1877972.4900000002</v>
      </c>
      <c r="H78" s="77">
        <v>-9.1732849999999999</v>
      </c>
      <c r="I78" s="77">
        <v>-172.27176848900004</v>
      </c>
      <c r="J78" s="99">
        <f t="shared" si="1"/>
        <v>5.1235946897724548E-3</v>
      </c>
      <c r="K78" s="99">
        <f>I78/'סכום נכסי הקרן'!$C$42</f>
        <v>-6.3745822915032416E-5</v>
      </c>
    </row>
    <row r="79" spans="2:11">
      <c r="B79" t="s">
        <v>3110</v>
      </c>
      <c r="C79" t="s">
        <v>3112</v>
      </c>
      <c r="D79" t="s">
        <v>2995</v>
      </c>
      <c r="E79" t="s">
        <v>106</v>
      </c>
      <c r="F79" s="86">
        <v>45013</v>
      </c>
      <c r="G79" s="77">
        <v>485912.9579850001</v>
      </c>
      <c r="H79" s="77">
        <v>-9.1732849999999999</v>
      </c>
      <c r="I79" s="77">
        <v>-44.574180380000008</v>
      </c>
      <c r="J79" s="99">
        <f t="shared" si="1"/>
        <v>1.3256962292722398E-3</v>
      </c>
      <c r="K79" s="99">
        <f>I79/'סכום נכסי הקרן'!$C$42</f>
        <v>-1.649380994929314E-5</v>
      </c>
    </row>
    <row r="80" spans="2:11">
      <c r="B80" t="s">
        <v>3113</v>
      </c>
      <c r="C80" t="s">
        <v>3114</v>
      </c>
      <c r="D80" t="s">
        <v>2995</v>
      </c>
      <c r="E80" t="s">
        <v>106</v>
      </c>
      <c r="F80" s="86">
        <v>45013</v>
      </c>
      <c r="G80" s="77">
        <v>639055.29600000009</v>
      </c>
      <c r="H80" s="77">
        <v>-9.0802399999999999</v>
      </c>
      <c r="I80" s="77">
        <v>-58.027751876000011</v>
      </c>
      <c r="J80" s="99">
        <f t="shared" si="1"/>
        <v>1.7258235866446758E-3</v>
      </c>
      <c r="K80" s="99">
        <f>I80/'סכום נכסי הקרן'!$C$42</f>
        <v>-2.1472042852344252E-5</v>
      </c>
    </row>
    <row r="81" spans="2:11">
      <c r="B81" t="s">
        <v>3115</v>
      </c>
      <c r="C81" t="s">
        <v>3116</v>
      </c>
      <c r="D81" t="s">
        <v>2995</v>
      </c>
      <c r="E81" t="s">
        <v>106</v>
      </c>
      <c r="F81" s="86">
        <v>45013</v>
      </c>
      <c r="G81" s="77">
        <v>752684.11200000008</v>
      </c>
      <c r="H81" s="77">
        <v>-8.9564249999999994</v>
      </c>
      <c r="I81" s="77">
        <v>-67.413591396000015</v>
      </c>
      <c r="J81" s="99">
        <f t="shared" si="1"/>
        <v>2.004971110034726E-3</v>
      </c>
      <c r="K81" s="99">
        <f>I81/'סכום נכסי הקרן'!$C$42</f>
        <v>-2.4945090521144592E-5</v>
      </c>
    </row>
    <row r="82" spans="2:11">
      <c r="B82" t="s">
        <v>3117</v>
      </c>
      <c r="C82" t="s">
        <v>3118</v>
      </c>
      <c r="D82" t="s">
        <v>2995</v>
      </c>
      <c r="E82" t="s">
        <v>106</v>
      </c>
      <c r="F82" s="86">
        <v>45014</v>
      </c>
      <c r="G82" s="77">
        <v>640144.59480000008</v>
      </c>
      <c r="H82" s="77">
        <v>-8.8678559999999997</v>
      </c>
      <c r="I82" s="77">
        <v>-56.767100394000011</v>
      </c>
      <c r="J82" s="99">
        <f t="shared" si="1"/>
        <v>1.6883301116807764E-3</v>
      </c>
      <c r="K82" s="99">
        <f>I82/'סכום נכסי הקרן'!$C$42</f>
        <v>-2.1005563249597987E-5</v>
      </c>
    </row>
    <row r="83" spans="2:11">
      <c r="B83" t="s">
        <v>3117</v>
      </c>
      <c r="C83" t="s">
        <v>3119</v>
      </c>
      <c r="D83" t="s">
        <v>2995</v>
      </c>
      <c r="E83" t="s">
        <v>106</v>
      </c>
      <c r="F83" s="86">
        <v>45014</v>
      </c>
      <c r="G83" s="77">
        <v>811927.34805000003</v>
      </c>
      <c r="H83" s="77">
        <v>-8.8678559999999997</v>
      </c>
      <c r="I83" s="77">
        <v>-72.000547460000021</v>
      </c>
      <c r="J83" s="99">
        <f t="shared" si="1"/>
        <v>2.1413933685270141E-3</v>
      </c>
      <c r="K83" s="99">
        <f>I83/'סכום נכסי הקרן'!$C$42</f>
        <v>-2.6642404547345286E-5</v>
      </c>
    </row>
    <row r="84" spans="2:11">
      <c r="B84" t="s">
        <v>3120</v>
      </c>
      <c r="C84" t="s">
        <v>3121</v>
      </c>
      <c r="D84" t="s">
        <v>2995</v>
      </c>
      <c r="E84" t="s">
        <v>106</v>
      </c>
      <c r="F84" s="86">
        <v>45012</v>
      </c>
      <c r="G84" s="77">
        <v>2637010.8450000007</v>
      </c>
      <c r="H84" s="77">
        <v>-8.8269129999999993</v>
      </c>
      <c r="I84" s="77">
        <v>-232.76666125600002</v>
      </c>
      <c r="J84" s="99">
        <f t="shared" si="1"/>
        <v>6.9227943732606198E-3</v>
      </c>
      <c r="K84" s="99">
        <f>I84/'סכום נכסי הקרן'!$C$42</f>
        <v>-8.6130783349424732E-5</v>
      </c>
    </row>
    <row r="85" spans="2:11">
      <c r="B85" t="s">
        <v>3122</v>
      </c>
      <c r="C85" t="s">
        <v>3123</v>
      </c>
      <c r="D85" t="s">
        <v>2995</v>
      </c>
      <c r="E85" t="s">
        <v>106</v>
      </c>
      <c r="F85" s="86">
        <v>45014</v>
      </c>
      <c r="G85" s="77">
        <v>3202538.4720000005</v>
      </c>
      <c r="H85" s="77">
        <v>-8.8061389999999999</v>
      </c>
      <c r="I85" s="77">
        <v>-282.02000396900007</v>
      </c>
      <c r="J85" s="99">
        <f t="shared" si="1"/>
        <v>8.387655199798099E-3</v>
      </c>
      <c r="K85" s="99">
        <f>I85/'סכום נכסי הקרן'!$C$42</f>
        <v>-1.0435602646438572E-4</v>
      </c>
    </row>
    <row r="86" spans="2:11">
      <c r="B86" t="s">
        <v>3124</v>
      </c>
      <c r="C86" t="s">
        <v>3125</v>
      </c>
      <c r="D86" t="s">
        <v>2995</v>
      </c>
      <c r="E86" t="s">
        <v>106</v>
      </c>
      <c r="F86" s="86">
        <v>45012</v>
      </c>
      <c r="G86" s="77">
        <v>1130948.4600000002</v>
      </c>
      <c r="H86" s="77">
        <v>-8.7498400000000007</v>
      </c>
      <c r="I86" s="77">
        <v>-98.956185538000014</v>
      </c>
      <c r="J86" s="99">
        <f t="shared" si="1"/>
        <v>2.9430903925213294E-3</v>
      </c>
      <c r="K86" s="99">
        <f>I86/'סכום נכסי הקרן'!$C$42</f>
        <v>-3.6616815018388949E-5</v>
      </c>
    </row>
    <row r="87" spans="2:11">
      <c r="B87" t="s">
        <v>3126</v>
      </c>
      <c r="C87" t="s">
        <v>3127</v>
      </c>
      <c r="D87" t="s">
        <v>2995</v>
      </c>
      <c r="E87" t="s">
        <v>106</v>
      </c>
      <c r="F87" s="86">
        <v>45090</v>
      </c>
      <c r="G87" s="77">
        <v>3210708.2130000009</v>
      </c>
      <c r="H87" s="77">
        <v>-8.4759170000000008</v>
      </c>
      <c r="I87" s="77">
        <v>-272.13697750700004</v>
      </c>
      <c r="J87" s="99">
        <f t="shared" si="1"/>
        <v>8.093720666335541E-3</v>
      </c>
      <c r="K87" s="99">
        <f>I87/'סכום נכסי הקרן'!$C$42</f>
        <v>-1.0069900442161579E-4</v>
      </c>
    </row>
    <row r="88" spans="2:11">
      <c r="B88" t="s">
        <v>3128</v>
      </c>
      <c r="C88" t="s">
        <v>3129</v>
      </c>
      <c r="D88" t="s">
        <v>2995</v>
      </c>
      <c r="E88" t="s">
        <v>106</v>
      </c>
      <c r="F88" s="86">
        <v>45090</v>
      </c>
      <c r="G88" s="77">
        <v>1323925.2180000003</v>
      </c>
      <c r="H88" s="77">
        <v>-8.3227890000000002</v>
      </c>
      <c r="I88" s="77">
        <v>-110.18750750300002</v>
      </c>
      <c r="J88" s="99">
        <f t="shared" si="1"/>
        <v>3.2771250523133842E-3</v>
      </c>
      <c r="K88" s="99">
        <f>I88/'סכום נכסי הקרן'!$C$42</f>
        <v>-4.0772747632085427E-5</v>
      </c>
    </row>
    <row r="89" spans="2:11">
      <c r="B89" t="s">
        <v>3130</v>
      </c>
      <c r="C89" t="s">
        <v>3131</v>
      </c>
      <c r="D89" t="s">
        <v>2995</v>
      </c>
      <c r="E89" t="s">
        <v>106</v>
      </c>
      <c r="F89" s="86">
        <v>45090</v>
      </c>
      <c r="G89" s="77">
        <v>1665903.8619180003</v>
      </c>
      <c r="H89" s="77">
        <v>-8.1700929999999996</v>
      </c>
      <c r="I89" s="77">
        <v>-136.10589541500005</v>
      </c>
      <c r="J89" s="99">
        <f t="shared" si="1"/>
        <v>4.0479728577207177E-3</v>
      </c>
      <c r="K89" s="99">
        <f>I89/'סכום נכסי הקרן'!$C$42</f>
        <v>-5.0363343819567921E-5</v>
      </c>
    </row>
    <row r="90" spans="2:11">
      <c r="B90" t="s">
        <v>3130</v>
      </c>
      <c r="C90" t="s">
        <v>3132</v>
      </c>
      <c r="D90" t="s">
        <v>2995</v>
      </c>
      <c r="E90" t="s">
        <v>106</v>
      </c>
      <c r="F90" s="86">
        <v>45090</v>
      </c>
      <c r="G90" s="77">
        <v>653410.39217999997</v>
      </c>
      <c r="H90" s="77">
        <v>-8.1700929999999996</v>
      </c>
      <c r="I90" s="77">
        <v>-53.384236950000009</v>
      </c>
      <c r="J90" s="99">
        <f t="shared" si="1"/>
        <v>1.5877191913313375E-3</v>
      </c>
      <c r="K90" s="99">
        <f>I90/'סכום נכסי הקרן'!$C$42</f>
        <v>-1.9753800317468281E-5</v>
      </c>
    </row>
    <row r="91" spans="2:11">
      <c r="B91" t="s">
        <v>3133</v>
      </c>
      <c r="C91" t="s">
        <v>3134</v>
      </c>
      <c r="D91" t="s">
        <v>2995</v>
      </c>
      <c r="E91" t="s">
        <v>106</v>
      </c>
      <c r="F91" s="86">
        <v>44993</v>
      </c>
      <c r="G91" s="77">
        <v>1761802.6265000002</v>
      </c>
      <c r="H91" s="77">
        <v>-8.1637520000000006</v>
      </c>
      <c r="I91" s="77">
        <v>-143.82919914200002</v>
      </c>
      <c r="J91" s="99">
        <f t="shared" si="1"/>
        <v>4.277674324828392E-3</v>
      </c>
      <c r="K91" s="99">
        <f>I91/'סכום נכסי הקרן'!$C$42</f>
        <v>-5.3221202399755346E-5</v>
      </c>
    </row>
    <row r="92" spans="2:11">
      <c r="B92" t="s">
        <v>3135</v>
      </c>
      <c r="C92" t="s">
        <v>3136</v>
      </c>
      <c r="D92" t="s">
        <v>2995</v>
      </c>
      <c r="E92" t="s">
        <v>106</v>
      </c>
      <c r="F92" s="86">
        <v>45020</v>
      </c>
      <c r="G92" s="77">
        <v>5680160.0000000009</v>
      </c>
      <c r="H92" s="77">
        <v>-8.2457809999999991</v>
      </c>
      <c r="I92" s="77">
        <v>-468.37355000000002</v>
      </c>
      <c r="J92" s="99">
        <f t="shared" si="1"/>
        <v>1.3930060941837396E-2</v>
      </c>
      <c r="K92" s="99">
        <f>I92/'סכום נכסי הקרן'!$C$42</f>
        <v>-1.7331253773186591E-4</v>
      </c>
    </row>
    <row r="93" spans="2:11">
      <c r="B93" t="s">
        <v>3137</v>
      </c>
      <c r="C93" t="s">
        <v>3138</v>
      </c>
      <c r="D93" t="s">
        <v>2995</v>
      </c>
      <c r="E93" t="s">
        <v>106</v>
      </c>
      <c r="F93" s="86">
        <v>45019</v>
      </c>
      <c r="G93" s="77">
        <v>3227047.6949999998</v>
      </c>
      <c r="H93" s="77">
        <v>-7.9744539999999997</v>
      </c>
      <c r="I93" s="77">
        <v>-257.33942796700006</v>
      </c>
      <c r="J93" s="99">
        <f t="shared" si="1"/>
        <v>7.6536215896860216E-3</v>
      </c>
      <c r="K93" s="99">
        <f>I93/'סכום נכסי הקרן'!$C$42</f>
        <v>-9.5223458539508656E-5</v>
      </c>
    </row>
    <row r="94" spans="2:11">
      <c r="B94" t="s">
        <v>3137</v>
      </c>
      <c r="C94" t="s">
        <v>3139</v>
      </c>
      <c r="D94" t="s">
        <v>2995</v>
      </c>
      <c r="E94" t="s">
        <v>106</v>
      </c>
      <c r="F94" s="86">
        <v>45019</v>
      </c>
      <c r="G94" s="77">
        <v>1146047.1954750002</v>
      </c>
      <c r="H94" s="77">
        <v>-7.9744539999999997</v>
      </c>
      <c r="I94" s="77">
        <v>-91.391004308000021</v>
      </c>
      <c r="J94" s="99">
        <f t="shared" si="1"/>
        <v>2.7180917016901662E-3</v>
      </c>
      <c r="K94" s="99">
        <f>I94/'סכום נכסי הקרן'!$C$42</f>
        <v>-3.3817466597939551E-5</v>
      </c>
    </row>
    <row r="95" spans="2:11">
      <c r="B95" t="s">
        <v>3140</v>
      </c>
      <c r="C95" t="s">
        <v>3141</v>
      </c>
      <c r="D95" t="s">
        <v>2995</v>
      </c>
      <c r="E95" t="s">
        <v>106</v>
      </c>
      <c r="F95" s="86">
        <v>45019</v>
      </c>
      <c r="G95" s="77">
        <v>491411.77394400007</v>
      </c>
      <c r="H95" s="77">
        <v>-7.9198110000000002</v>
      </c>
      <c r="I95" s="77">
        <v>-38.918883040000011</v>
      </c>
      <c r="J95" s="99">
        <f t="shared" si="1"/>
        <v>1.1575000606576565E-3</v>
      </c>
      <c r="K95" s="99">
        <f>I95/'סכום נכסי הקרן'!$C$42</f>
        <v>-1.4401176977974262E-5</v>
      </c>
    </row>
    <row r="96" spans="2:11">
      <c r="B96" t="s">
        <v>3140</v>
      </c>
      <c r="C96" t="s">
        <v>3142</v>
      </c>
      <c r="D96" t="s">
        <v>2995</v>
      </c>
      <c r="E96" t="s">
        <v>106</v>
      </c>
      <c r="F96" s="86">
        <v>45019</v>
      </c>
      <c r="G96" s="77">
        <v>1546765.3562400003</v>
      </c>
      <c r="H96" s="77">
        <v>-7.9198110000000002</v>
      </c>
      <c r="I96" s="77">
        <v>-122.50089089300003</v>
      </c>
      <c r="J96" s="99">
        <f t="shared" si="1"/>
        <v>3.6433416779595345E-3</v>
      </c>
      <c r="K96" s="99">
        <f>I96/'סכום נכסי הקרן'!$C$42</f>
        <v>-4.5329076065632348E-5</v>
      </c>
    </row>
    <row r="97" spans="2:11">
      <c r="B97" t="s">
        <v>3140</v>
      </c>
      <c r="C97" t="s">
        <v>3143</v>
      </c>
      <c r="D97" t="s">
        <v>2995</v>
      </c>
      <c r="E97" t="s">
        <v>106</v>
      </c>
      <c r="F97" s="86">
        <v>45019</v>
      </c>
      <c r="G97" s="77">
        <v>759689.79840000009</v>
      </c>
      <c r="H97" s="77">
        <v>-7.9198110000000002</v>
      </c>
      <c r="I97" s="77">
        <v>-60.165995227000003</v>
      </c>
      <c r="J97" s="99">
        <f t="shared" si="1"/>
        <v>1.7894178271561404E-3</v>
      </c>
      <c r="K97" s="99">
        <f>I97/'סכום נכסי הקרן'!$C$42</f>
        <v>-2.2263258285944414E-5</v>
      </c>
    </row>
    <row r="98" spans="2:11">
      <c r="B98" t="s">
        <v>3144</v>
      </c>
      <c r="C98" t="s">
        <v>3145</v>
      </c>
      <c r="D98" t="s">
        <v>2995</v>
      </c>
      <c r="E98" t="s">
        <v>106</v>
      </c>
      <c r="F98" s="86">
        <v>45091</v>
      </c>
      <c r="G98" s="77">
        <v>1769679.2426040003</v>
      </c>
      <c r="H98" s="77">
        <v>-8.0831250000000008</v>
      </c>
      <c r="I98" s="77">
        <v>-143.045377035</v>
      </c>
      <c r="J98" s="99">
        <f t="shared" si="1"/>
        <v>4.2543623984438433E-3</v>
      </c>
      <c r="K98" s="99">
        <f>I98/'סכום נכסי הקרן'!$C$42</f>
        <v>-5.2931164248594779E-5</v>
      </c>
    </row>
    <row r="99" spans="2:11">
      <c r="B99" t="s">
        <v>3146</v>
      </c>
      <c r="C99" t="s">
        <v>3147</v>
      </c>
      <c r="D99" t="s">
        <v>2995</v>
      </c>
      <c r="E99" t="s">
        <v>106</v>
      </c>
      <c r="F99" s="86">
        <v>45019</v>
      </c>
      <c r="G99" s="77">
        <v>379973.05200000008</v>
      </c>
      <c r="H99" s="77">
        <v>-7.883413</v>
      </c>
      <c r="I99" s="77">
        <v>-29.954844813000008</v>
      </c>
      <c r="J99" s="99">
        <f t="shared" si="1"/>
        <v>8.9089747648724374E-4</v>
      </c>
      <c r="K99" s="99">
        <f>I99/'סכום נכסי הקרן'!$C$42</f>
        <v>-1.1084208687500075E-5</v>
      </c>
    </row>
    <row r="100" spans="2:11">
      <c r="B100" t="s">
        <v>3148</v>
      </c>
      <c r="C100" t="s">
        <v>3149</v>
      </c>
      <c r="D100" t="s">
        <v>2995</v>
      </c>
      <c r="E100" t="s">
        <v>106</v>
      </c>
      <c r="F100" s="86">
        <v>45091</v>
      </c>
      <c r="G100" s="77">
        <v>1475561.6694000002</v>
      </c>
      <c r="H100" s="77">
        <v>-8.0224039999999999</v>
      </c>
      <c r="I100" s="77">
        <v>-118.37551361700002</v>
      </c>
      <c r="J100" s="99">
        <f t="shared" si="1"/>
        <v>3.5206473950250023E-3</v>
      </c>
      <c r="K100" s="99">
        <f>I100/'סכום נכסי הקרן'!$C$42</f>
        <v>-4.3802560307419838E-5</v>
      </c>
    </row>
    <row r="101" spans="2:11">
      <c r="B101" t="s">
        <v>3148</v>
      </c>
      <c r="C101" t="s">
        <v>3150</v>
      </c>
      <c r="D101" t="s">
        <v>2995</v>
      </c>
      <c r="E101" t="s">
        <v>106</v>
      </c>
      <c r="F101" s="86">
        <v>45091</v>
      </c>
      <c r="G101" s="77">
        <v>2422992.6182400007</v>
      </c>
      <c r="H101" s="77">
        <v>-8.0224039999999999</v>
      </c>
      <c r="I101" s="77">
        <v>-194.382248995</v>
      </c>
      <c r="J101" s="99">
        <f t="shared" si="1"/>
        <v>5.7811901942621665E-3</v>
      </c>
      <c r="K101" s="99">
        <f>I101/'סכום נכסי הקרן'!$C$42</f>
        <v>-7.1927376905358734E-5</v>
      </c>
    </row>
    <row r="102" spans="2:11">
      <c r="B102" t="s">
        <v>3151</v>
      </c>
      <c r="C102" t="s">
        <v>3152</v>
      </c>
      <c r="D102" t="s">
        <v>2995</v>
      </c>
      <c r="E102" t="s">
        <v>106</v>
      </c>
      <c r="F102" s="86">
        <v>45131</v>
      </c>
      <c r="G102" s="77">
        <v>2019160.5152000005</v>
      </c>
      <c r="H102" s="77">
        <v>-7.4373379999999996</v>
      </c>
      <c r="I102" s="77">
        <v>-150.17179239100003</v>
      </c>
      <c r="J102" s="99">
        <f t="shared" si="1"/>
        <v>4.466311600541029E-3</v>
      </c>
      <c r="K102" s="99">
        <f>I102/'סכום נכסי הקרן'!$C$42</f>
        <v>-5.556815587692158E-5</v>
      </c>
    </row>
    <row r="103" spans="2:11">
      <c r="B103" t="s">
        <v>3151</v>
      </c>
      <c r="C103" t="s">
        <v>3153</v>
      </c>
      <c r="D103" t="s">
        <v>2995</v>
      </c>
      <c r="E103" t="s">
        <v>106</v>
      </c>
      <c r="F103" s="86">
        <v>45131</v>
      </c>
      <c r="G103" s="77">
        <v>1368671.9040000003</v>
      </c>
      <c r="H103" s="77">
        <v>-7.4373379999999996</v>
      </c>
      <c r="I103" s="77">
        <v>-101.79275570999999</v>
      </c>
      <c r="J103" s="99">
        <f t="shared" si="1"/>
        <v>3.0274538143280428E-3</v>
      </c>
      <c r="K103" s="99">
        <f>I103/'סכום נכסי הקרן'!$C$42</f>
        <v>-3.7666432732633989E-5</v>
      </c>
    </row>
    <row r="104" spans="2:11">
      <c r="B104" t="s">
        <v>3154</v>
      </c>
      <c r="C104" t="s">
        <v>3155</v>
      </c>
      <c r="D104" t="s">
        <v>2995</v>
      </c>
      <c r="E104" t="s">
        <v>106</v>
      </c>
      <c r="F104" s="86">
        <v>45019</v>
      </c>
      <c r="G104" s="77">
        <v>2069813.9359050002</v>
      </c>
      <c r="H104" s="77">
        <v>-7.8137189999999999</v>
      </c>
      <c r="I104" s="77">
        <v>-161.72944208300004</v>
      </c>
      <c r="J104" s="99">
        <f t="shared" si="1"/>
        <v>4.8100516869612978E-3</v>
      </c>
      <c r="K104" s="99">
        <f>I104/'סכום נכסי הקרן'!$C$42</f>
        <v>-5.9844839729663563E-5</v>
      </c>
    </row>
    <row r="105" spans="2:11">
      <c r="B105" t="s">
        <v>3156</v>
      </c>
      <c r="C105" t="s">
        <v>3157</v>
      </c>
      <c r="D105" t="s">
        <v>2995</v>
      </c>
      <c r="E105" t="s">
        <v>106</v>
      </c>
      <c r="F105" s="86">
        <v>44993</v>
      </c>
      <c r="G105" s="77">
        <v>1065300.0523200002</v>
      </c>
      <c r="H105" s="77">
        <v>-7.7865029999999997</v>
      </c>
      <c r="I105" s="77">
        <v>-82.94962390100001</v>
      </c>
      <c r="J105" s="99">
        <f t="shared" si="1"/>
        <v>2.4670336658494524E-3</v>
      </c>
      <c r="K105" s="99">
        <f>I105/'סכום נכסי הקרן'!$C$42</f>
        <v>-3.0693897685268837E-5</v>
      </c>
    </row>
    <row r="106" spans="2:11">
      <c r="B106" t="s">
        <v>3158</v>
      </c>
      <c r="C106" t="s">
        <v>3159</v>
      </c>
      <c r="D106" t="s">
        <v>2995</v>
      </c>
      <c r="E106" t="s">
        <v>106</v>
      </c>
      <c r="F106" s="86">
        <v>45131</v>
      </c>
      <c r="G106" s="77">
        <v>2677642.2228220003</v>
      </c>
      <c r="H106" s="77">
        <v>-7.3468770000000001</v>
      </c>
      <c r="I106" s="77">
        <v>-196.72308475100004</v>
      </c>
      <c r="J106" s="99">
        <f t="shared" si="1"/>
        <v>5.8508098060782322E-3</v>
      </c>
      <c r="K106" s="99">
        <f>I106/'סכום נכסי הקרן'!$C$42</f>
        <v>-7.2793557724676696E-5</v>
      </c>
    </row>
    <row r="107" spans="2:11">
      <c r="B107" t="s">
        <v>3160</v>
      </c>
      <c r="C107" t="s">
        <v>3161</v>
      </c>
      <c r="D107" t="s">
        <v>2995</v>
      </c>
      <c r="E107" t="s">
        <v>106</v>
      </c>
      <c r="F107" s="86">
        <v>45131</v>
      </c>
      <c r="G107" s="77">
        <v>1372230.7969630002</v>
      </c>
      <c r="H107" s="77">
        <v>-7.316757</v>
      </c>
      <c r="I107" s="77">
        <v>-100.40279805300004</v>
      </c>
      <c r="J107" s="99">
        <f t="shared" si="1"/>
        <v>2.9861145993604538E-3</v>
      </c>
      <c r="K107" s="99">
        <f>I107/'סכום נכסי הקרן'!$C$42</f>
        <v>-3.7152105890577041E-5</v>
      </c>
    </row>
    <row r="108" spans="2:11">
      <c r="B108" t="s">
        <v>3162</v>
      </c>
      <c r="C108" t="s">
        <v>3163</v>
      </c>
      <c r="D108" t="s">
        <v>2995</v>
      </c>
      <c r="E108" t="s">
        <v>106</v>
      </c>
      <c r="F108" s="86">
        <v>45089</v>
      </c>
      <c r="G108" s="77">
        <v>3565000.0000000005</v>
      </c>
      <c r="H108" s="77">
        <v>-7.581588</v>
      </c>
      <c r="I108" s="77">
        <v>-270.28359999999998</v>
      </c>
      <c r="J108" s="99">
        <f t="shared" si="1"/>
        <v>8.0385987201437858E-3</v>
      </c>
      <c r="K108" s="99">
        <f>I108/'סכום נכסי הקרן'!$C$42</f>
        <v>-1.0001319806232555E-4</v>
      </c>
    </row>
    <row r="109" spans="2:11">
      <c r="B109" t="s">
        <v>3164</v>
      </c>
      <c r="C109" t="s">
        <v>3165</v>
      </c>
      <c r="D109" t="s">
        <v>2995</v>
      </c>
      <c r="E109" t="s">
        <v>106</v>
      </c>
      <c r="F109" s="86">
        <v>44993</v>
      </c>
      <c r="G109" s="77">
        <v>1332746.4024000003</v>
      </c>
      <c r="H109" s="77">
        <v>-7.6958149999999996</v>
      </c>
      <c r="I109" s="77">
        <v>-102.56569277000001</v>
      </c>
      <c r="J109" s="99">
        <f t="shared" si="1"/>
        <v>3.0504420047371829E-3</v>
      </c>
      <c r="K109" s="99">
        <f>I109/'סכום נכסי הקרן'!$C$42</f>
        <v>-3.7952443083508006E-5</v>
      </c>
    </row>
    <row r="110" spans="2:11">
      <c r="B110" t="s">
        <v>3166</v>
      </c>
      <c r="C110" t="s">
        <v>3167</v>
      </c>
      <c r="D110" t="s">
        <v>2995</v>
      </c>
      <c r="E110" t="s">
        <v>106</v>
      </c>
      <c r="F110" s="86">
        <v>44993</v>
      </c>
      <c r="G110" s="77">
        <v>2977220.637379</v>
      </c>
      <c r="H110" s="77">
        <v>-7.6927940000000001</v>
      </c>
      <c r="I110" s="77">
        <v>-229.03146009900004</v>
      </c>
      <c r="J110" s="99">
        <f t="shared" si="1"/>
        <v>6.8117044542269096E-3</v>
      </c>
      <c r="K110" s="99">
        <f>I110/'סכום נכסי הקרן'!$C$42</f>
        <v>-8.474864468796814E-5</v>
      </c>
    </row>
    <row r="111" spans="2:11">
      <c r="B111" t="s">
        <v>3166</v>
      </c>
      <c r="C111" t="s">
        <v>3168</v>
      </c>
      <c r="D111" t="s">
        <v>2995</v>
      </c>
      <c r="E111" t="s">
        <v>106</v>
      </c>
      <c r="F111" s="86">
        <v>44993</v>
      </c>
      <c r="G111" s="77">
        <v>3141416.1136490004</v>
      </c>
      <c r="H111" s="77">
        <v>-7.6927940000000001</v>
      </c>
      <c r="I111" s="77">
        <v>-241.66268027000007</v>
      </c>
      <c r="J111" s="99">
        <f t="shared" si="1"/>
        <v>7.1873739743178629E-3</v>
      </c>
      <c r="K111" s="99">
        <f>I111/'סכום נכסי הקרן'!$C$42</f>
        <v>-8.9422582450862632E-5</v>
      </c>
    </row>
    <row r="112" spans="2:11">
      <c r="B112" t="s">
        <v>3169</v>
      </c>
      <c r="C112" t="s">
        <v>3170</v>
      </c>
      <c r="D112" t="s">
        <v>2995</v>
      </c>
      <c r="E112" t="s">
        <v>106</v>
      </c>
      <c r="F112" s="86">
        <v>44986</v>
      </c>
      <c r="G112" s="77">
        <v>2512382.1619840004</v>
      </c>
      <c r="H112" s="77">
        <v>-7.7094550000000002</v>
      </c>
      <c r="I112" s="77">
        <v>-193.690960021</v>
      </c>
      <c r="J112" s="99">
        <f t="shared" si="1"/>
        <v>5.7606303280266797E-3</v>
      </c>
      <c r="K112" s="99">
        <f>I112/'סכום נכסי הקרן'!$C$42</f>
        <v>-7.1671578843341788E-5</v>
      </c>
    </row>
    <row r="113" spans="2:11">
      <c r="B113" t="s">
        <v>3169</v>
      </c>
      <c r="C113" t="s">
        <v>3171</v>
      </c>
      <c r="D113" t="s">
        <v>2995</v>
      </c>
      <c r="E113" t="s">
        <v>106</v>
      </c>
      <c r="F113" s="86">
        <v>44986</v>
      </c>
      <c r="G113" s="77">
        <v>1942328.6902800002</v>
      </c>
      <c r="H113" s="77">
        <v>-7.7094550000000002</v>
      </c>
      <c r="I113" s="77">
        <v>-149.74294698800003</v>
      </c>
      <c r="J113" s="99">
        <f t="shared" si="1"/>
        <v>4.4535571599915637E-3</v>
      </c>
      <c r="K113" s="99">
        <f>I113/'סכום נכסי הקרן'!$C$42</f>
        <v>-5.5409469962465961E-5</v>
      </c>
    </row>
    <row r="114" spans="2:11">
      <c r="B114" t="s">
        <v>3172</v>
      </c>
      <c r="C114" t="s">
        <v>3173</v>
      </c>
      <c r="D114" t="s">
        <v>2995</v>
      </c>
      <c r="E114" t="s">
        <v>106</v>
      </c>
      <c r="F114" s="86">
        <v>44986</v>
      </c>
      <c r="G114" s="77">
        <v>1752395.5612800003</v>
      </c>
      <c r="H114" s="77">
        <v>-7.6792600000000002</v>
      </c>
      <c r="I114" s="77">
        <v>-134.57101346000002</v>
      </c>
      <c r="J114" s="99">
        <f t="shared" si="1"/>
        <v>4.0023233987116066E-3</v>
      </c>
      <c r="K114" s="99">
        <f>I114/'סכום נכסי הקרן'!$C$42</f>
        <v>-4.9795390555042415E-5</v>
      </c>
    </row>
    <row r="115" spans="2:11">
      <c r="B115" t="s">
        <v>3174</v>
      </c>
      <c r="C115" t="s">
        <v>3175</v>
      </c>
      <c r="D115" t="s">
        <v>2995</v>
      </c>
      <c r="E115" t="s">
        <v>106</v>
      </c>
      <c r="F115" s="86">
        <v>44993</v>
      </c>
      <c r="G115" s="77">
        <v>2287527.4800000004</v>
      </c>
      <c r="H115" s="77">
        <v>-7.5630800000000002</v>
      </c>
      <c r="I115" s="77">
        <v>-173.00754038300005</v>
      </c>
      <c r="J115" s="99">
        <f t="shared" si="1"/>
        <v>5.145477538030456E-3</v>
      </c>
      <c r="K115" s="99">
        <f>I115/'סכום נכסי הקרן'!$C$42</f>
        <v>-6.4018081017867053E-5</v>
      </c>
    </row>
    <row r="116" spans="2:11">
      <c r="B116" t="s">
        <v>3174</v>
      </c>
      <c r="C116" t="s">
        <v>3176</v>
      </c>
      <c r="D116" t="s">
        <v>2995</v>
      </c>
      <c r="E116" t="s">
        <v>106</v>
      </c>
      <c r="F116" s="86">
        <v>44993</v>
      </c>
      <c r="G116" s="77">
        <v>328823.66790000006</v>
      </c>
      <c r="H116" s="77">
        <v>-7.5630800000000002</v>
      </c>
      <c r="I116" s="77">
        <v>-24.869198075000007</v>
      </c>
      <c r="J116" s="99">
        <f t="shared" si="1"/>
        <v>7.3964348490510468E-4</v>
      </c>
      <c r="K116" s="99">
        <f>I116/'סכום נכסי הקרן'!$C$42</f>
        <v>-9.2023638605012715E-6</v>
      </c>
    </row>
    <row r="117" spans="2:11">
      <c r="B117" t="s">
        <v>3177</v>
      </c>
      <c r="C117" t="s">
        <v>3178</v>
      </c>
      <c r="D117" t="s">
        <v>2995</v>
      </c>
      <c r="E117" t="s">
        <v>106</v>
      </c>
      <c r="F117" s="86">
        <v>44980</v>
      </c>
      <c r="G117" s="77">
        <v>1480411.1276960003</v>
      </c>
      <c r="H117" s="77">
        <v>-7.5541650000000002</v>
      </c>
      <c r="I117" s="77">
        <v>-111.83269457900003</v>
      </c>
      <c r="J117" s="99">
        <f t="shared" si="1"/>
        <v>3.3260551343588015E-3</v>
      </c>
      <c r="K117" s="99">
        <f>I117/'סכום נכסי הקרן'!$C$42</f>
        <v>-4.1381517164833875E-5</v>
      </c>
    </row>
    <row r="118" spans="2:11">
      <c r="B118" t="s">
        <v>3177</v>
      </c>
      <c r="C118" t="s">
        <v>3179</v>
      </c>
      <c r="D118" t="s">
        <v>2995</v>
      </c>
      <c r="E118" t="s">
        <v>106</v>
      </c>
      <c r="F118" s="86">
        <v>44980</v>
      </c>
      <c r="G118" s="77">
        <v>1519347.3901980005</v>
      </c>
      <c r="H118" s="77">
        <v>-7.5541650000000002</v>
      </c>
      <c r="I118" s="77">
        <v>-114.77400397000002</v>
      </c>
      <c r="J118" s="99">
        <f t="shared" si="1"/>
        <v>3.4135336417711621E-3</v>
      </c>
      <c r="K118" s="99">
        <f>I118/'סכום נכסי הקרן'!$C$42</f>
        <v>-4.2469891593340305E-5</v>
      </c>
    </row>
    <row r="119" spans="2:11">
      <c r="B119" t="s">
        <v>3177</v>
      </c>
      <c r="C119" t="s">
        <v>3180</v>
      </c>
      <c r="D119" t="s">
        <v>2995</v>
      </c>
      <c r="E119" t="s">
        <v>106</v>
      </c>
      <c r="F119" s="86">
        <v>44980</v>
      </c>
      <c r="G119" s="77">
        <v>1525744.5192000002</v>
      </c>
      <c r="H119" s="77">
        <v>-7.5541650000000002</v>
      </c>
      <c r="I119" s="77">
        <v>-115.25725363000002</v>
      </c>
      <c r="J119" s="99">
        <f t="shared" si="1"/>
        <v>3.427906138283662E-3</v>
      </c>
      <c r="K119" s="99">
        <f>I119/'סכום נכסי הקרן'!$C$42</f>
        <v>-4.2648708746727081E-5</v>
      </c>
    </row>
    <row r="120" spans="2:11">
      <c r="B120" t="s">
        <v>3181</v>
      </c>
      <c r="C120" t="s">
        <v>3182</v>
      </c>
      <c r="D120" t="s">
        <v>2995</v>
      </c>
      <c r="E120" t="s">
        <v>106</v>
      </c>
      <c r="F120" s="86">
        <v>44998</v>
      </c>
      <c r="G120" s="77">
        <v>1144404.504</v>
      </c>
      <c r="H120" s="77">
        <v>-7.3144119999999999</v>
      </c>
      <c r="I120" s="77">
        <v>-83.70646144600002</v>
      </c>
      <c r="J120" s="99">
        <f t="shared" si="1"/>
        <v>2.4895430349735647E-3</v>
      </c>
      <c r="K120" s="99">
        <f>I120/'סכום נכסי הקרן'!$C$42</f>
        <v>-3.0973950723222638E-5</v>
      </c>
    </row>
    <row r="121" spans="2:11">
      <c r="B121" t="s">
        <v>3183</v>
      </c>
      <c r="C121" t="s">
        <v>3184</v>
      </c>
      <c r="D121" t="s">
        <v>2995</v>
      </c>
      <c r="E121" t="s">
        <v>106</v>
      </c>
      <c r="F121" s="86">
        <v>45126</v>
      </c>
      <c r="G121" s="77">
        <v>2401757.5447320007</v>
      </c>
      <c r="H121" s="77">
        <v>-7.4711470000000002</v>
      </c>
      <c r="I121" s="77">
        <v>-179.43883415900001</v>
      </c>
      <c r="J121" s="99">
        <f t="shared" si="1"/>
        <v>5.3367528870217453E-3</v>
      </c>
      <c r="K121" s="99">
        <f>I121/'סכום נכסי הקרן'!$C$42</f>
        <v>-6.6397856402744586E-5</v>
      </c>
    </row>
    <row r="122" spans="2:11">
      <c r="B122" t="s">
        <v>3185</v>
      </c>
      <c r="C122" t="s">
        <v>3186</v>
      </c>
      <c r="D122" t="s">
        <v>2995</v>
      </c>
      <c r="E122" t="s">
        <v>106</v>
      </c>
      <c r="F122" s="86">
        <v>44991</v>
      </c>
      <c r="G122" s="77">
        <v>2028178.6759280001</v>
      </c>
      <c r="H122" s="77">
        <v>-7.3856080000000004</v>
      </c>
      <c r="I122" s="77">
        <v>-149.793332515</v>
      </c>
      <c r="J122" s="99">
        <f t="shared" si="1"/>
        <v>4.4550556935054574E-3</v>
      </c>
      <c r="K122" s="99">
        <f>I122/'סכום נכסי הקרן'!$C$42</f>
        <v>-5.5428114148392607E-5</v>
      </c>
    </row>
    <row r="123" spans="2:11">
      <c r="B123" t="s">
        <v>3187</v>
      </c>
      <c r="C123" t="s">
        <v>3188</v>
      </c>
      <c r="D123" t="s">
        <v>2995</v>
      </c>
      <c r="E123" t="s">
        <v>106</v>
      </c>
      <c r="F123" s="86">
        <v>45097</v>
      </c>
      <c r="G123" s="77">
        <v>8231010.0000000009</v>
      </c>
      <c r="H123" s="77">
        <v>-7.1697430000000004</v>
      </c>
      <c r="I123" s="77">
        <v>-590.14228000000014</v>
      </c>
      <c r="J123" s="99">
        <f t="shared" si="1"/>
        <v>1.7551627167577823E-2</v>
      </c>
      <c r="K123" s="99">
        <f>I123/'סכום נכסי הקרן'!$C$42</f>
        <v>-2.183706918754686E-4</v>
      </c>
    </row>
    <row r="124" spans="2:11">
      <c r="B124" t="s">
        <v>3189</v>
      </c>
      <c r="C124" t="s">
        <v>3190</v>
      </c>
      <c r="D124" t="s">
        <v>2995</v>
      </c>
      <c r="E124" t="s">
        <v>106</v>
      </c>
      <c r="F124" s="86">
        <v>44991</v>
      </c>
      <c r="G124" s="77">
        <v>1776691.0994000002</v>
      </c>
      <c r="H124" s="77">
        <v>-7.4462289999999998</v>
      </c>
      <c r="I124" s="77">
        <v>-132.29648877700001</v>
      </c>
      <c r="J124" s="99">
        <f t="shared" si="1"/>
        <v>3.9346759676218207E-3</v>
      </c>
      <c r="K124" s="99">
        <f>I124/'סכום נכסי הקרן'!$C$42</f>
        <v>-4.8953746860720862E-5</v>
      </c>
    </row>
    <row r="125" spans="2:11">
      <c r="B125" t="s">
        <v>3191</v>
      </c>
      <c r="C125" t="s">
        <v>3192</v>
      </c>
      <c r="D125" t="s">
        <v>2995</v>
      </c>
      <c r="E125" t="s">
        <v>106</v>
      </c>
      <c r="F125" s="86">
        <v>45092</v>
      </c>
      <c r="G125" s="77">
        <v>1979573.7452400005</v>
      </c>
      <c r="H125" s="77">
        <v>-7.3543190000000003</v>
      </c>
      <c r="I125" s="77">
        <v>-145.58417216600003</v>
      </c>
      <c r="J125" s="99">
        <f t="shared" si="1"/>
        <v>4.3298695890050323E-3</v>
      </c>
      <c r="K125" s="99">
        <f>I125/'סכום נכסי הקרן'!$C$42</f>
        <v>-5.3870596090838905E-5</v>
      </c>
    </row>
    <row r="126" spans="2:11">
      <c r="B126" t="s">
        <v>3193</v>
      </c>
      <c r="C126" t="s">
        <v>3194</v>
      </c>
      <c r="D126" t="s">
        <v>2995</v>
      </c>
      <c r="E126" t="s">
        <v>106</v>
      </c>
      <c r="F126" s="86">
        <v>44998</v>
      </c>
      <c r="G126" s="77">
        <v>1915991.1540000003</v>
      </c>
      <c r="H126" s="77">
        <v>-6.8299089999999998</v>
      </c>
      <c r="I126" s="77">
        <v>-130.86045507600002</v>
      </c>
      <c r="J126" s="99">
        <f t="shared" si="1"/>
        <v>3.8919663889757546E-3</v>
      </c>
      <c r="K126" s="99">
        <f>I126/'סכום נכסי הקרן'!$C$42</f>
        <v>-4.8422370473243837E-5</v>
      </c>
    </row>
    <row r="127" spans="2:11">
      <c r="B127" t="s">
        <v>3193</v>
      </c>
      <c r="C127" t="s">
        <v>3195</v>
      </c>
      <c r="D127" t="s">
        <v>2995</v>
      </c>
      <c r="E127" t="s">
        <v>106</v>
      </c>
      <c r="F127" s="86">
        <v>44998</v>
      </c>
      <c r="G127" s="77">
        <v>1652500.1192700001</v>
      </c>
      <c r="H127" s="77">
        <v>-6.8299089999999998</v>
      </c>
      <c r="I127" s="77">
        <v>-112.86425679400003</v>
      </c>
      <c r="J127" s="99">
        <f t="shared" si="1"/>
        <v>3.3567351856132899E-3</v>
      </c>
      <c r="K127" s="99">
        <f>I127/'סכום נכסי הקרן'!$C$42</f>
        <v>-4.1763226732570896E-5</v>
      </c>
    </row>
    <row r="128" spans="2:11">
      <c r="B128" t="s">
        <v>3196</v>
      </c>
      <c r="C128" t="s">
        <v>3197</v>
      </c>
      <c r="D128" t="s">
        <v>2995</v>
      </c>
      <c r="E128" t="s">
        <v>106</v>
      </c>
      <c r="F128" s="86">
        <v>44998</v>
      </c>
      <c r="G128" s="77">
        <v>7539000.0000000009</v>
      </c>
      <c r="H128" s="77">
        <v>-7.0427150000000003</v>
      </c>
      <c r="I128" s="77">
        <v>-530.95028000000002</v>
      </c>
      <c r="J128" s="99">
        <f t="shared" si="1"/>
        <v>1.5791177271828497E-2</v>
      </c>
      <c r="K128" s="99">
        <f>I128/'סכום נכסי הקרן'!$C$42</f>
        <v>-1.9646784161113444E-4</v>
      </c>
    </row>
    <row r="129" spans="2:11">
      <c r="B129" t="s">
        <v>3198</v>
      </c>
      <c r="C129" t="s">
        <v>3199</v>
      </c>
      <c r="D129" t="s">
        <v>2995</v>
      </c>
      <c r="E129" t="s">
        <v>106</v>
      </c>
      <c r="F129" s="86">
        <v>44987</v>
      </c>
      <c r="G129" s="77">
        <v>254876.47655000002</v>
      </c>
      <c r="H129" s="77">
        <v>-6.9160159999999999</v>
      </c>
      <c r="I129" s="77">
        <v>-17.627298097000004</v>
      </c>
      <c r="J129" s="99">
        <f t="shared" si="1"/>
        <v>5.242596144277242E-4</v>
      </c>
      <c r="K129" s="99">
        <f>I129/'סכום נכסי הקרן'!$C$42</f>
        <v>-6.5226393901772653E-6</v>
      </c>
    </row>
    <row r="130" spans="2:11">
      <c r="B130" t="s">
        <v>3198</v>
      </c>
      <c r="C130" t="s">
        <v>3200</v>
      </c>
      <c r="D130" t="s">
        <v>2995</v>
      </c>
      <c r="E130" t="s">
        <v>106</v>
      </c>
      <c r="F130" s="86">
        <v>44987</v>
      </c>
      <c r="G130" s="77">
        <v>1158942.2412750002</v>
      </c>
      <c r="H130" s="77">
        <v>-6.9160159999999999</v>
      </c>
      <c r="I130" s="77">
        <v>-80.152631740000018</v>
      </c>
      <c r="J130" s="99">
        <f t="shared" si="1"/>
        <v>2.3838473474577086E-3</v>
      </c>
      <c r="K130" s="99">
        <f>I130/'סכום נכסי הקרן'!$C$42</f>
        <v>-2.9658925045505036E-5</v>
      </c>
    </row>
    <row r="131" spans="2:11">
      <c r="B131" t="s">
        <v>3201</v>
      </c>
      <c r="C131" t="s">
        <v>3202</v>
      </c>
      <c r="D131" t="s">
        <v>2995</v>
      </c>
      <c r="E131" t="s">
        <v>106</v>
      </c>
      <c r="F131" s="86">
        <v>45097</v>
      </c>
      <c r="G131" s="77">
        <v>1152093.6720000003</v>
      </c>
      <c r="H131" s="77">
        <v>-6.897958</v>
      </c>
      <c r="I131" s="77">
        <v>-79.470933232000007</v>
      </c>
      <c r="J131" s="99">
        <f t="shared" si="1"/>
        <v>2.3635727146130493E-3</v>
      </c>
      <c r="K131" s="99">
        <f>I131/'סכום נכסי הקרן'!$C$42</f>
        <v>-2.940667574921256E-5</v>
      </c>
    </row>
    <row r="132" spans="2:11">
      <c r="B132" t="s">
        <v>3203</v>
      </c>
      <c r="C132" t="s">
        <v>3204</v>
      </c>
      <c r="D132" t="s">
        <v>2995</v>
      </c>
      <c r="E132" t="s">
        <v>106</v>
      </c>
      <c r="F132" s="86">
        <v>44987</v>
      </c>
      <c r="G132" s="77">
        <v>1529684.2442400001</v>
      </c>
      <c r="H132" s="77">
        <v>-6.8862839999999998</v>
      </c>
      <c r="I132" s="77">
        <v>-105.33840364200002</v>
      </c>
      <c r="J132" s="99">
        <f t="shared" si="1"/>
        <v>3.1329061648526619E-3</v>
      </c>
      <c r="K132" s="99">
        <f>I132/'סכום נכסי הקרן'!$C$42</f>
        <v>-3.8978430903749042E-5</v>
      </c>
    </row>
    <row r="133" spans="2:11">
      <c r="B133" t="s">
        <v>3205</v>
      </c>
      <c r="C133" t="s">
        <v>3206</v>
      </c>
      <c r="D133" t="s">
        <v>2995</v>
      </c>
      <c r="E133" t="s">
        <v>106</v>
      </c>
      <c r="F133" s="86">
        <v>44987</v>
      </c>
      <c r="G133" s="77">
        <v>1692556.7472000003</v>
      </c>
      <c r="H133" s="77">
        <v>-6.6336979999999999</v>
      </c>
      <c r="I133" s="77">
        <v>-112.27910216700002</v>
      </c>
      <c r="J133" s="99">
        <f t="shared" si="1"/>
        <v>3.3393318979713892E-3</v>
      </c>
      <c r="K133" s="99">
        <f>I133/'סכום נכסי הקרן'!$C$42</f>
        <v>-4.1546701624842425E-5</v>
      </c>
    </row>
    <row r="134" spans="2:11">
      <c r="B134" t="s">
        <v>3207</v>
      </c>
      <c r="C134" t="s">
        <v>3208</v>
      </c>
      <c r="D134" t="s">
        <v>2995</v>
      </c>
      <c r="E134" t="s">
        <v>106</v>
      </c>
      <c r="F134" s="86">
        <v>44987</v>
      </c>
      <c r="G134" s="77">
        <v>2308031.9280000003</v>
      </c>
      <c r="H134" s="77">
        <v>-6.6336979999999999</v>
      </c>
      <c r="I134" s="77">
        <v>-153.10786659100003</v>
      </c>
      <c r="J134" s="99">
        <f t="shared" si="1"/>
        <v>4.5536344063138064E-3</v>
      </c>
      <c r="K134" s="99">
        <f>I134/'סכום נכסי הקרן'!$C$42</f>
        <v>-5.6654593124650573E-5</v>
      </c>
    </row>
    <row r="135" spans="2:11">
      <c r="B135" t="s">
        <v>3209</v>
      </c>
      <c r="C135" t="s">
        <v>3210</v>
      </c>
      <c r="D135" t="s">
        <v>2995</v>
      </c>
      <c r="E135" t="s">
        <v>106</v>
      </c>
      <c r="F135" s="86">
        <v>44987</v>
      </c>
      <c r="G135" s="77">
        <v>313371.32133000006</v>
      </c>
      <c r="H135" s="77">
        <v>-6.6093409999999997</v>
      </c>
      <c r="I135" s="77">
        <v>-20.711780247000004</v>
      </c>
      <c r="J135" s="99">
        <f t="shared" si="1"/>
        <v>6.1599627274993218E-4</v>
      </c>
      <c r="K135" s="99">
        <f>I135/'סכום נכסי הקרן'!$C$42</f>
        <v>-7.6639921181550547E-6</v>
      </c>
    </row>
    <row r="136" spans="2:11">
      <c r="B136" t="s">
        <v>3211</v>
      </c>
      <c r="C136" t="s">
        <v>3212</v>
      </c>
      <c r="D136" t="s">
        <v>2995</v>
      </c>
      <c r="E136" t="s">
        <v>106</v>
      </c>
      <c r="F136" s="86">
        <v>44987</v>
      </c>
      <c r="G136" s="77">
        <v>1923893.9100000004</v>
      </c>
      <c r="H136" s="77">
        <v>-6.6041020000000001</v>
      </c>
      <c r="I136" s="77">
        <v>-127.05591882600002</v>
      </c>
      <c r="J136" s="99">
        <f t="shared" si="1"/>
        <v>3.7788143507833127E-3</v>
      </c>
      <c r="K136" s="99">
        <f>I136/'סכום נכסי הקרן'!$C$42</f>
        <v>-4.7014575706907488E-5</v>
      </c>
    </row>
    <row r="137" spans="2:11">
      <c r="B137" t="s">
        <v>3213</v>
      </c>
      <c r="C137" t="s">
        <v>3214</v>
      </c>
      <c r="D137" t="s">
        <v>2995</v>
      </c>
      <c r="E137" t="s">
        <v>106</v>
      </c>
      <c r="F137" s="86">
        <v>44987</v>
      </c>
      <c r="G137" s="77">
        <v>2617221.9168000002</v>
      </c>
      <c r="H137" s="77">
        <v>-6.5745230000000001</v>
      </c>
      <c r="I137" s="77">
        <v>-172.06985040300003</v>
      </c>
      <c r="J137" s="99">
        <f t="shared" si="1"/>
        <v>5.1175893736241816E-3</v>
      </c>
      <c r="K137" s="99">
        <f>I137/'סכום נכסי הקרן'!$C$42</f>
        <v>-6.36711070479673E-5</v>
      </c>
    </row>
    <row r="138" spans="2:11">
      <c r="B138" t="s">
        <v>3215</v>
      </c>
      <c r="C138" t="s">
        <v>3216</v>
      </c>
      <c r="D138" t="s">
        <v>2995</v>
      </c>
      <c r="E138" t="s">
        <v>106</v>
      </c>
      <c r="F138" s="86">
        <v>45033</v>
      </c>
      <c r="G138" s="77">
        <v>1924481.2770000002</v>
      </c>
      <c r="H138" s="77">
        <v>-6.5715659999999998</v>
      </c>
      <c r="I138" s="77">
        <v>-126.46855182600001</v>
      </c>
      <c r="J138" s="99">
        <f t="shared" si="1"/>
        <v>3.7613452641851808E-3</v>
      </c>
      <c r="K138" s="99">
        <f>I138/'סכום נכסי הקרן'!$C$42</f>
        <v>-4.6797231953508185E-5</v>
      </c>
    </row>
    <row r="139" spans="2:11">
      <c r="B139" t="s">
        <v>3217</v>
      </c>
      <c r="C139" t="s">
        <v>3218</v>
      </c>
      <c r="D139" t="s">
        <v>2995</v>
      </c>
      <c r="E139" t="s">
        <v>106</v>
      </c>
      <c r="F139" s="86">
        <v>45034</v>
      </c>
      <c r="G139" s="77">
        <v>1540183.0680000002</v>
      </c>
      <c r="H139" s="77">
        <v>-6.4359450000000002</v>
      </c>
      <c r="I139" s="77">
        <v>-99.125336448000013</v>
      </c>
      <c r="J139" s="99">
        <f t="shared" si="1"/>
        <v>2.9481211686714069E-3</v>
      </c>
      <c r="K139" s="99">
        <f>I139/'סכום נכסי הקרן'!$C$42</f>
        <v>-3.6679406028218079E-5</v>
      </c>
    </row>
    <row r="140" spans="2:11">
      <c r="B140" t="s">
        <v>3219</v>
      </c>
      <c r="C140" t="s">
        <v>3220</v>
      </c>
      <c r="D140" t="s">
        <v>2995</v>
      </c>
      <c r="E140" t="s">
        <v>106</v>
      </c>
      <c r="F140" s="86">
        <v>45033</v>
      </c>
      <c r="G140" s="77">
        <v>1541080.1376000002</v>
      </c>
      <c r="H140" s="77">
        <v>-6.4681730000000002</v>
      </c>
      <c r="I140" s="77">
        <v>-99.679725461000018</v>
      </c>
      <c r="J140" s="99">
        <f t="shared" ref="J140:J203" si="2">I140/$I$11</f>
        <v>2.9646094454679407E-3</v>
      </c>
      <c r="K140" s="99">
        <f>I140/'סכום נכסי הקרן'!$C$42</f>
        <v>-3.6884546917864168E-5</v>
      </c>
    </row>
    <row r="141" spans="2:11">
      <c r="B141" t="s">
        <v>3221</v>
      </c>
      <c r="C141" t="s">
        <v>3222</v>
      </c>
      <c r="D141" t="s">
        <v>2995</v>
      </c>
      <c r="E141" t="s">
        <v>106</v>
      </c>
      <c r="F141" s="86">
        <v>45034</v>
      </c>
      <c r="G141" s="77">
        <v>1496785.9164190001</v>
      </c>
      <c r="H141" s="77">
        <v>-6.3621949999999998</v>
      </c>
      <c r="I141" s="77">
        <v>-95.228440582000005</v>
      </c>
      <c r="J141" s="99">
        <f t="shared" si="2"/>
        <v>2.8322222309594583E-3</v>
      </c>
      <c r="K141" s="99">
        <f>I141/'סכום נכסי הקרן'!$C$42</f>
        <v>-3.5237435379334772E-5</v>
      </c>
    </row>
    <row r="142" spans="2:11">
      <c r="B142" t="s">
        <v>3223</v>
      </c>
      <c r="C142" t="s">
        <v>3224</v>
      </c>
      <c r="D142" t="s">
        <v>2995</v>
      </c>
      <c r="E142" t="s">
        <v>106</v>
      </c>
      <c r="F142" s="86">
        <v>45034</v>
      </c>
      <c r="G142" s="77">
        <v>1926830.7450000003</v>
      </c>
      <c r="H142" s="77">
        <v>-6.3474570000000003</v>
      </c>
      <c r="I142" s="77">
        <v>-122.30476056000002</v>
      </c>
      <c r="J142" s="99">
        <f t="shared" si="2"/>
        <v>3.6375084973898097E-3</v>
      </c>
      <c r="K142" s="99">
        <f>I142/'סכום נכסי הקרן'!$C$42</f>
        <v>-4.5256501844183615E-5</v>
      </c>
    </row>
    <row r="143" spans="2:11">
      <c r="B143" t="s">
        <v>3223</v>
      </c>
      <c r="C143" t="s">
        <v>3225</v>
      </c>
      <c r="D143" t="s">
        <v>2995</v>
      </c>
      <c r="E143" t="s">
        <v>106</v>
      </c>
      <c r="F143" s="86">
        <v>45034</v>
      </c>
      <c r="G143" s="77">
        <v>1994218.8329700006</v>
      </c>
      <c r="H143" s="77">
        <v>-6.3474570000000003</v>
      </c>
      <c r="I143" s="77">
        <v>-126.58219073100001</v>
      </c>
      <c r="J143" s="99">
        <f t="shared" si="2"/>
        <v>3.764725038452993E-3</v>
      </c>
      <c r="K143" s="99">
        <f>I143/'סכום נכסי הקרן'!$C$42</f>
        <v>-4.683928182376798E-5</v>
      </c>
    </row>
    <row r="144" spans="2:11">
      <c r="B144" t="s">
        <v>3226</v>
      </c>
      <c r="C144" t="s">
        <v>3227</v>
      </c>
      <c r="D144" t="s">
        <v>2995</v>
      </c>
      <c r="E144" t="s">
        <v>106</v>
      </c>
      <c r="F144" s="86">
        <v>45034</v>
      </c>
      <c r="G144" s="77">
        <v>1734147.6705</v>
      </c>
      <c r="H144" s="77">
        <v>-6.3474570000000003</v>
      </c>
      <c r="I144" s="77">
        <v>-110.074284504</v>
      </c>
      <c r="J144" s="99">
        <f t="shared" si="2"/>
        <v>3.2737576476508283E-3</v>
      </c>
      <c r="K144" s="99">
        <f>I144/'סכום נכסי הקרן'!$C$42</f>
        <v>-4.0730851659765251E-5</v>
      </c>
    </row>
    <row r="145" spans="2:11">
      <c r="B145" t="s">
        <v>3228</v>
      </c>
      <c r="C145" t="s">
        <v>3229</v>
      </c>
      <c r="D145" t="s">
        <v>2995</v>
      </c>
      <c r="E145" t="s">
        <v>106</v>
      </c>
      <c r="F145" s="86">
        <v>45034</v>
      </c>
      <c r="G145" s="77">
        <v>1541763.6192000001</v>
      </c>
      <c r="H145" s="77">
        <v>-6.3895929999999996</v>
      </c>
      <c r="I145" s="77">
        <v>-98.512424323000019</v>
      </c>
      <c r="J145" s="99">
        <f t="shared" si="2"/>
        <v>2.9298923356101871E-3</v>
      </c>
      <c r="K145" s="99">
        <f>I145/'סכום נכסי הקרן'!$C$42</f>
        <v>-3.6452609797324218E-5</v>
      </c>
    </row>
    <row r="146" spans="2:11">
      <c r="B146" t="s">
        <v>3230</v>
      </c>
      <c r="C146" t="s">
        <v>3231</v>
      </c>
      <c r="D146" t="s">
        <v>2995</v>
      </c>
      <c r="E146" t="s">
        <v>106</v>
      </c>
      <c r="F146" s="86">
        <v>45007</v>
      </c>
      <c r="G146" s="77">
        <v>2236672.1771999998</v>
      </c>
      <c r="H146" s="77">
        <v>-6.1623479999999997</v>
      </c>
      <c r="I146" s="77">
        <v>-137.83153167600005</v>
      </c>
      <c r="J146" s="99">
        <f t="shared" si="2"/>
        <v>4.0992956070074237E-3</v>
      </c>
      <c r="K146" s="99">
        <f>I146/'סכום נכסי הקרן'!$C$42</f>
        <v>-5.1001882011137536E-5</v>
      </c>
    </row>
    <row r="147" spans="2:11">
      <c r="B147" t="s">
        <v>3232</v>
      </c>
      <c r="C147" t="s">
        <v>3233</v>
      </c>
      <c r="D147" t="s">
        <v>2995</v>
      </c>
      <c r="E147" t="s">
        <v>106</v>
      </c>
      <c r="F147" s="86">
        <v>45007</v>
      </c>
      <c r="G147" s="77">
        <v>2893049.4600000004</v>
      </c>
      <c r="H147" s="77">
        <v>-6.1329570000000002</v>
      </c>
      <c r="I147" s="77">
        <v>-177.429473892</v>
      </c>
      <c r="J147" s="99">
        <f t="shared" si="2"/>
        <v>5.2769918032171265E-3</v>
      </c>
      <c r="K147" s="99">
        <f>I147/'סכום נכסי הקרן'!$C$42</f>
        <v>-6.5654331651845762E-5</v>
      </c>
    </row>
    <row r="148" spans="2:11">
      <c r="B148" t="s">
        <v>3234</v>
      </c>
      <c r="C148" t="s">
        <v>3235</v>
      </c>
      <c r="D148" t="s">
        <v>2995</v>
      </c>
      <c r="E148" t="s">
        <v>106</v>
      </c>
      <c r="F148" s="86">
        <v>45034</v>
      </c>
      <c r="G148" s="77">
        <v>1928806.4340000001</v>
      </c>
      <c r="H148" s="77">
        <v>-6.3012350000000001</v>
      </c>
      <c r="I148" s="77">
        <v>-121.53862040400001</v>
      </c>
      <c r="J148" s="99">
        <f t="shared" si="2"/>
        <v>3.6147224560707197E-3</v>
      </c>
      <c r="K148" s="99">
        <f>I148/'סכום נכסי הקרן'!$C$42</f>
        <v>-4.4973006555658785E-5</v>
      </c>
    </row>
    <row r="149" spans="2:11">
      <c r="B149" t="s">
        <v>3236</v>
      </c>
      <c r="C149" t="s">
        <v>3237</v>
      </c>
      <c r="D149" t="s">
        <v>2995</v>
      </c>
      <c r="E149" t="s">
        <v>106</v>
      </c>
      <c r="F149" s="86">
        <v>44985</v>
      </c>
      <c r="G149" s="77">
        <v>1157379.9750000003</v>
      </c>
      <c r="H149" s="77">
        <v>-6.3342099999999997</v>
      </c>
      <c r="I149" s="77">
        <v>-73.310877073000015</v>
      </c>
      <c r="J149" s="99">
        <f t="shared" si="2"/>
        <v>2.1803643380938998E-3</v>
      </c>
      <c r="K149" s="99">
        <f>I149/'סכום נכסי הקרן'!$C$42</f>
        <v>-2.7127266577863966E-5</v>
      </c>
    </row>
    <row r="150" spans="2:11">
      <c r="B150" t="s">
        <v>3236</v>
      </c>
      <c r="C150" t="s">
        <v>3238</v>
      </c>
      <c r="D150" t="s">
        <v>2995</v>
      </c>
      <c r="E150" t="s">
        <v>106</v>
      </c>
      <c r="F150" s="86">
        <v>44985</v>
      </c>
      <c r="G150" s="77">
        <v>2561171.8262500004</v>
      </c>
      <c r="H150" s="77">
        <v>-6.3342099999999997</v>
      </c>
      <c r="I150" s="77">
        <v>-162.22999963100006</v>
      </c>
      <c r="J150" s="99">
        <f t="shared" si="2"/>
        <v>4.8249389434012416E-3</v>
      </c>
      <c r="K150" s="99">
        <f>I150/'סכום נכסי הקרן'!$C$42</f>
        <v>-6.0030061330936145E-5</v>
      </c>
    </row>
    <row r="151" spans="2:11">
      <c r="B151" t="s">
        <v>3239</v>
      </c>
      <c r="C151" t="s">
        <v>3240</v>
      </c>
      <c r="D151" t="s">
        <v>2995</v>
      </c>
      <c r="E151" t="s">
        <v>106</v>
      </c>
      <c r="F151" s="86">
        <v>44991</v>
      </c>
      <c r="G151" s="77">
        <v>1536703.0957500001</v>
      </c>
      <c r="H151" s="77">
        <v>-6.3028579999999996</v>
      </c>
      <c r="I151" s="77">
        <v>-96.856208796000018</v>
      </c>
      <c r="J151" s="99">
        <f t="shared" si="2"/>
        <v>2.8806342525610324E-3</v>
      </c>
      <c r="K151" s="99">
        <f>I151/'סכום נכסי הקרן'!$C$42</f>
        <v>-3.5839759400423519E-5</v>
      </c>
    </row>
    <row r="152" spans="2:11">
      <c r="B152" t="s">
        <v>3241</v>
      </c>
      <c r="C152" t="s">
        <v>3242</v>
      </c>
      <c r="D152" t="s">
        <v>2995</v>
      </c>
      <c r="E152" t="s">
        <v>106</v>
      </c>
      <c r="F152" s="86">
        <v>44985</v>
      </c>
      <c r="G152" s="77">
        <v>499162.92149900005</v>
      </c>
      <c r="H152" s="77">
        <v>-6.3223719999999997</v>
      </c>
      <c r="I152" s="77">
        <v>-31.558938937000004</v>
      </c>
      <c r="J152" s="99">
        <f t="shared" si="2"/>
        <v>9.3860539872957195E-4</v>
      </c>
      <c r="K152" s="99">
        <f>I152/'סכום נכסי הקרן'!$C$42</f>
        <v>-1.1677772571265957E-5</v>
      </c>
    </row>
    <row r="153" spans="2:11">
      <c r="B153" t="s">
        <v>3243</v>
      </c>
      <c r="C153" t="s">
        <v>3244</v>
      </c>
      <c r="D153" t="s">
        <v>2995</v>
      </c>
      <c r="E153" t="s">
        <v>106</v>
      </c>
      <c r="F153" s="86">
        <v>44985</v>
      </c>
      <c r="G153" s="77">
        <v>1157540.1660000002</v>
      </c>
      <c r="H153" s="77">
        <v>-6.3194939999999997</v>
      </c>
      <c r="I153" s="77">
        <v>-73.150686073000017</v>
      </c>
      <c r="J153" s="99">
        <f t="shared" si="2"/>
        <v>2.1756000417489547E-3</v>
      </c>
      <c r="K153" s="99">
        <f>I153/'סכום נכסי הקרן'!$C$42</f>
        <v>-2.7067991008755066E-5</v>
      </c>
    </row>
    <row r="154" spans="2:11">
      <c r="B154" t="s">
        <v>3245</v>
      </c>
      <c r="C154" t="s">
        <v>3246</v>
      </c>
      <c r="D154" t="s">
        <v>2995</v>
      </c>
      <c r="E154" t="s">
        <v>106</v>
      </c>
      <c r="F154" s="86">
        <v>44985</v>
      </c>
      <c r="G154" s="77">
        <v>4400600.5533600012</v>
      </c>
      <c r="H154" s="77">
        <v>-6.2724320000000002</v>
      </c>
      <c r="I154" s="77">
        <v>-276.02468449700007</v>
      </c>
      <c r="J154" s="99">
        <f t="shared" si="2"/>
        <v>8.2093463144847743E-3</v>
      </c>
      <c r="K154" s="99">
        <f>I154/'סכום נכסי הקרן'!$C$42</f>
        <v>-1.0213757490535642E-4</v>
      </c>
    </row>
    <row r="155" spans="2:11">
      <c r="B155" t="s">
        <v>3245</v>
      </c>
      <c r="C155" t="s">
        <v>3247</v>
      </c>
      <c r="D155" t="s">
        <v>2995</v>
      </c>
      <c r="E155" t="s">
        <v>106</v>
      </c>
      <c r="F155" s="86">
        <v>44985</v>
      </c>
      <c r="G155" s="77">
        <v>33293.166106000004</v>
      </c>
      <c r="H155" s="77">
        <v>-6.2724320000000002</v>
      </c>
      <c r="I155" s="77">
        <v>-2.0882912320000004</v>
      </c>
      <c r="J155" s="99">
        <f t="shared" si="2"/>
        <v>6.2108597135907231E-5</v>
      </c>
      <c r="K155" s="99">
        <f>I155/'סכום נכסי הקרן'!$C$42</f>
        <v>-7.7273162188839395E-7</v>
      </c>
    </row>
    <row r="156" spans="2:11">
      <c r="B156" t="s">
        <v>3248</v>
      </c>
      <c r="C156" t="s">
        <v>3249</v>
      </c>
      <c r="D156" t="s">
        <v>2995</v>
      </c>
      <c r="E156" t="s">
        <v>106</v>
      </c>
      <c r="F156" s="86">
        <v>44991</v>
      </c>
      <c r="G156" s="77">
        <v>1331837.1732120002</v>
      </c>
      <c r="H156" s="77">
        <v>-6.2322810000000004</v>
      </c>
      <c r="I156" s="77">
        <v>-83.003837724000007</v>
      </c>
      <c r="J156" s="99">
        <f t="shared" si="2"/>
        <v>2.4686460580485422E-3</v>
      </c>
      <c r="K156" s="99">
        <f>I156/'סכום נכסי הקרן'!$C$42</f>
        <v>-3.0713958457795974E-5</v>
      </c>
    </row>
    <row r="157" spans="2:11">
      <c r="B157" t="s">
        <v>3250</v>
      </c>
      <c r="C157" t="s">
        <v>3251</v>
      </c>
      <c r="D157" t="s">
        <v>2995</v>
      </c>
      <c r="E157" t="s">
        <v>106</v>
      </c>
      <c r="F157" s="86">
        <v>45035</v>
      </c>
      <c r="G157" s="77">
        <v>5134602.1229999997</v>
      </c>
      <c r="H157" s="77">
        <v>-6.1492779999999998</v>
      </c>
      <c r="I157" s="77">
        <v>-315.74095916300007</v>
      </c>
      <c r="J157" s="99">
        <f t="shared" si="2"/>
        <v>9.3905618773194675E-3</v>
      </c>
      <c r="K157" s="99">
        <f>I157/'סכום נכסי הקרן'!$C$42</f>
        <v>-1.1683381117151678E-4</v>
      </c>
    </row>
    <row r="158" spans="2:11">
      <c r="B158" t="s">
        <v>3252</v>
      </c>
      <c r="C158" t="s">
        <v>3253</v>
      </c>
      <c r="D158" t="s">
        <v>2995</v>
      </c>
      <c r="E158" t="s">
        <v>106</v>
      </c>
      <c r="F158" s="86">
        <v>45035</v>
      </c>
      <c r="G158" s="77">
        <v>399009.32800000004</v>
      </c>
      <c r="H158" s="77">
        <v>-6.119923</v>
      </c>
      <c r="I158" s="77">
        <v>-24.419061906000003</v>
      </c>
      <c r="J158" s="99">
        <f t="shared" si="2"/>
        <v>7.2625582826587893E-4</v>
      </c>
      <c r="K158" s="99">
        <f>I158/'סכום נכסי הקרן'!$C$42</f>
        <v>-9.0357997114918088E-6</v>
      </c>
    </row>
    <row r="159" spans="2:11">
      <c r="B159" t="s">
        <v>3252</v>
      </c>
      <c r="C159" t="s">
        <v>3254</v>
      </c>
      <c r="D159" t="s">
        <v>2995</v>
      </c>
      <c r="E159" t="s">
        <v>106</v>
      </c>
      <c r="F159" s="86">
        <v>45035</v>
      </c>
      <c r="G159" s="77">
        <v>1258007.9910400002</v>
      </c>
      <c r="H159" s="77">
        <v>-6.119923</v>
      </c>
      <c r="I159" s="77">
        <v>-76.989114930000014</v>
      </c>
      <c r="J159" s="99">
        <f t="shared" si="2"/>
        <v>2.2897600917750872E-3</v>
      </c>
      <c r="K159" s="99">
        <f>I159/'סכום נכסי הקרן'!$C$42</f>
        <v>-2.8488327076216381E-5</v>
      </c>
    </row>
    <row r="160" spans="2:11">
      <c r="B160" t="s">
        <v>3255</v>
      </c>
      <c r="C160" t="s">
        <v>3256</v>
      </c>
      <c r="D160" t="s">
        <v>2995</v>
      </c>
      <c r="E160" t="s">
        <v>106</v>
      </c>
      <c r="F160" s="86">
        <v>45035</v>
      </c>
      <c r="G160" s="77">
        <v>2204741.7850240003</v>
      </c>
      <c r="H160" s="77">
        <v>-6.119923</v>
      </c>
      <c r="I160" s="77">
        <v>-134.92849003200004</v>
      </c>
      <c r="J160" s="99">
        <f t="shared" si="2"/>
        <v>4.0129552339918852E-3</v>
      </c>
      <c r="K160" s="99">
        <f>I160/'סכום נכסי הקרן'!$C$42</f>
        <v>-4.9927667819360634E-5</v>
      </c>
    </row>
    <row r="161" spans="2:11">
      <c r="B161" t="s">
        <v>3257</v>
      </c>
      <c r="C161" t="s">
        <v>3258</v>
      </c>
      <c r="D161" t="s">
        <v>2995</v>
      </c>
      <c r="E161" t="s">
        <v>106</v>
      </c>
      <c r="F161" s="86">
        <v>44991</v>
      </c>
      <c r="G161" s="77">
        <v>2205351.5034380006</v>
      </c>
      <c r="H161" s="77">
        <v>-6.170604</v>
      </c>
      <c r="I161" s="77">
        <v>-136.08349975799999</v>
      </c>
      <c r="J161" s="99">
        <f t="shared" si="2"/>
        <v>4.0473067806827568E-3</v>
      </c>
      <c r="K161" s="99">
        <f>I161/'סכום נכסי הקרן'!$C$42</f>
        <v>-5.0355056741553264E-5</v>
      </c>
    </row>
    <row r="162" spans="2:11">
      <c r="B162" t="s">
        <v>3259</v>
      </c>
      <c r="C162" t="s">
        <v>3260</v>
      </c>
      <c r="D162" t="s">
        <v>2995</v>
      </c>
      <c r="E162" t="s">
        <v>106</v>
      </c>
      <c r="F162" s="86">
        <v>45007</v>
      </c>
      <c r="G162" s="77">
        <v>1545095.5920000002</v>
      </c>
      <c r="H162" s="77">
        <v>-6.1549469999999999</v>
      </c>
      <c r="I162" s="77">
        <v>-95.099814791000028</v>
      </c>
      <c r="J162" s="99">
        <f t="shared" si="2"/>
        <v>2.8283967264933719E-3</v>
      </c>
      <c r="K162" s="99">
        <f>I162/'סכום נכסי הקרן'!$C$42</f>
        <v>-3.5189839902912219E-5</v>
      </c>
    </row>
    <row r="163" spans="2:11">
      <c r="B163" t="s">
        <v>3259</v>
      </c>
      <c r="C163" t="s">
        <v>3261</v>
      </c>
      <c r="D163" t="s">
        <v>2995</v>
      </c>
      <c r="E163" t="s">
        <v>106</v>
      </c>
      <c r="F163" s="86">
        <v>45007</v>
      </c>
      <c r="G163" s="77">
        <v>769308.66399000015</v>
      </c>
      <c r="H163" s="77">
        <v>-6.1549469999999999</v>
      </c>
      <c r="I163" s="77">
        <v>-47.350540466000005</v>
      </c>
      <c r="J163" s="99">
        <f t="shared" si="2"/>
        <v>1.4082689219327559E-3</v>
      </c>
      <c r="K163" s="99">
        <f>I163/'סכום נכסי הקרן'!$C$42</f>
        <v>-1.75211480903178E-5</v>
      </c>
    </row>
    <row r="164" spans="2:11">
      <c r="B164" t="s">
        <v>3259</v>
      </c>
      <c r="C164" t="s">
        <v>3262</v>
      </c>
      <c r="D164" t="s">
        <v>2995</v>
      </c>
      <c r="E164" t="s">
        <v>106</v>
      </c>
      <c r="F164" s="86">
        <v>45007</v>
      </c>
      <c r="G164" s="77">
        <v>629177.94574000011</v>
      </c>
      <c r="H164" s="77">
        <v>-6.1549469999999999</v>
      </c>
      <c r="I164" s="77">
        <v>-38.725569098000008</v>
      </c>
      <c r="J164" s="99">
        <f t="shared" si="2"/>
        <v>1.1517506433539534E-3</v>
      </c>
      <c r="K164" s="99">
        <f>I164/'סכום נכסי הקרן'!$C$42</f>
        <v>-1.4329644907329002E-5</v>
      </c>
    </row>
    <row r="165" spans="2:11">
      <c r="B165" t="s">
        <v>3263</v>
      </c>
      <c r="C165" t="s">
        <v>3264</v>
      </c>
      <c r="D165" t="s">
        <v>2995</v>
      </c>
      <c r="E165" t="s">
        <v>106</v>
      </c>
      <c r="F165" s="86">
        <v>45036</v>
      </c>
      <c r="G165" s="77">
        <v>3090191.1840000004</v>
      </c>
      <c r="H165" s="77">
        <v>-6.0836269999999999</v>
      </c>
      <c r="I165" s="77">
        <v>-187.99571496999999</v>
      </c>
      <c r="J165" s="99">
        <f t="shared" si="2"/>
        <v>5.5912460606206147E-3</v>
      </c>
      <c r="K165" s="99">
        <f>I165/'סכום נכסי הקרן'!$C$42</f>
        <v>-6.9564163997235171E-5</v>
      </c>
    </row>
    <row r="166" spans="2:11">
      <c r="B166" t="s">
        <v>3265</v>
      </c>
      <c r="C166" t="s">
        <v>3266</v>
      </c>
      <c r="D166" t="s">
        <v>2995</v>
      </c>
      <c r="E166" t="s">
        <v>106</v>
      </c>
      <c r="F166" s="86">
        <v>45055</v>
      </c>
      <c r="G166" s="77">
        <v>2155850.8759200005</v>
      </c>
      <c r="H166" s="77">
        <v>-5.9540110000000004</v>
      </c>
      <c r="I166" s="77">
        <v>-128.359599368</v>
      </c>
      <c r="J166" s="99">
        <f t="shared" si="2"/>
        <v>3.8175875680129092E-3</v>
      </c>
      <c r="K166" s="99">
        <f>I166/'סכום נכסי הקרן'!$C$42</f>
        <v>-4.7496977377808136E-5</v>
      </c>
    </row>
    <row r="167" spans="2:11">
      <c r="B167" t="s">
        <v>3267</v>
      </c>
      <c r="C167" t="s">
        <v>3268</v>
      </c>
      <c r="D167" t="s">
        <v>2995</v>
      </c>
      <c r="E167" t="s">
        <v>106</v>
      </c>
      <c r="F167" s="86">
        <v>45055</v>
      </c>
      <c r="G167" s="77">
        <v>1796542.3966000003</v>
      </c>
      <c r="H167" s="77">
        <v>-5.9540110000000004</v>
      </c>
      <c r="I167" s="77">
        <v>-106.96633280700001</v>
      </c>
      <c r="J167" s="99">
        <f t="shared" si="2"/>
        <v>3.1813229733540054E-3</v>
      </c>
      <c r="K167" s="99">
        <f>I167/'סכום נכסי הקרן'!$C$42</f>
        <v>-3.9580814481630127E-5</v>
      </c>
    </row>
    <row r="168" spans="2:11">
      <c r="B168" t="s">
        <v>3269</v>
      </c>
      <c r="C168" t="s">
        <v>3270</v>
      </c>
      <c r="D168" t="s">
        <v>2995</v>
      </c>
      <c r="E168" t="s">
        <v>106</v>
      </c>
      <c r="F168" s="86">
        <v>45036</v>
      </c>
      <c r="G168" s="77">
        <v>1546377.1200000003</v>
      </c>
      <c r="H168" s="77">
        <v>-5.9957130000000003</v>
      </c>
      <c r="I168" s="77">
        <v>-92.716329484999989</v>
      </c>
      <c r="J168" s="99">
        <f t="shared" si="2"/>
        <v>2.7575086595507479E-3</v>
      </c>
      <c r="K168" s="99">
        <f>I168/'סכום נכסי הקרן'!$C$42</f>
        <v>-3.4307877445746394E-5</v>
      </c>
    </row>
    <row r="169" spans="2:11">
      <c r="B169" t="s">
        <v>3269</v>
      </c>
      <c r="C169" t="s">
        <v>3271</v>
      </c>
      <c r="D169" t="s">
        <v>2995</v>
      </c>
      <c r="E169" t="s">
        <v>106</v>
      </c>
      <c r="F169" s="86">
        <v>45036</v>
      </c>
      <c r="G169" s="77">
        <v>1026595.6552000003</v>
      </c>
      <c r="H169" s="77">
        <v>-5.9957130000000003</v>
      </c>
      <c r="I169" s="77">
        <v>-61.551726150000007</v>
      </c>
      <c r="J169" s="99">
        <f t="shared" si="2"/>
        <v>1.8306313333551533E-3</v>
      </c>
      <c r="K169" s="99">
        <f>I169/'סכום נכסי הקרן'!$C$42</f>
        <v>-2.27760211071555E-5</v>
      </c>
    </row>
    <row r="170" spans="2:11">
      <c r="B170" t="s">
        <v>3272</v>
      </c>
      <c r="C170" t="s">
        <v>3273</v>
      </c>
      <c r="D170" t="s">
        <v>2995</v>
      </c>
      <c r="E170" t="s">
        <v>106</v>
      </c>
      <c r="F170" s="86">
        <v>45036</v>
      </c>
      <c r="G170" s="77">
        <v>1283244.5690000001</v>
      </c>
      <c r="H170" s="77">
        <v>-5.9957130000000003</v>
      </c>
      <c r="I170" s="77">
        <v>-76.939657688000025</v>
      </c>
      <c r="J170" s="99">
        <f t="shared" si="2"/>
        <v>2.2882891667088128E-3</v>
      </c>
      <c r="K170" s="99">
        <f>I170/'סכום נכסי הקרן'!$C$42</f>
        <v>-2.8470026384129399E-5</v>
      </c>
    </row>
    <row r="171" spans="2:11">
      <c r="B171" t="s">
        <v>3272</v>
      </c>
      <c r="C171" t="s">
        <v>3274</v>
      </c>
      <c r="D171" t="s">
        <v>2995</v>
      </c>
      <c r="E171" t="s">
        <v>106</v>
      </c>
      <c r="F171" s="86">
        <v>45036</v>
      </c>
      <c r="G171" s="77">
        <v>1932971.4000000004</v>
      </c>
      <c r="H171" s="77">
        <v>-5.9957130000000003</v>
      </c>
      <c r="I171" s="77">
        <v>-115.89541185600002</v>
      </c>
      <c r="J171" s="99">
        <f t="shared" si="2"/>
        <v>3.4468858244310007E-3</v>
      </c>
      <c r="K171" s="99">
        <f>I171/'סכום נכסי הקרן'!$C$42</f>
        <v>-4.2884846807090498E-5</v>
      </c>
    </row>
    <row r="172" spans="2:11">
      <c r="B172" t="s">
        <v>3275</v>
      </c>
      <c r="C172" t="s">
        <v>3276</v>
      </c>
      <c r="D172" t="s">
        <v>2995</v>
      </c>
      <c r="E172" t="s">
        <v>106</v>
      </c>
      <c r="F172" s="86">
        <v>45036</v>
      </c>
      <c r="G172" s="77">
        <v>1546377.1200000003</v>
      </c>
      <c r="H172" s="77">
        <v>-5.9957130000000003</v>
      </c>
      <c r="I172" s="77">
        <v>-92.716329484999989</v>
      </c>
      <c r="J172" s="99">
        <f t="shared" si="2"/>
        <v>2.7575086595507479E-3</v>
      </c>
      <c r="K172" s="99">
        <f>I172/'סכום נכסי הקרן'!$C$42</f>
        <v>-3.4307877445746394E-5</v>
      </c>
    </row>
    <row r="173" spans="2:11">
      <c r="B173" t="s">
        <v>3277</v>
      </c>
      <c r="C173" t="s">
        <v>3278</v>
      </c>
      <c r="D173" t="s">
        <v>2995</v>
      </c>
      <c r="E173" t="s">
        <v>106</v>
      </c>
      <c r="F173" s="86">
        <v>45061</v>
      </c>
      <c r="G173" s="77">
        <v>2309840.2242000005</v>
      </c>
      <c r="H173" s="77">
        <v>-5.9887620000000004</v>
      </c>
      <c r="I173" s="77">
        <v>-138.33084356200001</v>
      </c>
      <c r="J173" s="99">
        <f t="shared" si="2"/>
        <v>4.1141458157798088E-3</v>
      </c>
      <c r="K173" s="99">
        <f>I173/'סכום נכסי הקרן'!$C$42</f>
        <v>-5.1186642679374109E-5</v>
      </c>
    </row>
    <row r="174" spans="2:11">
      <c r="B174" t="s">
        <v>3279</v>
      </c>
      <c r="C174" t="s">
        <v>3280</v>
      </c>
      <c r="D174" t="s">
        <v>2995</v>
      </c>
      <c r="E174" t="s">
        <v>106</v>
      </c>
      <c r="F174" s="86">
        <v>45055</v>
      </c>
      <c r="G174" s="77">
        <v>2721229.9996740003</v>
      </c>
      <c r="H174" s="77">
        <v>-5.9247500000000004</v>
      </c>
      <c r="I174" s="77">
        <v>-161.22607628400004</v>
      </c>
      <c r="J174" s="99">
        <f t="shared" si="2"/>
        <v>4.7950809093499098E-3</v>
      </c>
      <c r="K174" s="99">
        <f>I174/'סכום נכסי הקרן'!$C$42</f>
        <v>-5.9658578989636465E-5</v>
      </c>
    </row>
    <row r="175" spans="2:11">
      <c r="B175" t="s">
        <v>3281</v>
      </c>
      <c r="C175" t="s">
        <v>3282</v>
      </c>
      <c r="D175" t="s">
        <v>2995</v>
      </c>
      <c r="E175" t="s">
        <v>106</v>
      </c>
      <c r="F175" s="86">
        <v>45029</v>
      </c>
      <c r="G175" s="77">
        <v>4346640.0000000009</v>
      </c>
      <c r="H175" s="77">
        <v>-6.091145</v>
      </c>
      <c r="I175" s="77">
        <v>-264.76015999999998</v>
      </c>
      <c r="J175" s="99">
        <f t="shared" si="2"/>
        <v>7.8743241666200392E-3</v>
      </c>
      <c r="K175" s="99">
        <f>I175/'סכום נכסי הקרן'!$C$42</f>
        <v>-9.7969356339389457E-5</v>
      </c>
    </row>
    <row r="176" spans="2:11">
      <c r="B176" t="s">
        <v>3283</v>
      </c>
      <c r="C176" t="s">
        <v>3284</v>
      </c>
      <c r="D176" t="s">
        <v>2995</v>
      </c>
      <c r="E176" t="s">
        <v>106</v>
      </c>
      <c r="F176" s="86">
        <v>44984</v>
      </c>
      <c r="G176" s="77">
        <v>1161384.7500000002</v>
      </c>
      <c r="H176" s="77">
        <v>-5.9675399999999996</v>
      </c>
      <c r="I176" s="77">
        <v>-69.306102073000005</v>
      </c>
      <c r="J176" s="99">
        <f t="shared" si="2"/>
        <v>2.0612569294702764E-3</v>
      </c>
      <c r="K176" s="99">
        <f>I176/'סכום נכסי הקרן'!$C$42</f>
        <v>-2.564537735014149E-5</v>
      </c>
    </row>
    <row r="177" spans="2:11">
      <c r="B177" t="s">
        <v>3285</v>
      </c>
      <c r="C177" t="s">
        <v>3286</v>
      </c>
      <c r="D177" t="s">
        <v>2995</v>
      </c>
      <c r="E177" t="s">
        <v>106</v>
      </c>
      <c r="F177" s="86">
        <v>45061</v>
      </c>
      <c r="G177" s="77">
        <v>7983800.0000000009</v>
      </c>
      <c r="H177" s="77">
        <v>-5.8923519999999998</v>
      </c>
      <c r="I177" s="77">
        <v>-470.43363000000005</v>
      </c>
      <c r="J177" s="99">
        <f t="shared" si="2"/>
        <v>1.3991330498893E-2</v>
      </c>
      <c r="K177" s="99">
        <f>I177/'סכום נכסי הקרן'!$C$42</f>
        <v>-1.7407483033513238E-4</v>
      </c>
    </row>
    <row r="178" spans="2:11">
      <c r="B178" t="s">
        <v>3287</v>
      </c>
      <c r="C178" t="s">
        <v>3288</v>
      </c>
      <c r="D178" t="s">
        <v>2995</v>
      </c>
      <c r="E178" t="s">
        <v>106</v>
      </c>
      <c r="F178" s="86">
        <v>45061</v>
      </c>
      <c r="G178" s="77">
        <v>1550648.88</v>
      </c>
      <c r="H178" s="77">
        <v>-5.6967819999999998</v>
      </c>
      <c r="I178" s="77">
        <v>-88.337092003000009</v>
      </c>
      <c r="J178" s="99">
        <f t="shared" si="2"/>
        <v>2.6272642317792857E-3</v>
      </c>
      <c r="K178" s="99">
        <f>I178/'סכום נכסי הקרן'!$C$42</f>
        <v>-3.268742564752695E-5</v>
      </c>
    </row>
    <row r="179" spans="2:11">
      <c r="B179" t="s">
        <v>3289</v>
      </c>
      <c r="C179" t="s">
        <v>3290</v>
      </c>
      <c r="D179" t="s">
        <v>2995</v>
      </c>
      <c r="E179" t="s">
        <v>106</v>
      </c>
      <c r="F179" s="86">
        <v>45061</v>
      </c>
      <c r="G179" s="77">
        <v>2325973.3200000003</v>
      </c>
      <c r="H179" s="77">
        <v>-5.6967819999999998</v>
      </c>
      <c r="I179" s="77">
        <v>-132.50563800499998</v>
      </c>
      <c r="J179" s="99">
        <f t="shared" si="2"/>
        <v>3.9408963476837986E-3</v>
      </c>
      <c r="K179" s="99">
        <f>I179/'סכום נכסי הקרן'!$C$42</f>
        <v>-4.9031138471475435E-5</v>
      </c>
    </row>
    <row r="180" spans="2:11">
      <c r="B180" t="s">
        <v>3291</v>
      </c>
      <c r="C180" t="s">
        <v>3292</v>
      </c>
      <c r="D180" t="s">
        <v>2995</v>
      </c>
      <c r="E180" t="s">
        <v>106</v>
      </c>
      <c r="F180" s="86">
        <v>45061</v>
      </c>
      <c r="G180" s="77">
        <v>2573578.8870000006</v>
      </c>
      <c r="H180" s="77">
        <v>-5.6967819999999998</v>
      </c>
      <c r="I180" s="77">
        <v>-146.61118829100002</v>
      </c>
      <c r="J180" s="99">
        <f t="shared" si="2"/>
        <v>4.3604144334128759E-3</v>
      </c>
      <c r="K180" s="99">
        <f>I180/'סכום נכסי הקרן'!$C$42</f>
        <v>-5.4250623466243202E-5</v>
      </c>
    </row>
    <row r="181" spans="2:11">
      <c r="B181" t="s">
        <v>3293</v>
      </c>
      <c r="C181" t="s">
        <v>3294</v>
      </c>
      <c r="D181" t="s">
        <v>2995</v>
      </c>
      <c r="E181" t="s">
        <v>106</v>
      </c>
      <c r="F181" s="86">
        <v>45062</v>
      </c>
      <c r="G181" s="77">
        <v>100178056.62000002</v>
      </c>
      <c r="H181" s="77">
        <v>-5.6377350000000002</v>
      </c>
      <c r="I181" s="77">
        <v>-5647.7731700000013</v>
      </c>
      <c r="J181" s="99">
        <f t="shared" si="2"/>
        <v>0.16797238965303268</v>
      </c>
      <c r="K181" s="99">
        <f>I181/'סכום נכסי הקרן'!$C$42</f>
        <v>-2.0898487983077719E-3</v>
      </c>
    </row>
    <row r="182" spans="2:11">
      <c r="B182" t="s">
        <v>3295</v>
      </c>
      <c r="C182" t="s">
        <v>3296</v>
      </c>
      <c r="D182" t="s">
        <v>2995</v>
      </c>
      <c r="E182" t="s">
        <v>106</v>
      </c>
      <c r="F182" s="86">
        <v>45061</v>
      </c>
      <c r="G182" s="77">
        <v>3102750.1584000005</v>
      </c>
      <c r="H182" s="77">
        <v>-5.6473060000000004</v>
      </c>
      <c r="I182" s="77">
        <v>-175.22178560600003</v>
      </c>
      <c r="J182" s="99">
        <f t="shared" si="2"/>
        <v>5.211332176697738E-3</v>
      </c>
      <c r="K182" s="99">
        <f>I182/'סכום נכסי הקרן'!$C$42</f>
        <v>-6.4837419468466556E-5</v>
      </c>
    </row>
    <row r="183" spans="2:11">
      <c r="B183" t="s">
        <v>3297</v>
      </c>
      <c r="C183" t="s">
        <v>3298</v>
      </c>
      <c r="D183" t="s">
        <v>2995</v>
      </c>
      <c r="E183" t="s">
        <v>106</v>
      </c>
      <c r="F183" s="86">
        <v>45005</v>
      </c>
      <c r="G183" s="77">
        <v>1747844.0010000002</v>
      </c>
      <c r="H183" s="77">
        <v>-5.5763870000000004</v>
      </c>
      <c r="I183" s="77">
        <v>-97.466547964000014</v>
      </c>
      <c r="J183" s="99">
        <f t="shared" si="2"/>
        <v>2.8987865624116428E-3</v>
      </c>
      <c r="K183" s="99">
        <f>I183/'סכום נכסי הקרן'!$C$42</f>
        <v>-3.6065603558538842E-5</v>
      </c>
    </row>
    <row r="184" spans="2:11">
      <c r="B184" t="s">
        <v>3299</v>
      </c>
      <c r="C184" t="s">
        <v>3300</v>
      </c>
      <c r="D184" t="s">
        <v>2995</v>
      </c>
      <c r="E184" t="s">
        <v>106</v>
      </c>
      <c r="F184" s="86">
        <v>45105</v>
      </c>
      <c r="G184" s="77">
        <v>1446365.5139920001</v>
      </c>
      <c r="H184" s="77">
        <v>-5.5838049999999999</v>
      </c>
      <c r="I184" s="77">
        <v>-80.76222347700002</v>
      </c>
      <c r="J184" s="99">
        <f t="shared" si="2"/>
        <v>2.4019774277025275E-3</v>
      </c>
      <c r="K184" s="99">
        <f>I184/'סכום נכסי הקרן'!$C$42</f>
        <v>-2.9884492631291734E-5</v>
      </c>
    </row>
    <row r="185" spans="2:11">
      <c r="B185" t="s">
        <v>3301</v>
      </c>
      <c r="C185" t="s">
        <v>3302</v>
      </c>
      <c r="D185" t="s">
        <v>2995</v>
      </c>
      <c r="E185" t="s">
        <v>106</v>
      </c>
      <c r="F185" s="86">
        <v>45106</v>
      </c>
      <c r="G185" s="77">
        <v>878873.64503600006</v>
      </c>
      <c r="H185" s="77">
        <v>-5.1846410000000001</v>
      </c>
      <c r="I185" s="77">
        <v>-45.566440721000006</v>
      </c>
      <c r="J185" s="99">
        <f t="shared" si="2"/>
        <v>1.3552073897984871E-3</v>
      </c>
      <c r="K185" s="99">
        <f>I185/'סכום נכסי הקרן'!$C$42</f>
        <v>-1.6860976621684003E-5</v>
      </c>
    </row>
    <row r="186" spans="2:11">
      <c r="B186" t="s">
        <v>3303</v>
      </c>
      <c r="C186" t="s">
        <v>3304</v>
      </c>
      <c r="D186" t="s">
        <v>2995</v>
      </c>
      <c r="E186" t="s">
        <v>106</v>
      </c>
      <c r="F186" s="86">
        <v>45106</v>
      </c>
      <c r="G186" s="77">
        <v>3702067.4070000006</v>
      </c>
      <c r="H186" s="77">
        <v>-5.0981639999999997</v>
      </c>
      <c r="I186" s="77">
        <v>-188.73746337600002</v>
      </c>
      <c r="J186" s="99">
        <f t="shared" si="2"/>
        <v>5.6133066584043521E-3</v>
      </c>
      <c r="K186" s="99">
        <f>I186/'סכום נכסי הקרן'!$C$42</f>
        <v>-6.9838633592289018E-5</v>
      </c>
    </row>
    <row r="187" spans="2:11">
      <c r="B187" t="s">
        <v>3305</v>
      </c>
      <c r="C187" t="s">
        <v>3306</v>
      </c>
      <c r="D187" t="s">
        <v>2995</v>
      </c>
      <c r="E187" t="s">
        <v>106</v>
      </c>
      <c r="F187" s="86">
        <v>45138</v>
      </c>
      <c r="G187" s="77">
        <v>2925648.3285000003</v>
      </c>
      <c r="H187" s="77">
        <v>-4.6942180000000002</v>
      </c>
      <c r="I187" s="77">
        <v>-137.33629618100002</v>
      </c>
      <c r="J187" s="99">
        <f t="shared" si="2"/>
        <v>4.0845666356000686E-3</v>
      </c>
      <c r="K187" s="99">
        <f>I187/'סכום נכסי הקרן'!$C$42</f>
        <v>-5.0818629732238883E-5</v>
      </c>
    </row>
    <row r="188" spans="2:11">
      <c r="B188" t="s">
        <v>3307</v>
      </c>
      <c r="C188" t="s">
        <v>3308</v>
      </c>
      <c r="D188" t="s">
        <v>2995</v>
      </c>
      <c r="E188" t="s">
        <v>106</v>
      </c>
      <c r="F188" s="86">
        <v>45133</v>
      </c>
      <c r="G188" s="77">
        <v>5490900.0000000009</v>
      </c>
      <c r="H188" s="77">
        <v>-4.4847630000000001</v>
      </c>
      <c r="I188" s="77">
        <v>-246.25385000000003</v>
      </c>
      <c r="J188" s="99">
        <f t="shared" si="2"/>
        <v>7.3239215529187869E-3</v>
      </c>
      <c r="K188" s="99">
        <f>I188/'סכום נכסי הקרן'!$C$42</f>
        <v>-9.1121455662349524E-5</v>
      </c>
    </row>
    <row r="189" spans="2:11">
      <c r="B189" t="s">
        <v>3309</v>
      </c>
      <c r="C189" t="s">
        <v>3310</v>
      </c>
      <c r="D189" t="s">
        <v>2995</v>
      </c>
      <c r="E189" t="s">
        <v>106</v>
      </c>
      <c r="F189" s="86">
        <v>45106</v>
      </c>
      <c r="G189" s="77">
        <v>1298487.5293500002</v>
      </c>
      <c r="H189" s="77">
        <v>-4.6964779999999999</v>
      </c>
      <c r="I189" s="77">
        <v>-60.983184998000006</v>
      </c>
      <c r="J189" s="99">
        <f t="shared" si="2"/>
        <v>1.8137221528617149E-3</v>
      </c>
      <c r="K189" s="99">
        <f>I189/'סכום נכסי הקרן'!$C$42</f>
        <v>-2.256564349326565E-5</v>
      </c>
    </row>
    <row r="190" spans="2:11">
      <c r="B190" t="s">
        <v>3311</v>
      </c>
      <c r="C190" t="s">
        <v>3312</v>
      </c>
      <c r="D190" t="s">
        <v>2995</v>
      </c>
      <c r="E190" t="s">
        <v>106</v>
      </c>
      <c r="F190" s="86">
        <v>45132</v>
      </c>
      <c r="G190" s="77">
        <v>1046593.2336680001</v>
      </c>
      <c r="H190" s="77">
        <v>-4.3424469999999999</v>
      </c>
      <c r="I190" s="77">
        <v>-45.447755810000011</v>
      </c>
      <c r="J190" s="99">
        <f t="shared" si="2"/>
        <v>1.3516775405080937E-3</v>
      </c>
      <c r="K190" s="99">
        <f>I190/'סכום נכסי הקרן'!$C$42</f>
        <v>-1.6817059574882599E-5</v>
      </c>
    </row>
    <row r="191" spans="2:11">
      <c r="B191" t="s">
        <v>3313</v>
      </c>
      <c r="C191" t="s">
        <v>3314</v>
      </c>
      <c r="D191" t="s">
        <v>2995</v>
      </c>
      <c r="E191" t="s">
        <v>106</v>
      </c>
      <c r="F191" s="86">
        <v>45110</v>
      </c>
      <c r="G191" s="77">
        <v>2567390.0000000005</v>
      </c>
      <c r="H191" s="77">
        <v>-4.5691740000000003</v>
      </c>
      <c r="I191" s="77">
        <v>-117.30852000000002</v>
      </c>
      <c r="J191" s="99">
        <f t="shared" si="2"/>
        <v>3.4889135660985788E-3</v>
      </c>
      <c r="K191" s="99">
        <f>I191/'סכום נכסי הקרן'!$C$42</f>
        <v>-4.3407740037347001E-5</v>
      </c>
    </row>
    <row r="192" spans="2:11">
      <c r="B192" t="s">
        <v>3315</v>
      </c>
      <c r="C192" t="s">
        <v>3316</v>
      </c>
      <c r="D192" t="s">
        <v>2995</v>
      </c>
      <c r="E192" t="s">
        <v>106</v>
      </c>
      <c r="F192" s="86">
        <v>45132</v>
      </c>
      <c r="G192" s="77">
        <v>1015484.8567500002</v>
      </c>
      <c r="H192" s="77">
        <v>-4.0698790000000002</v>
      </c>
      <c r="I192" s="77">
        <v>-41.329004035000004</v>
      </c>
      <c r="J192" s="99">
        <f t="shared" si="2"/>
        <v>1.2291803089072679E-3</v>
      </c>
      <c r="K192" s="99">
        <f>I192/'סכום נכסי הקרן'!$C$42</f>
        <v>-1.5292995454667276E-5</v>
      </c>
    </row>
    <row r="193" spans="2:11">
      <c r="B193" t="s">
        <v>3317</v>
      </c>
      <c r="C193" t="s">
        <v>3318</v>
      </c>
      <c r="D193" t="s">
        <v>2995</v>
      </c>
      <c r="E193" t="s">
        <v>106</v>
      </c>
      <c r="F193" s="86">
        <v>45132</v>
      </c>
      <c r="G193" s="77">
        <v>2859425.9844470005</v>
      </c>
      <c r="H193" s="77">
        <v>-4.0472289999999997</v>
      </c>
      <c r="I193" s="77">
        <v>-115.72752271700003</v>
      </c>
      <c r="J193" s="99">
        <f t="shared" si="2"/>
        <v>3.4418925750518618E-3</v>
      </c>
      <c r="K193" s="99">
        <f>I193/'סכום נכסי הקרן'!$C$42</f>
        <v>-4.2822722691120012E-5</v>
      </c>
    </row>
    <row r="194" spans="2:11">
      <c r="B194" t="s">
        <v>3319</v>
      </c>
      <c r="C194" t="s">
        <v>3320</v>
      </c>
      <c r="D194" t="s">
        <v>2995</v>
      </c>
      <c r="E194" t="s">
        <v>106</v>
      </c>
      <c r="F194" s="86">
        <v>45132</v>
      </c>
      <c r="G194" s="77">
        <v>1570341.6936000003</v>
      </c>
      <c r="H194" s="77">
        <v>-4.0387380000000004</v>
      </c>
      <c r="I194" s="77">
        <v>-63.421987727000008</v>
      </c>
      <c r="J194" s="99">
        <f t="shared" si="2"/>
        <v>1.8862554345555453E-3</v>
      </c>
      <c r="K194" s="99">
        <f>I194/'סכום נכסי הקרן'!$C$42</f>
        <v>-2.3468075088709908E-5</v>
      </c>
    </row>
    <row r="195" spans="2:11">
      <c r="B195" t="s">
        <v>3321</v>
      </c>
      <c r="C195" t="s">
        <v>3322</v>
      </c>
      <c r="D195" t="s">
        <v>2995</v>
      </c>
      <c r="E195" t="s">
        <v>106</v>
      </c>
      <c r="F195" s="86">
        <v>45133</v>
      </c>
      <c r="G195" s="77">
        <v>1767959.3645320002</v>
      </c>
      <c r="H195" s="77">
        <v>-3.9904630000000001</v>
      </c>
      <c r="I195" s="77">
        <v>-70.549766171000016</v>
      </c>
      <c r="J195" s="99">
        <f t="shared" si="2"/>
        <v>2.098245176727867E-3</v>
      </c>
      <c r="K195" s="99">
        <f>I195/'סכום נכסי הקרן'!$C$42</f>
        <v>-2.6105571101283914E-5</v>
      </c>
    </row>
    <row r="196" spans="2:11">
      <c r="B196" t="s">
        <v>3323</v>
      </c>
      <c r="C196" t="s">
        <v>3324</v>
      </c>
      <c r="D196" t="s">
        <v>2995</v>
      </c>
      <c r="E196" t="s">
        <v>106</v>
      </c>
      <c r="F196" s="86">
        <v>45132</v>
      </c>
      <c r="G196" s="77">
        <v>1179037.7982000003</v>
      </c>
      <c r="H196" s="77">
        <v>-3.925656</v>
      </c>
      <c r="I196" s="77">
        <v>-46.284962794999998</v>
      </c>
      <c r="J196" s="99">
        <f t="shared" si="2"/>
        <v>1.3765772051496641E-3</v>
      </c>
      <c r="K196" s="99">
        <f>I196/'סכום נכסי הקרן'!$C$42</f>
        <v>-1.7126851763568729E-5</v>
      </c>
    </row>
    <row r="197" spans="2:11">
      <c r="B197" t="s">
        <v>3325</v>
      </c>
      <c r="C197" t="s">
        <v>3326</v>
      </c>
      <c r="D197" t="s">
        <v>2995</v>
      </c>
      <c r="E197" t="s">
        <v>106</v>
      </c>
      <c r="F197" s="86">
        <v>45132</v>
      </c>
      <c r="G197" s="77">
        <v>12924800.000000002</v>
      </c>
      <c r="H197" s="77">
        <v>-4.0628650000000004</v>
      </c>
      <c r="I197" s="77">
        <v>-525.11713000000009</v>
      </c>
      <c r="J197" s="99">
        <f t="shared" si="2"/>
        <v>1.5617691525285214E-2</v>
      </c>
      <c r="K197" s="99">
        <f>I197/'סכום נכסי הקרן'!$C$42</f>
        <v>-1.9430939771636151E-4</v>
      </c>
    </row>
    <row r="198" spans="2:11">
      <c r="B198" t="s">
        <v>3327</v>
      </c>
      <c r="C198" t="s">
        <v>3328</v>
      </c>
      <c r="D198" t="s">
        <v>2995</v>
      </c>
      <c r="E198" t="s">
        <v>106</v>
      </c>
      <c r="F198" s="86">
        <v>45110</v>
      </c>
      <c r="G198" s="77">
        <v>788994.07200000016</v>
      </c>
      <c r="H198" s="77">
        <v>-3.8723550000000002</v>
      </c>
      <c r="I198" s="77">
        <v>-30.552652742000003</v>
      </c>
      <c r="J198" s="99">
        <f t="shared" si="2"/>
        <v>9.0867709039260528E-4</v>
      </c>
      <c r="K198" s="99">
        <f>I198/'סכום נכסי הקרן'!$C$42</f>
        <v>-1.130541590394349E-5</v>
      </c>
    </row>
    <row r="199" spans="2:11">
      <c r="B199" t="s">
        <v>3327</v>
      </c>
      <c r="C199" t="s">
        <v>3329</v>
      </c>
      <c r="D199" t="s">
        <v>2995</v>
      </c>
      <c r="E199" t="s">
        <v>106</v>
      </c>
      <c r="F199" s="86">
        <v>45110</v>
      </c>
      <c r="G199" s="77">
        <v>523790.65612000012</v>
      </c>
      <c r="H199" s="77">
        <v>-3.8723550000000002</v>
      </c>
      <c r="I199" s="77">
        <v>-20.283034555</v>
      </c>
      <c r="J199" s="99">
        <f t="shared" si="2"/>
        <v>6.0324479774005962E-4</v>
      </c>
      <c r="K199" s="99">
        <f>I199/'סכום נכסי הקרן'!$C$42</f>
        <v>-7.5053430998188883E-6</v>
      </c>
    </row>
    <row r="200" spans="2:11">
      <c r="B200" t="s">
        <v>3330</v>
      </c>
      <c r="C200" t="s">
        <v>3331</v>
      </c>
      <c r="D200" t="s">
        <v>2995</v>
      </c>
      <c r="E200" t="s">
        <v>106</v>
      </c>
      <c r="F200" s="86">
        <v>45110</v>
      </c>
      <c r="G200" s="77">
        <v>2802445.4304000004</v>
      </c>
      <c r="H200" s="77">
        <v>-3.7616879999999999</v>
      </c>
      <c r="I200" s="77">
        <v>-105.41926219700002</v>
      </c>
      <c r="J200" s="99">
        <f t="shared" si="2"/>
        <v>3.1353110073097539E-3</v>
      </c>
      <c r="K200" s="99">
        <f>I200/'סכום נכסי הקרן'!$C$42</f>
        <v>-3.9008351041989947E-5</v>
      </c>
    </row>
    <row r="201" spans="2:11">
      <c r="B201" t="s">
        <v>3332</v>
      </c>
      <c r="C201" t="s">
        <v>3333</v>
      </c>
      <c r="D201" t="s">
        <v>2995</v>
      </c>
      <c r="E201" t="s">
        <v>106</v>
      </c>
      <c r="F201" s="86">
        <v>45110</v>
      </c>
      <c r="G201" s="77">
        <v>1834656.8872240002</v>
      </c>
      <c r="H201" s="77">
        <v>-3.7936809999999999</v>
      </c>
      <c r="I201" s="77">
        <v>-69.601030139000017</v>
      </c>
      <c r="J201" s="99">
        <f t="shared" si="2"/>
        <v>2.0700284878403816E-3</v>
      </c>
      <c r="K201" s="99">
        <f>I201/'סכום נכסי הקרן'!$C$42</f>
        <v>-2.5754509754323606E-5</v>
      </c>
    </row>
    <row r="202" spans="2:11">
      <c r="B202" t="s">
        <v>3332</v>
      </c>
      <c r="C202" t="s">
        <v>3334</v>
      </c>
      <c r="D202" t="s">
        <v>2995</v>
      </c>
      <c r="E202" t="s">
        <v>106</v>
      </c>
      <c r="F202" s="86">
        <v>45110</v>
      </c>
      <c r="G202" s="77">
        <v>851257.23774000024</v>
      </c>
      <c r="H202" s="77">
        <v>-3.7936809999999999</v>
      </c>
      <c r="I202" s="77">
        <v>-32.29398427200001</v>
      </c>
      <c r="J202" s="99">
        <f t="shared" si="2"/>
        <v>9.6046663814320526E-4</v>
      </c>
      <c r="K202" s="99">
        <f>I202/'סכום נכסי הקרן'!$C$42</f>
        <v>-1.1949761825050295E-5</v>
      </c>
    </row>
    <row r="203" spans="2:11">
      <c r="B203" t="s">
        <v>3335</v>
      </c>
      <c r="C203" t="s">
        <v>3336</v>
      </c>
      <c r="D203" t="s">
        <v>2995</v>
      </c>
      <c r="E203" t="s">
        <v>106</v>
      </c>
      <c r="F203" s="86">
        <v>45152</v>
      </c>
      <c r="G203" s="77">
        <v>3989717.046000001</v>
      </c>
      <c r="H203" s="77">
        <v>-2.8117939999999999</v>
      </c>
      <c r="I203" s="77">
        <v>-112.18261165200002</v>
      </c>
      <c r="J203" s="99">
        <f t="shared" si="2"/>
        <v>3.3364621399454304E-3</v>
      </c>
      <c r="K203" s="99">
        <f>I203/'סכום נכסי הקרן'!$C$42</f>
        <v>-4.1510997183330511E-5</v>
      </c>
    </row>
    <row r="204" spans="2:11">
      <c r="B204" t="s">
        <v>3337</v>
      </c>
      <c r="C204" t="s">
        <v>3338</v>
      </c>
      <c r="D204" t="s">
        <v>2995</v>
      </c>
      <c r="E204" t="s">
        <v>106</v>
      </c>
      <c r="F204" s="86">
        <v>45153</v>
      </c>
      <c r="G204" s="77">
        <v>3740000.0000000005</v>
      </c>
      <c r="H204" s="77">
        <v>-2.5476899999999998</v>
      </c>
      <c r="I204" s="77">
        <v>-95.283600000000021</v>
      </c>
      <c r="J204" s="99">
        <f t="shared" ref="J204:J267" si="3">I204/$I$11</f>
        <v>2.8338627464289091E-3</v>
      </c>
      <c r="K204" s="99">
        <f>I204/'סכום נכסי הקרן'!$C$42</f>
        <v>-3.5257846050930972E-5</v>
      </c>
    </row>
    <row r="205" spans="2:11">
      <c r="B205" t="s">
        <v>3339</v>
      </c>
      <c r="C205" t="s">
        <v>3340</v>
      </c>
      <c r="D205" t="s">
        <v>2995</v>
      </c>
      <c r="E205" t="s">
        <v>106</v>
      </c>
      <c r="F205" s="86">
        <v>45160</v>
      </c>
      <c r="G205" s="77">
        <v>1398307.2390000003</v>
      </c>
      <c r="H205" s="77">
        <v>-2.2028210000000001</v>
      </c>
      <c r="I205" s="77">
        <v>-30.802211631000006</v>
      </c>
      <c r="J205" s="99">
        <f t="shared" si="3"/>
        <v>9.1609930826196887E-4</v>
      </c>
      <c r="K205" s="99">
        <f>I205/'סכום נכסי הקרן'!$C$42</f>
        <v>-1.1397760325113592E-5</v>
      </c>
    </row>
    <row r="206" spans="2:11">
      <c r="B206" t="s">
        <v>3341</v>
      </c>
      <c r="C206" t="s">
        <v>3342</v>
      </c>
      <c r="D206" t="s">
        <v>2995</v>
      </c>
      <c r="E206" t="s">
        <v>106</v>
      </c>
      <c r="F206" s="86">
        <v>45155</v>
      </c>
      <c r="G206" s="77">
        <v>2398828.1868000003</v>
      </c>
      <c r="H206" s="77">
        <v>-2.149362</v>
      </c>
      <c r="I206" s="77">
        <v>-51.559512902000009</v>
      </c>
      <c r="J206" s="99">
        <f t="shared" si="3"/>
        <v>1.5334494376471762E-3</v>
      </c>
      <c r="K206" s="99">
        <f>I206/'סכום נכסי הקרן'!$C$42</f>
        <v>-1.9078596614314585E-5</v>
      </c>
    </row>
    <row r="207" spans="2:11">
      <c r="B207" t="s">
        <v>3343</v>
      </c>
      <c r="C207" t="s">
        <v>3344</v>
      </c>
      <c r="D207" t="s">
        <v>2995</v>
      </c>
      <c r="E207" t="s">
        <v>106</v>
      </c>
      <c r="F207" s="86">
        <v>45155</v>
      </c>
      <c r="G207" s="77">
        <v>2399020.4160000007</v>
      </c>
      <c r="H207" s="77">
        <v>-2.1411769999999999</v>
      </c>
      <c r="I207" s="77">
        <v>-51.367283702000009</v>
      </c>
      <c r="J207" s="99">
        <f t="shared" si="3"/>
        <v>1.5277322820332422E-3</v>
      </c>
      <c r="K207" s="99">
        <f>I207/'סכום נכסי הקרן'!$C$42</f>
        <v>-1.9007465931383905E-5</v>
      </c>
    </row>
    <row r="208" spans="2:11">
      <c r="B208" t="s">
        <v>3345</v>
      </c>
      <c r="C208" t="s">
        <v>3346</v>
      </c>
      <c r="D208" t="s">
        <v>2995</v>
      </c>
      <c r="E208" t="s">
        <v>106</v>
      </c>
      <c r="F208" s="86">
        <v>45160</v>
      </c>
      <c r="G208" s="77">
        <v>1999183.6800000004</v>
      </c>
      <c r="H208" s="77">
        <v>-2.1209280000000001</v>
      </c>
      <c r="I208" s="77">
        <v>-42.401249473999997</v>
      </c>
      <c r="J208" s="99">
        <f t="shared" si="3"/>
        <v>1.2610703341016389E-3</v>
      </c>
      <c r="K208" s="99">
        <f>I208/'סכום נכסי הקרן'!$C$42</f>
        <v>-1.5689759059496172E-5</v>
      </c>
    </row>
    <row r="209" spans="2:11">
      <c r="B209" t="s">
        <v>3347</v>
      </c>
      <c r="C209" t="s">
        <v>3348</v>
      </c>
      <c r="D209" t="s">
        <v>2995</v>
      </c>
      <c r="E209" t="s">
        <v>106</v>
      </c>
      <c r="F209" s="86">
        <v>45160</v>
      </c>
      <c r="G209" s="77">
        <v>1999183.6800000004</v>
      </c>
      <c r="H209" s="77">
        <v>-2.1209280000000001</v>
      </c>
      <c r="I209" s="77">
        <v>-42.401249473999997</v>
      </c>
      <c r="J209" s="99">
        <f t="shared" si="3"/>
        <v>1.2610703341016389E-3</v>
      </c>
      <c r="K209" s="99">
        <f>I209/'סכום נכסי הקרן'!$C$42</f>
        <v>-1.5689759059496172E-5</v>
      </c>
    </row>
    <row r="210" spans="2:11">
      <c r="B210" t="s">
        <v>3349</v>
      </c>
      <c r="C210" t="s">
        <v>3350</v>
      </c>
      <c r="D210" t="s">
        <v>2995</v>
      </c>
      <c r="E210" t="s">
        <v>106</v>
      </c>
      <c r="F210" s="86">
        <v>45168</v>
      </c>
      <c r="G210" s="77">
        <v>2804090.0580000007</v>
      </c>
      <c r="H210" s="77">
        <v>-1.930353</v>
      </c>
      <c r="I210" s="77">
        <v>-54.128843263000007</v>
      </c>
      <c r="J210" s="99">
        <f t="shared" si="3"/>
        <v>1.6098647871229162E-3</v>
      </c>
      <c r="K210" s="99">
        <f>I210/'סכום נכסי הקרן'!$C$42</f>
        <v>-2.002932742551526E-5</v>
      </c>
    </row>
    <row r="211" spans="2:11">
      <c r="B211" t="s">
        <v>3351</v>
      </c>
      <c r="C211" t="s">
        <v>3352</v>
      </c>
      <c r="D211" t="s">
        <v>2995</v>
      </c>
      <c r="E211" t="s">
        <v>106</v>
      </c>
      <c r="F211" s="86">
        <v>45174</v>
      </c>
      <c r="G211" s="77">
        <v>2670241.6090350007</v>
      </c>
      <c r="H211" s="77">
        <v>-1.437918</v>
      </c>
      <c r="I211" s="77">
        <v>-38.395875733000011</v>
      </c>
      <c r="J211" s="99">
        <f t="shared" si="3"/>
        <v>1.1419451181133215E-3</v>
      </c>
      <c r="K211" s="99">
        <f>I211/'סכום נכסי הקרן'!$C$42</f>
        <v>-1.4207648279292454E-5</v>
      </c>
    </row>
    <row r="212" spans="2:11">
      <c r="B212" t="s">
        <v>3351</v>
      </c>
      <c r="C212" t="s">
        <v>3353</v>
      </c>
      <c r="D212" t="s">
        <v>2995</v>
      </c>
      <c r="E212" t="s">
        <v>106</v>
      </c>
      <c r="F212" s="86">
        <v>45174</v>
      </c>
      <c r="G212" s="77">
        <v>402079.41</v>
      </c>
      <c r="H212" s="77">
        <v>-1.437918</v>
      </c>
      <c r="I212" s="77">
        <v>-5.7815708540000017</v>
      </c>
      <c r="J212" s="99">
        <f t="shared" si="3"/>
        <v>1.7195171319083004E-4</v>
      </c>
      <c r="K212" s="99">
        <f>I212/'סכום נכסי הקרן'!$C$42</f>
        <v>-2.1393580333119397E-6</v>
      </c>
    </row>
    <row r="213" spans="2:11">
      <c r="B213" t="s">
        <v>3354</v>
      </c>
      <c r="C213" t="s">
        <v>3355</v>
      </c>
      <c r="D213" t="s">
        <v>2995</v>
      </c>
      <c r="E213" t="s">
        <v>106</v>
      </c>
      <c r="F213" s="86">
        <v>45169</v>
      </c>
      <c r="G213" s="77">
        <v>1206526.5738000001</v>
      </c>
      <c r="H213" s="77">
        <v>-1.4481839999999999</v>
      </c>
      <c r="I213" s="77">
        <v>-17.472721191000005</v>
      </c>
      <c r="J213" s="99">
        <f t="shared" si="3"/>
        <v>5.1966228880850277E-4</v>
      </c>
      <c r="K213" s="99">
        <f>I213/'סכום נכסי הקרן'!$C$42</f>
        <v>-6.4654412075437672E-6</v>
      </c>
    </row>
    <row r="214" spans="2:11">
      <c r="B214" t="s">
        <v>3356</v>
      </c>
      <c r="C214" t="s">
        <v>3357</v>
      </c>
      <c r="D214" t="s">
        <v>2995</v>
      </c>
      <c r="E214" t="s">
        <v>106</v>
      </c>
      <c r="F214" s="86">
        <v>45174</v>
      </c>
      <c r="G214" s="77">
        <v>1006266.4650000002</v>
      </c>
      <c r="H214" s="77">
        <v>-1.330263</v>
      </c>
      <c r="I214" s="77">
        <v>-13.385987136000001</v>
      </c>
      <c r="J214" s="99">
        <f t="shared" si="3"/>
        <v>3.9811730737385025E-4</v>
      </c>
      <c r="K214" s="99">
        <f>I214/'סכום נכסי הקרן'!$C$42</f>
        <v>-4.9532246229238851E-6</v>
      </c>
    </row>
    <row r="215" spans="2:11">
      <c r="B215" t="s">
        <v>3356</v>
      </c>
      <c r="C215" t="s">
        <v>3358</v>
      </c>
      <c r="D215" t="s">
        <v>2995</v>
      </c>
      <c r="E215" t="s">
        <v>106</v>
      </c>
      <c r="F215" s="86">
        <v>45174</v>
      </c>
      <c r="G215" s="77">
        <v>2950282.7063100003</v>
      </c>
      <c r="H215" s="77">
        <v>-1.330263</v>
      </c>
      <c r="I215" s="77">
        <v>-39.246509476000007</v>
      </c>
      <c r="J215" s="99">
        <f t="shared" si="3"/>
        <v>1.1672441126427376E-3</v>
      </c>
      <c r="K215" s="99">
        <f>I215/'סכום נכסי הקרן'!$C$42</f>
        <v>-1.4522408779068083E-5</v>
      </c>
    </row>
    <row r="216" spans="2:11">
      <c r="B216" t="s">
        <v>3356</v>
      </c>
      <c r="C216" t="s">
        <v>3359</v>
      </c>
      <c r="D216" t="s">
        <v>2995</v>
      </c>
      <c r="E216" t="s">
        <v>106</v>
      </c>
      <c r="F216" s="86">
        <v>45174</v>
      </c>
      <c r="G216" s="77">
        <v>34715.305443000005</v>
      </c>
      <c r="H216" s="77">
        <v>-1.330263</v>
      </c>
      <c r="I216" s="77">
        <v>-0.46180474900000007</v>
      </c>
      <c r="J216" s="99">
        <f t="shared" si="3"/>
        <v>1.3734695942586687E-5</v>
      </c>
      <c r="K216" s="99">
        <f>I216/'סכום נכסי הקרן'!$C$42</f>
        <v>-1.7088188046873561E-7</v>
      </c>
    </row>
    <row r="217" spans="2:11">
      <c r="B217" t="s">
        <v>3360</v>
      </c>
      <c r="C217" t="s">
        <v>3361</v>
      </c>
      <c r="D217" t="s">
        <v>2995</v>
      </c>
      <c r="E217" t="s">
        <v>106</v>
      </c>
      <c r="F217" s="86">
        <v>45159</v>
      </c>
      <c r="G217" s="77">
        <v>2950830.6495030005</v>
      </c>
      <c r="H217" s="77">
        <v>-1.444828</v>
      </c>
      <c r="I217" s="77">
        <v>-42.634428844000006</v>
      </c>
      <c r="J217" s="99">
        <f t="shared" si="3"/>
        <v>1.2680054029894517E-3</v>
      </c>
      <c r="K217" s="99">
        <f>I217/'סכום נכסי הקרן'!$C$42</f>
        <v>-1.5776042557702719E-5</v>
      </c>
    </row>
    <row r="218" spans="2:11">
      <c r="B218" t="s">
        <v>3362</v>
      </c>
      <c r="C218" t="s">
        <v>3363</v>
      </c>
      <c r="D218" t="s">
        <v>2995</v>
      </c>
      <c r="E218" t="s">
        <v>106</v>
      </c>
      <c r="F218" s="86">
        <v>45181</v>
      </c>
      <c r="G218" s="77">
        <v>1388980.6476000003</v>
      </c>
      <c r="H218" s="77">
        <v>-1.2697689999999999</v>
      </c>
      <c r="I218" s="77">
        <v>-17.636848884999999</v>
      </c>
      <c r="J218" s="99">
        <f t="shared" si="3"/>
        <v>5.2454366774132928E-4</v>
      </c>
      <c r="K218" s="99">
        <f>I218/'סכום נכסי הקרן'!$C$42</f>
        <v>-6.5261734738282704E-6</v>
      </c>
    </row>
    <row r="219" spans="2:11">
      <c r="B219" t="s">
        <v>3362</v>
      </c>
      <c r="C219" t="s">
        <v>3364</v>
      </c>
      <c r="D219" t="s">
        <v>2995</v>
      </c>
      <c r="E219" t="s">
        <v>106</v>
      </c>
      <c r="F219" s="86">
        <v>45181</v>
      </c>
      <c r="G219" s="77">
        <v>885749.4360000001</v>
      </c>
      <c r="H219" s="77">
        <v>-1.2697689999999999</v>
      </c>
      <c r="I219" s="77">
        <v>-11.246973800000001</v>
      </c>
      <c r="J219" s="99">
        <f t="shared" si="3"/>
        <v>3.3450016647022129E-4</v>
      </c>
      <c r="K219" s="99">
        <f>I219/'סכום נכסי הקרן'!$C$42</f>
        <v>-4.1617242713253284E-6</v>
      </c>
    </row>
    <row r="220" spans="2:11">
      <c r="B220" t="s">
        <v>3365</v>
      </c>
      <c r="C220" t="s">
        <v>3366</v>
      </c>
      <c r="D220" t="s">
        <v>2995</v>
      </c>
      <c r="E220" t="s">
        <v>106</v>
      </c>
      <c r="F220" s="86">
        <v>45181</v>
      </c>
      <c r="G220" s="77">
        <v>1208000.3310000002</v>
      </c>
      <c r="H220" s="77">
        <v>-1.25634</v>
      </c>
      <c r="I220" s="77">
        <v>-15.176591455000002</v>
      </c>
      <c r="J220" s="99">
        <f t="shared" si="3"/>
        <v>4.5137229430978478E-4</v>
      </c>
      <c r="K220" s="99">
        <f>I220/'סכום נכסי הקרן'!$C$42</f>
        <v>-5.6158029828665627E-6</v>
      </c>
    </row>
    <row r="221" spans="2:11">
      <c r="B221" t="s">
        <v>3365</v>
      </c>
      <c r="C221" t="s">
        <v>3367</v>
      </c>
      <c r="D221" t="s">
        <v>2995</v>
      </c>
      <c r="E221" t="s">
        <v>106</v>
      </c>
      <c r="F221" s="86">
        <v>45181</v>
      </c>
      <c r="G221" s="77">
        <v>295145.68703000003</v>
      </c>
      <c r="H221" s="77">
        <v>-1.25634</v>
      </c>
      <c r="I221" s="77">
        <v>-3.7080333480000007</v>
      </c>
      <c r="J221" s="99">
        <f t="shared" si="3"/>
        <v>1.1028191176040013E-4</v>
      </c>
      <c r="K221" s="99">
        <f>I221/'סכום נכסי הקרן'!$C$42</f>
        <v>-1.3720857412556007E-6</v>
      </c>
    </row>
    <row r="222" spans="2:11">
      <c r="B222" t="s">
        <v>3368</v>
      </c>
      <c r="C222" t="s">
        <v>3369</v>
      </c>
      <c r="D222" t="s">
        <v>2995</v>
      </c>
      <c r="E222" t="s">
        <v>106</v>
      </c>
      <c r="F222" s="86">
        <v>45159</v>
      </c>
      <c r="G222" s="77">
        <v>1611521.4600000002</v>
      </c>
      <c r="H222" s="77">
        <v>-1.369534</v>
      </c>
      <c r="I222" s="77">
        <v>-22.070339801000003</v>
      </c>
      <c r="J222" s="99">
        <f t="shared" si="3"/>
        <v>6.5640166579643419E-4</v>
      </c>
      <c r="K222" s="99">
        <f>I222/'סכום נכסי הקרן'!$C$42</f>
        <v>-8.1667007018562732E-6</v>
      </c>
    </row>
    <row r="223" spans="2:11">
      <c r="B223" t="s">
        <v>3370</v>
      </c>
      <c r="C223" t="s">
        <v>3371</v>
      </c>
      <c r="D223" t="s">
        <v>2995</v>
      </c>
      <c r="E223" t="s">
        <v>106</v>
      </c>
      <c r="F223" s="86">
        <v>45167</v>
      </c>
      <c r="G223" s="77">
        <v>1410342.9228000003</v>
      </c>
      <c r="H223" s="77">
        <v>-1.3306359999999999</v>
      </c>
      <c r="I223" s="77">
        <v>-18.766527830999998</v>
      </c>
      <c r="J223" s="99">
        <f t="shared" si="3"/>
        <v>5.5814184287844072E-4</v>
      </c>
      <c r="K223" s="99">
        <f>I223/'סכום נכסי הקרן'!$C$42</f>
        <v>-6.9441892327316487E-6</v>
      </c>
    </row>
    <row r="224" spans="2:11">
      <c r="B224" t="s">
        <v>3372</v>
      </c>
      <c r="C224" t="s">
        <v>3373</v>
      </c>
      <c r="D224" t="s">
        <v>2995</v>
      </c>
      <c r="E224" t="s">
        <v>106</v>
      </c>
      <c r="F224" s="86">
        <v>45189</v>
      </c>
      <c r="G224" s="77">
        <v>5957517.0450670011</v>
      </c>
      <c r="H224" s="77">
        <v>-1.13608</v>
      </c>
      <c r="I224" s="77">
        <v>-67.682136122000003</v>
      </c>
      <c r="J224" s="99">
        <f t="shared" si="3"/>
        <v>2.012957992297375E-3</v>
      </c>
      <c r="K224" s="99">
        <f>I224/'סכום נכסי הקרן'!$C$42</f>
        <v>-2.5044460282647062E-5</v>
      </c>
    </row>
    <row r="225" spans="2:11">
      <c r="B225" t="s">
        <v>3374</v>
      </c>
      <c r="C225" t="s">
        <v>3375</v>
      </c>
      <c r="D225" t="s">
        <v>2995</v>
      </c>
      <c r="E225" t="s">
        <v>106</v>
      </c>
      <c r="F225" s="86">
        <v>45174</v>
      </c>
      <c r="G225" s="77">
        <v>4283342.7558400007</v>
      </c>
      <c r="H225" s="77">
        <v>-1.142415</v>
      </c>
      <c r="I225" s="77">
        <v>-48.933561034000007</v>
      </c>
      <c r="J225" s="99">
        <f t="shared" si="3"/>
        <v>1.4553500882036139E-3</v>
      </c>
      <c r="K225" s="99">
        <f>I225/'סכום נכסי הקרן'!$C$42</f>
        <v>-1.8106914113872761E-5</v>
      </c>
    </row>
    <row r="226" spans="2:11">
      <c r="B226" t="s">
        <v>3374</v>
      </c>
      <c r="C226" t="s">
        <v>3376</v>
      </c>
      <c r="D226" t="s">
        <v>2995</v>
      </c>
      <c r="E226" t="s">
        <v>106</v>
      </c>
      <c r="F226" s="86">
        <v>45174</v>
      </c>
      <c r="G226" s="77">
        <v>846833.70240000007</v>
      </c>
      <c r="H226" s="77">
        <v>-1.142415</v>
      </c>
      <c r="I226" s="77">
        <v>-9.6743573940000029</v>
      </c>
      <c r="J226" s="99">
        <f t="shared" si="3"/>
        <v>2.8772843400643621E-4</v>
      </c>
      <c r="K226" s="99">
        <f>I226/'סכום נכסי הקרן'!$C$42</f>
        <v>-3.5798081059000476E-6</v>
      </c>
    </row>
    <row r="227" spans="2:11">
      <c r="B227" t="s">
        <v>3377</v>
      </c>
      <c r="C227" t="s">
        <v>3378</v>
      </c>
      <c r="D227" t="s">
        <v>2995</v>
      </c>
      <c r="E227" t="s">
        <v>106</v>
      </c>
      <c r="F227" s="86">
        <v>45167</v>
      </c>
      <c r="G227" s="77">
        <v>1565090.1302400001</v>
      </c>
      <c r="H227" s="77">
        <v>-1.2554970000000001</v>
      </c>
      <c r="I227" s="77">
        <v>-19.649652702000004</v>
      </c>
      <c r="J227" s="99">
        <f t="shared" si="3"/>
        <v>5.8440716736630387E-4</v>
      </c>
      <c r="K227" s="99">
        <f>I227/'סכום נכסי הקרן'!$C$42</f>
        <v>-7.2709724435409225E-6</v>
      </c>
    </row>
    <row r="228" spans="2:11">
      <c r="B228" t="s">
        <v>3379</v>
      </c>
      <c r="C228" t="s">
        <v>3380</v>
      </c>
      <c r="D228" t="s">
        <v>2995</v>
      </c>
      <c r="E228" t="s">
        <v>106</v>
      </c>
      <c r="F228" s="86">
        <v>45189</v>
      </c>
      <c r="G228" s="77">
        <v>2087118.4272120001</v>
      </c>
      <c r="H228" s="77">
        <v>-1.055741</v>
      </c>
      <c r="I228" s="77">
        <v>-22.034556883000004</v>
      </c>
      <c r="J228" s="99">
        <f t="shared" si="3"/>
        <v>6.5533743356466798E-4</v>
      </c>
      <c r="K228" s="99">
        <f>I228/'סכום נכסי הקרן'!$C$42</f>
        <v>-8.1534599278500754E-6</v>
      </c>
    </row>
    <row r="229" spans="2:11">
      <c r="B229" t="s">
        <v>3381</v>
      </c>
      <c r="C229" t="s">
        <v>3382</v>
      </c>
      <c r="D229" t="s">
        <v>2995</v>
      </c>
      <c r="E229" t="s">
        <v>106</v>
      </c>
      <c r="F229" s="86">
        <v>45189</v>
      </c>
      <c r="G229" s="77">
        <v>1411613.7714000002</v>
      </c>
      <c r="H229" s="77">
        <v>-1.055741</v>
      </c>
      <c r="I229" s="77">
        <v>-14.902979887000001</v>
      </c>
      <c r="J229" s="99">
        <f t="shared" si="3"/>
        <v>4.4323471733381825E-4</v>
      </c>
      <c r="K229" s="99">
        <f>I229/'סכום נכסי הקרן'!$C$42</f>
        <v>-5.5145583348652505E-6</v>
      </c>
    </row>
    <row r="230" spans="2:11">
      <c r="B230" t="s">
        <v>3383</v>
      </c>
      <c r="C230" t="s">
        <v>3384</v>
      </c>
      <c r="D230" t="s">
        <v>2995</v>
      </c>
      <c r="E230" t="s">
        <v>106</v>
      </c>
      <c r="F230" s="86">
        <v>45190</v>
      </c>
      <c r="G230" s="77">
        <v>1613443.7520000001</v>
      </c>
      <c r="H230" s="77">
        <v>-1.0218849999999999</v>
      </c>
      <c r="I230" s="77">
        <v>-16.487541202000003</v>
      </c>
      <c r="J230" s="99">
        <f t="shared" si="3"/>
        <v>4.903617074980323E-4</v>
      </c>
      <c r="K230" s="99">
        <f>I230/'סכום נכסי הקרן'!$C$42</f>
        <v>-6.1008944819307555E-6</v>
      </c>
    </row>
    <row r="231" spans="2:11">
      <c r="B231" t="s">
        <v>3385</v>
      </c>
      <c r="C231" t="s">
        <v>3386</v>
      </c>
      <c r="D231" t="s">
        <v>2995</v>
      </c>
      <c r="E231" t="s">
        <v>106</v>
      </c>
      <c r="F231" s="86">
        <v>45168</v>
      </c>
      <c r="G231" s="77">
        <v>4535520.0000000009</v>
      </c>
      <c r="H231" s="77">
        <v>-1.4732670000000001</v>
      </c>
      <c r="I231" s="77">
        <v>-66.820320000000024</v>
      </c>
      <c r="J231" s="99">
        <f t="shared" si="3"/>
        <v>1.9873264187379421E-3</v>
      </c>
      <c r="K231" s="99">
        <f>I231/'סכום נכסי הקרן'!$C$42</f>
        <v>-2.4725561960651615E-5</v>
      </c>
    </row>
    <row r="232" spans="2:11">
      <c r="B232" t="s">
        <v>3387</v>
      </c>
      <c r="C232" t="s">
        <v>3388</v>
      </c>
      <c r="D232" t="s">
        <v>2995</v>
      </c>
      <c r="E232" t="s">
        <v>106</v>
      </c>
      <c r="F232" s="86">
        <v>45188</v>
      </c>
      <c r="G232" s="77">
        <v>2018406.6000000003</v>
      </c>
      <c r="H232" s="77">
        <v>-0.96947099999999997</v>
      </c>
      <c r="I232" s="77">
        <v>-19.567864620000005</v>
      </c>
      <c r="J232" s="99">
        <f t="shared" si="3"/>
        <v>5.8197467952283792E-4</v>
      </c>
      <c r="K232" s="99">
        <f>I232/'סכום נכסי הקרן'!$C$42</f>
        <v>-7.2407083518823689E-6</v>
      </c>
    </row>
    <row r="233" spans="2:11">
      <c r="B233" t="s">
        <v>3389</v>
      </c>
      <c r="C233" t="s">
        <v>3390</v>
      </c>
      <c r="D233" t="s">
        <v>2995</v>
      </c>
      <c r="E233" t="s">
        <v>106</v>
      </c>
      <c r="F233" s="86">
        <v>45188</v>
      </c>
      <c r="G233" s="77">
        <v>4036813.2000000007</v>
      </c>
      <c r="H233" s="77">
        <v>-0.96947099999999997</v>
      </c>
      <c r="I233" s="77">
        <v>-39.135729240000011</v>
      </c>
      <c r="J233" s="99">
        <f t="shared" si="3"/>
        <v>1.1639493590456758E-3</v>
      </c>
      <c r="K233" s="99">
        <f>I233/'סכום נכסי הקרן'!$C$42</f>
        <v>-1.4481416703764738E-5</v>
      </c>
    </row>
    <row r="234" spans="2:11">
      <c r="B234" t="s">
        <v>3391</v>
      </c>
      <c r="C234" t="s">
        <v>3392</v>
      </c>
      <c r="D234" t="s">
        <v>2995</v>
      </c>
      <c r="E234" t="s">
        <v>106</v>
      </c>
      <c r="F234" s="86">
        <v>45190</v>
      </c>
      <c r="G234" s="77">
        <v>2825769.2400000007</v>
      </c>
      <c r="H234" s="77">
        <v>-0.94170900000000002</v>
      </c>
      <c r="I234" s="77">
        <v>-26.610523103000002</v>
      </c>
      <c r="J234" s="99">
        <f t="shared" si="3"/>
        <v>7.91432839277457E-4</v>
      </c>
      <c r="K234" s="99">
        <f>I234/'סכום נכסי הקרן'!$C$42</f>
        <v>-9.8467073756692215E-6</v>
      </c>
    </row>
    <row r="235" spans="2:11">
      <c r="B235" t="s">
        <v>3391</v>
      </c>
      <c r="C235" t="s">
        <v>3393</v>
      </c>
      <c r="D235" t="s">
        <v>2995</v>
      </c>
      <c r="E235" t="s">
        <v>106</v>
      </c>
      <c r="F235" s="86">
        <v>45190</v>
      </c>
      <c r="G235" s="77">
        <v>535985.02439999999</v>
      </c>
      <c r="H235" s="77">
        <v>-0.94170900000000002</v>
      </c>
      <c r="I235" s="77">
        <v>-5.0474191850000008</v>
      </c>
      <c r="J235" s="99">
        <f t="shared" si="3"/>
        <v>1.5011705260907504E-4</v>
      </c>
      <c r="K235" s="99">
        <f>I235/'סכום נכסי הקרן'!$C$42</f>
        <v>-1.8676994632785228E-6</v>
      </c>
    </row>
    <row r="236" spans="2:11">
      <c r="B236" t="s">
        <v>3394</v>
      </c>
      <c r="C236" t="s">
        <v>3395</v>
      </c>
      <c r="D236" t="s">
        <v>2995</v>
      </c>
      <c r="E236" t="s">
        <v>106</v>
      </c>
      <c r="F236" s="86">
        <v>45182</v>
      </c>
      <c r="G236" s="77">
        <v>2020008.5100000002</v>
      </c>
      <c r="H236" s="77">
        <v>-0.91713999999999996</v>
      </c>
      <c r="I236" s="77">
        <v>-18.526302738000002</v>
      </c>
      <c r="J236" s="99">
        <f t="shared" si="3"/>
        <v>5.5099722468800595E-4</v>
      </c>
      <c r="K236" s="99">
        <f>I236/'סכום נכסי הקרן'!$C$42</f>
        <v>-6.8552986015363071E-6</v>
      </c>
    </row>
    <row r="237" spans="2:11">
      <c r="B237" t="s">
        <v>3396</v>
      </c>
      <c r="C237" t="s">
        <v>3397</v>
      </c>
      <c r="D237" t="s">
        <v>2995</v>
      </c>
      <c r="E237" t="s">
        <v>106</v>
      </c>
      <c r="F237" s="86">
        <v>45182</v>
      </c>
      <c r="G237" s="77">
        <v>1073104.4086400003</v>
      </c>
      <c r="H237" s="77">
        <v>-0.89046999999999998</v>
      </c>
      <c r="I237" s="77">
        <v>-9.5556771380000001</v>
      </c>
      <c r="J237" s="99">
        <f t="shared" si="3"/>
        <v>2.8419872316201957E-4</v>
      </c>
      <c r="K237" s="99">
        <f>I237/'סכום נכסי הקרן'!$C$42</f>
        <v>-3.535892781591004E-6</v>
      </c>
    </row>
    <row r="238" spans="2:11">
      <c r="B238" t="s">
        <v>3398</v>
      </c>
      <c r="C238" t="s">
        <v>3399</v>
      </c>
      <c r="D238" t="s">
        <v>2995</v>
      </c>
      <c r="E238" t="s">
        <v>106</v>
      </c>
      <c r="F238" s="86">
        <v>45182</v>
      </c>
      <c r="G238" s="77">
        <v>1212549.7554000001</v>
      </c>
      <c r="H238" s="77">
        <v>-0.87180999999999997</v>
      </c>
      <c r="I238" s="77">
        <v>-10.571132243000001</v>
      </c>
      <c r="J238" s="99">
        <f t="shared" si="3"/>
        <v>3.1439972724593912E-4</v>
      </c>
      <c r="K238" s="99">
        <f>I238/'סכום נכסי הקרן'!$C$42</f>
        <v>-3.9116422260255343E-6</v>
      </c>
    </row>
    <row r="239" spans="2:11">
      <c r="B239" t="s">
        <v>3398</v>
      </c>
      <c r="C239" t="s">
        <v>3400</v>
      </c>
      <c r="D239" t="s">
        <v>2995</v>
      </c>
      <c r="E239" t="s">
        <v>106</v>
      </c>
      <c r="F239" s="86">
        <v>45182</v>
      </c>
      <c r="G239" s="77">
        <v>1073302.9216120003</v>
      </c>
      <c r="H239" s="77">
        <v>-0.87180999999999997</v>
      </c>
      <c r="I239" s="77">
        <v>-9.3571641660000022</v>
      </c>
      <c r="J239" s="99">
        <f t="shared" si="3"/>
        <v>2.782946796956342E-4</v>
      </c>
      <c r="K239" s="99">
        <f>I239/'סכום נכסי הקרן'!$C$42</f>
        <v>-3.4624369108442157E-6</v>
      </c>
    </row>
    <row r="240" spans="2:11">
      <c r="B240" t="s">
        <v>3401</v>
      </c>
      <c r="C240" t="s">
        <v>3402</v>
      </c>
      <c r="D240" t="s">
        <v>2995</v>
      </c>
      <c r="E240" t="s">
        <v>106</v>
      </c>
      <c r="F240" s="86">
        <v>45182</v>
      </c>
      <c r="G240" s="77">
        <v>1616861.16</v>
      </c>
      <c r="H240" s="77">
        <v>-0.863815</v>
      </c>
      <c r="I240" s="77">
        <v>-13.966690190000001</v>
      </c>
      <c r="J240" s="99">
        <f t="shared" si="3"/>
        <v>4.1538819923213539E-4</v>
      </c>
      <c r="K240" s="99">
        <f>I240/'סכום נכסי הקרן'!$C$42</f>
        <v>-5.1681025125002394E-6</v>
      </c>
    </row>
    <row r="241" spans="2:11">
      <c r="B241" t="s">
        <v>3403</v>
      </c>
      <c r="C241" t="s">
        <v>3404</v>
      </c>
      <c r="D241" t="s">
        <v>2995</v>
      </c>
      <c r="E241" t="s">
        <v>106</v>
      </c>
      <c r="F241" s="86">
        <v>45173</v>
      </c>
      <c r="G241" s="77">
        <v>3841059.7980000009</v>
      </c>
      <c r="H241" s="77">
        <v>-0.90468800000000005</v>
      </c>
      <c r="I241" s="77">
        <v>-34.74961956500001</v>
      </c>
      <c r="J241" s="99">
        <f t="shared" si="3"/>
        <v>1.0335005429877823E-3</v>
      </c>
      <c r="K241" s="99">
        <f>I241/'סכום נכסי הקרן'!$C$42</f>
        <v>-1.2858421983963546E-5</v>
      </c>
    </row>
    <row r="242" spans="2:11">
      <c r="B242" t="s">
        <v>3405</v>
      </c>
      <c r="C242" t="s">
        <v>3406</v>
      </c>
      <c r="D242" t="s">
        <v>2995</v>
      </c>
      <c r="E242" t="s">
        <v>106</v>
      </c>
      <c r="F242" s="86">
        <v>45173</v>
      </c>
      <c r="G242" s="77">
        <v>3436737.7140000002</v>
      </c>
      <c r="H242" s="77">
        <v>-0.90468800000000005</v>
      </c>
      <c r="I242" s="77">
        <v>-31.091764874000003</v>
      </c>
      <c r="J242" s="99">
        <f t="shared" si="3"/>
        <v>9.2471101214852821E-4</v>
      </c>
      <c r="K242" s="99">
        <f>I242/'סכום נכסי הקרן'!$C$42</f>
        <v>-1.1504903880407909E-5</v>
      </c>
    </row>
    <row r="243" spans="2:11">
      <c r="B243" t="s">
        <v>3407</v>
      </c>
      <c r="C243" t="s">
        <v>3408</v>
      </c>
      <c r="D243" t="s">
        <v>2995</v>
      </c>
      <c r="E243" t="s">
        <v>106</v>
      </c>
      <c r="F243" s="86">
        <v>45173</v>
      </c>
      <c r="G243" s="77">
        <v>1395428.1705</v>
      </c>
      <c r="H243" s="77">
        <v>-0.86472599999999999</v>
      </c>
      <c r="I243" s="77">
        <v>-12.066631215000001</v>
      </c>
      <c r="J243" s="99">
        <f t="shared" si="3"/>
        <v>3.5887788323577929E-4</v>
      </c>
      <c r="K243" s="99">
        <f>I243/'סכום נכסי הקרן'!$C$42</f>
        <v>-4.4650225823943273E-6</v>
      </c>
    </row>
    <row r="244" spans="2:11">
      <c r="B244" t="s">
        <v>3407</v>
      </c>
      <c r="C244" t="s">
        <v>3409</v>
      </c>
      <c r="D244" t="s">
        <v>2995</v>
      </c>
      <c r="E244" t="s">
        <v>106</v>
      </c>
      <c r="F244" s="86">
        <v>45173</v>
      </c>
      <c r="G244" s="77">
        <v>1213446.8250000002</v>
      </c>
      <c r="H244" s="77">
        <v>-0.86472599999999999</v>
      </c>
      <c r="I244" s="77">
        <v>-10.492991073000001</v>
      </c>
      <c r="J244" s="99">
        <f t="shared" si="3"/>
        <v>3.1207570348292673E-4</v>
      </c>
      <c r="K244" s="99">
        <f>I244/'סכום נכסי הקרן'!$C$42</f>
        <v>-3.8827276033402069E-6</v>
      </c>
    </row>
    <row r="245" spans="2:11">
      <c r="B245" t="s">
        <v>3410</v>
      </c>
      <c r="C245" t="s">
        <v>3411</v>
      </c>
      <c r="D245" t="s">
        <v>2995</v>
      </c>
      <c r="E245" t="s">
        <v>106</v>
      </c>
      <c r="F245" s="86">
        <v>45195</v>
      </c>
      <c r="G245" s="77">
        <v>3341464.6507200003</v>
      </c>
      <c r="H245" s="77">
        <v>-0.72391000000000005</v>
      </c>
      <c r="I245" s="77">
        <v>-24.189187225999998</v>
      </c>
      <c r="J245" s="99">
        <f t="shared" si="3"/>
        <v>7.1941904531478047E-4</v>
      </c>
      <c r="K245" s="99">
        <f>I245/'סכום נכסי הקרן'!$C$42</f>
        <v>-8.9507390496523401E-6</v>
      </c>
    </row>
    <row r="246" spans="2:11">
      <c r="B246" t="s">
        <v>3412</v>
      </c>
      <c r="C246" t="s">
        <v>3413</v>
      </c>
      <c r="D246" t="s">
        <v>2995</v>
      </c>
      <c r="E246" t="s">
        <v>106</v>
      </c>
      <c r="F246" s="86">
        <v>45173</v>
      </c>
      <c r="G246" s="77">
        <v>2022678.3600000003</v>
      </c>
      <c r="H246" s="77">
        <v>-0.85141199999999995</v>
      </c>
      <c r="I246" s="77">
        <v>-17.221333455000003</v>
      </c>
      <c r="J246" s="99">
        <f t="shared" si="3"/>
        <v>5.1218567856330317E-4</v>
      </c>
      <c r="K246" s="99">
        <f>I246/'סכום נכסי הקרן'!$C$42</f>
        <v>-6.372420057052181E-6</v>
      </c>
    </row>
    <row r="247" spans="2:11">
      <c r="B247" t="s">
        <v>3414</v>
      </c>
      <c r="C247" t="s">
        <v>3415</v>
      </c>
      <c r="D247" t="s">
        <v>2995</v>
      </c>
      <c r="E247" t="s">
        <v>106</v>
      </c>
      <c r="F247" s="86">
        <v>45195</v>
      </c>
      <c r="G247" s="77">
        <v>2225885.9832000006</v>
      </c>
      <c r="H247" s="77">
        <v>-0.68138299999999996</v>
      </c>
      <c r="I247" s="77">
        <v>-15.166814464000002</v>
      </c>
      <c r="J247" s="99">
        <f t="shared" si="3"/>
        <v>4.5108151341394253E-4</v>
      </c>
      <c r="K247" s="99">
        <f>I247/'סכום נכסי הקרן'!$C$42</f>
        <v>-5.6121851971876074E-6</v>
      </c>
    </row>
    <row r="248" spans="2:11">
      <c r="B248" t="s">
        <v>3414</v>
      </c>
      <c r="C248" t="s">
        <v>3416</v>
      </c>
      <c r="D248" t="s">
        <v>2995</v>
      </c>
      <c r="E248" t="s">
        <v>106</v>
      </c>
      <c r="F248" s="86">
        <v>45195</v>
      </c>
      <c r="G248" s="77">
        <v>698100.93662400008</v>
      </c>
      <c r="H248" s="77">
        <v>-0.68138299999999996</v>
      </c>
      <c r="I248" s="77">
        <v>-4.7567429160000003</v>
      </c>
      <c r="J248" s="99">
        <f t="shared" si="3"/>
        <v>1.4147194841496348E-4</v>
      </c>
      <c r="K248" s="99">
        <f>I248/'סכום נכסי הקרן'!$C$42</f>
        <v>-1.7601403540187865E-6</v>
      </c>
    </row>
    <row r="249" spans="2:11">
      <c r="B249" t="s">
        <v>3417</v>
      </c>
      <c r="C249" t="s">
        <v>3418</v>
      </c>
      <c r="D249" t="s">
        <v>2995</v>
      </c>
      <c r="E249" t="s">
        <v>106</v>
      </c>
      <c r="F249" s="86">
        <v>45187</v>
      </c>
      <c r="G249" s="77">
        <v>809498.52000000014</v>
      </c>
      <c r="H249" s="77">
        <v>-0.70767500000000005</v>
      </c>
      <c r="I249" s="77">
        <v>-5.7286223890000008</v>
      </c>
      <c r="J249" s="99">
        <f t="shared" si="3"/>
        <v>1.7037695444489584E-4</v>
      </c>
      <c r="K249" s="99">
        <f>I249/'סכום נכסי הקרן'!$C$42</f>
        <v>-2.1197654819431505E-6</v>
      </c>
    </row>
    <row r="250" spans="2:11">
      <c r="B250" t="s">
        <v>3419</v>
      </c>
      <c r="C250" t="s">
        <v>3420</v>
      </c>
      <c r="D250" t="s">
        <v>2995</v>
      </c>
      <c r="E250" t="s">
        <v>106</v>
      </c>
      <c r="F250" s="86">
        <v>45195</v>
      </c>
      <c r="G250" s="77">
        <v>4249867.2300000014</v>
      </c>
      <c r="H250" s="77">
        <v>-0.67075700000000005</v>
      </c>
      <c r="I250" s="77">
        <v>-28.506292813000005</v>
      </c>
      <c r="J250" s="99">
        <f t="shared" si="3"/>
        <v>8.4781558674897723E-4</v>
      </c>
      <c r="K250" s="99">
        <f>I250/'סכום נכסי הקרן'!$C$42</f>
        <v>-1.0548200146546876E-5</v>
      </c>
    </row>
    <row r="251" spans="2:11">
      <c r="B251" t="s">
        <v>3421</v>
      </c>
      <c r="C251" t="s">
        <v>3422</v>
      </c>
      <c r="D251" t="s">
        <v>2995</v>
      </c>
      <c r="E251" t="s">
        <v>106</v>
      </c>
      <c r="F251" s="86">
        <v>45175</v>
      </c>
      <c r="G251" s="77">
        <v>1618997.0400000003</v>
      </c>
      <c r="H251" s="77">
        <v>-0.76390400000000003</v>
      </c>
      <c r="I251" s="77">
        <v>-12.367578193000002</v>
      </c>
      <c r="J251" s="99">
        <f t="shared" si="3"/>
        <v>3.6782845216479286E-4</v>
      </c>
      <c r="K251" s="99">
        <f>I251/'סכום נכסי הקרן'!$C$42</f>
        <v>-4.5763821680923584E-6</v>
      </c>
    </row>
    <row r="252" spans="2:11">
      <c r="B252" t="s">
        <v>3423</v>
      </c>
      <c r="C252" t="s">
        <v>3424</v>
      </c>
      <c r="D252" t="s">
        <v>2995</v>
      </c>
      <c r="E252" t="s">
        <v>106</v>
      </c>
      <c r="F252" s="86">
        <v>45173</v>
      </c>
      <c r="G252" s="77">
        <v>485724.74256000004</v>
      </c>
      <c r="H252" s="77">
        <v>-0.91206900000000002</v>
      </c>
      <c r="I252" s="77">
        <v>-4.4301440460000014</v>
      </c>
      <c r="J252" s="99">
        <f t="shared" si="3"/>
        <v>1.317584576283142E-4</v>
      </c>
      <c r="K252" s="99">
        <f>I252/'סכום נכסי הקרן'!$C$42</f>
        <v>-1.6392887837709372E-6</v>
      </c>
    </row>
    <row r="253" spans="2:11">
      <c r="B253" t="s">
        <v>3425</v>
      </c>
      <c r="C253" t="s">
        <v>3426</v>
      </c>
      <c r="D253" t="s">
        <v>2995</v>
      </c>
      <c r="E253" t="s">
        <v>106</v>
      </c>
      <c r="F253" s="86">
        <v>45175</v>
      </c>
      <c r="G253" s="77">
        <v>1417108.3227000001</v>
      </c>
      <c r="H253" s="77">
        <v>-0.72935300000000003</v>
      </c>
      <c r="I253" s="77">
        <v>-10.335718219000002</v>
      </c>
      <c r="J253" s="99">
        <f t="shared" si="3"/>
        <v>3.073981967349119E-4</v>
      </c>
      <c r="K253" s="99">
        <f>I253/'סכום נכסי הקרן'!$C$42</f>
        <v>-3.8245318374967405E-6</v>
      </c>
    </row>
    <row r="254" spans="2:11">
      <c r="B254" t="s">
        <v>3427</v>
      </c>
      <c r="C254" t="s">
        <v>3428</v>
      </c>
      <c r="D254" t="s">
        <v>2995</v>
      </c>
      <c r="E254" t="s">
        <v>106</v>
      </c>
      <c r="F254" s="86">
        <v>45175</v>
      </c>
      <c r="G254" s="77">
        <v>4454591.3279999997</v>
      </c>
      <c r="H254" s="77">
        <v>-0.710758</v>
      </c>
      <c r="I254" s="77">
        <v>-31.661372031000006</v>
      </c>
      <c r="J254" s="99">
        <f t="shared" si="3"/>
        <v>9.4165189706809044E-4</v>
      </c>
      <c r="K254" s="99">
        <f>I254/'סכום נכסי הקרן'!$C$42</f>
        <v>-1.1715675948749309E-5</v>
      </c>
    </row>
    <row r="255" spans="2:11">
      <c r="B255" t="s">
        <v>3429</v>
      </c>
      <c r="C255" t="s">
        <v>3430</v>
      </c>
      <c r="D255" t="s">
        <v>2995</v>
      </c>
      <c r="E255" t="s">
        <v>106</v>
      </c>
      <c r="F255" s="86">
        <v>45187</v>
      </c>
      <c r="G255" s="77">
        <v>1505720.8926200003</v>
      </c>
      <c r="H255" s="77">
        <v>-0.641289</v>
      </c>
      <c r="I255" s="77">
        <v>-9.6560282810000011</v>
      </c>
      <c r="J255" s="99">
        <f t="shared" si="3"/>
        <v>2.8718330147045108E-4</v>
      </c>
      <c r="K255" s="99">
        <f>I255/'סכום נכסי הקרן'!$C$42</f>
        <v>-3.5730257735322092E-6</v>
      </c>
    </row>
    <row r="256" spans="2:11">
      <c r="B256" t="s">
        <v>3429</v>
      </c>
      <c r="C256" t="s">
        <v>3431</v>
      </c>
      <c r="D256" t="s">
        <v>2995</v>
      </c>
      <c r="E256" t="s">
        <v>106</v>
      </c>
      <c r="F256" s="86">
        <v>45187</v>
      </c>
      <c r="G256" s="77">
        <v>2025081.2250000003</v>
      </c>
      <c r="H256" s="77">
        <v>-0.641289</v>
      </c>
      <c r="I256" s="77">
        <v>-12.986630972999999</v>
      </c>
      <c r="J256" s="99">
        <f t="shared" si="3"/>
        <v>3.8623991658590253E-4</v>
      </c>
      <c r="K256" s="99">
        <f>I256/'סכום נכסי הקרן'!$C$42</f>
        <v>-4.8054506291353994E-6</v>
      </c>
    </row>
    <row r="257" spans="2:11">
      <c r="B257" t="s">
        <v>3432</v>
      </c>
      <c r="C257" t="s">
        <v>3433</v>
      </c>
      <c r="D257" t="s">
        <v>2995</v>
      </c>
      <c r="E257" t="s">
        <v>106</v>
      </c>
      <c r="F257" s="86">
        <v>45175</v>
      </c>
      <c r="G257" s="77">
        <v>5063370.5250000013</v>
      </c>
      <c r="H257" s="77">
        <v>-0.68420599999999998</v>
      </c>
      <c r="I257" s="77">
        <v>-34.643906854000008</v>
      </c>
      <c r="J257" s="99">
        <f t="shared" si="3"/>
        <v>1.0303565044173786E-3</v>
      </c>
      <c r="K257" s="99">
        <f>I257/'סכום נכסי הקרן'!$C$42</f>
        <v>-1.2819305047889925E-5</v>
      </c>
    </row>
    <row r="258" spans="2:11">
      <c r="B258" t="s">
        <v>3434</v>
      </c>
      <c r="C258" t="s">
        <v>3435</v>
      </c>
      <c r="D258" t="s">
        <v>2995</v>
      </c>
      <c r="E258" t="s">
        <v>106</v>
      </c>
      <c r="F258" s="86">
        <v>45187</v>
      </c>
      <c r="G258" s="77">
        <v>2835936.0288000004</v>
      </c>
      <c r="H258" s="77">
        <v>-0.61210699999999996</v>
      </c>
      <c r="I258" s="77">
        <v>-17.358969562000002</v>
      </c>
      <c r="J258" s="99">
        <f t="shared" si="3"/>
        <v>5.1627916197693146E-4</v>
      </c>
      <c r="K258" s="99">
        <f>I258/'סכום נכסי הקרן'!$C$42</f>
        <v>-6.4233496259565398E-6</v>
      </c>
    </row>
    <row r="259" spans="2:11">
      <c r="B259" t="s">
        <v>3436</v>
      </c>
      <c r="C259" t="s">
        <v>3437</v>
      </c>
      <c r="D259" t="s">
        <v>2995</v>
      </c>
      <c r="E259" t="s">
        <v>106</v>
      </c>
      <c r="F259" s="86">
        <v>45169</v>
      </c>
      <c r="G259" s="77">
        <v>7587400.0000000009</v>
      </c>
      <c r="H259" s="77">
        <v>-1.096123</v>
      </c>
      <c r="I259" s="77">
        <v>-83.167200000000008</v>
      </c>
      <c r="J259" s="99">
        <f t="shared" si="3"/>
        <v>2.473504672417943E-3</v>
      </c>
      <c r="K259" s="99">
        <f>I259/'סכום נכסי הקרן'!$C$42</f>
        <v>-3.0774407496011761E-5</v>
      </c>
    </row>
    <row r="260" spans="2:11">
      <c r="B260" t="s">
        <v>3438</v>
      </c>
      <c r="C260" t="s">
        <v>3439</v>
      </c>
      <c r="D260" t="s">
        <v>2995</v>
      </c>
      <c r="E260" t="s">
        <v>106</v>
      </c>
      <c r="F260" s="86">
        <v>45175</v>
      </c>
      <c r="G260" s="77">
        <v>2640077.2789840004</v>
      </c>
      <c r="H260" s="77">
        <v>-0.64971000000000001</v>
      </c>
      <c r="I260" s="77">
        <v>-17.152848504000005</v>
      </c>
      <c r="J260" s="99">
        <f t="shared" si="3"/>
        <v>5.101488437740015E-4</v>
      </c>
      <c r="K260" s="99">
        <f>I260/'סכום נכסי הקרן'!$C$42</f>
        <v>-6.3470785307122493E-6</v>
      </c>
    </row>
    <row r="261" spans="2:11">
      <c r="B261" t="s">
        <v>3440</v>
      </c>
      <c r="C261" t="s">
        <v>3441</v>
      </c>
      <c r="D261" t="s">
        <v>2995</v>
      </c>
      <c r="E261" t="s">
        <v>106</v>
      </c>
      <c r="F261" s="86">
        <v>45180</v>
      </c>
      <c r="G261" s="77">
        <v>5090336.0100000007</v>
      </c>
      <c r="H261" s="77">
        <v>-0.13165099999999999</v>
      </c>
      <c r="I261" s="77">
        <v>-6.7014569930000008</v>
      </c>
      <c r="J261" s="99">
        <f t="shared" si="3"/>
        <v>1.9931036735868708E-4</v>
      </c>
      <c r="K261" s="99">
        <f>I261/'סכום נכסי הקרן'!$C$42</f>
        <v>-2.4797440375482117E-6</v>
      </c>
    </row>
    <row r="262" spans="2:11">
      <c r="B262" t="s">
        <v>3442</v>
      </c>
      <c r="C262" t="s">
        <v>3443</v>
      </c>
      <c r="D262" t="s">
        <v>2995</v>
      </c>
      <c r="E262" t="s">
        <v>106</v>
      </c>
      <c r="F262" s="86">
        <v>45180</v>
      </c>
      <c r="G262" s="77">
        <v>1990077.4919100003</v>
      </c>
      <c r="H262" s="77">
        <v>-0.12377299999999999</v>
      </c>
      <c r="I262" s="77">
        <v>-2.4631873000000004</v>
      </c>
      <c r="J262" s="99">
        <f t="shared" si="3"/>
        <v>7.3258511716043558E-5</v>
      </c>
      <c r="K262" s="99">
        <f>I262/'סכום נכסי הקרן'!$C$42</f>
        <v>-9.1145463246569527E-7</v>
      </c>
    </row>
    <row r="263" spans="2:11">
      <c r="B263" t="s">
        <v>3444</v>
      </c>
      <c r="C263" t="s">
        <v>3445</v>
      </c>
      <c r="D263" t="s">
        <v>2995</v>
      </c>
      <c r="E263" t="s">
        <v>106</v>
      </c>
      <c r="F263" s="86">
        <v>45197</v>
      </c>
      <c r="G263" s="77">
        <v>1630957.9680000003</v>
      </c>
      <c r="H263" s="77">
        <v>-2.4933E-2</v>
      </c>
      <c r="I263" s="77">
        <v>-0.40665019300000005</v>
      </c>
      <c r="J263" s="99">
        <f t="shared" si="3"/>
        <v>1.2094325075572561E-5</v>
      </c>
      <c r="K263" s="99">
        <f>I263/'סכום נכסי הקרן'!$C$42</f>
        <v>-1.5047300796123747E-7</v>
      </c>
    </row>
    <row r="264" spans="2:11">
      <c r="B264" t="s">
        <v>3446</v>
      </c>
      <c r="C264" t="s">
        <v>3447</v>
      </c>
      <c r="D264" t="s">
        <v>2995</v>
      </c>
      <c r="E264" t="s">
        <v>106</v>
      </c>
      <c r="F264" s="86">
        <v>45090</v>
      </c>
      <c r="G264" s="77">
        <v>1233150.3180000002</v>
      </c>
      <c r="H264" s="77">
        <v>7.8681419999999997</v>
      </c>
      <c r="I264" s="77">
        <v>97.026022714000021</v>
      </c>
      <c r="J264" s="99">
        <f t="shared" si="3"/>
        <v>-2.8856847474630445E-3</v>
      </c>
      <c r="K264" s="99">
        <f>I264/'סכום נכסי הקרן'!$C$42</f>
        <v>3.5902595743489367E-5</v>
      </c>
    </row>
    <row r="265" spans="2:11">
      <c r="B265" t="s">
        <v>3448</v>
      </c>
      <c r="C265" t="s">
        <v>3449</v>
      </c>
      <c r="D265" t="s">
        <v>2995</v>
      </c>
      <c r="E265" t="s">
        <v>106</v>
      </c>
      <c r="F265" s="86">
        <v>45090</v>
      </c>
      <c r="G265" s="77">
        <v>1233150.3180000002</v>
      </c>
      <c r="H265" s="77">
        <v>7.7434349999999998</v>
      </c>
      <c r="I265" s="77">
        <v>95.488189114000008</v>
      </c>
      <c r="J265" s="99">
        <f t="shared" si="3"/>
        <v>-2.8399475025515726E-3</v>
      </c>
      <c r="K265" s="99">
        <f>I265/'סכום נכסי הקרן'!$C$42</f>
        <v>3.5333550280043932E-5</v>
      </c>
    </row>
    <row r="266" spans="2:11">
      <c r="B266" t="s">
        <v>3450</v>
      </c>
      <c r="C266" t="s">
        <v>3451</v>
      </c>
      <c r="D266" t="s">
        <v>2995</v>
      </c>
      <c r="E266" t="s">
        <v>106</v>
      </c>
      <c r="F266" s="86">
        <v>45126</v>
      </c>
      <c r="G266" s="77">
        <v>3904976.0070000007</v>
      </c>
      <c r="H266" s="77">
        <v>7.376773</v>
      </c>
      <c r="I266" s="77">
        <v>288.06122307600003</v>
      </c>
      <c r="J266" s="99">
        <f t="shared" si="3"/>
        <v>-8.5673292021483643E-3</v>
      </c>
      <c r="K266" s="99">
        <f>I266/'סכום נכסי הקרן'!$C$42</f>
        <v>1.0659146229210998E-4</v>
      </c>
    </row>
    <row r="267" spans="2:11">
      <c r="B267" t="s">
        <v>3452</v>
      </c>
      <c r="C267" t="s">
        <v>3453</v>
      </c>
      <c r="D267" t="s">
        <v>2995</v>
      </c>
      <c r="E267" t="s">
        <v>106</v>
      </c>
      <c r="F267" s="86">
        <v>45089</v>
      </c>
      <c r="G267" s="77">
        <v>2055250.5300000003</v>
      </c>
      <c r="H267" s="77">
        <v>7.2556719999999997</v>
      </c>
      <c r="I267" s="77">
        <v>149.12222907600002</v>
      </c>
      <c r="J267" s="99">
        <f t="shared" si="3"/>
        <v>-4.4350961722994745E-3</v>
      </c>
      <c r="K267" s="99">
        <f>I267/'סכום נכסי הקרן'!$C$42</f>
        <v>5.5179785351658314E-5</v>
      </c>
    </row>
    <row r="268" spans="2:11">
      <c r="B268" t="s">
        <v>3454</v>
      </c>
      <c r="C268" t="s">
        <v>3455</v>
      </c>
      <c r="D268" t="s">
        <v>2995</v>
      </c>
      <c r="E268" t="s">
        <v>106</v>
      </c>
      <c r="F268" s="86">
        <v>45089</v>
      </c>
      <c r="G268" s="77">
        <v>3288400.8480000007</v>
      </c>
      <c r="H268" s="77">
        <v>7.2692439999999996</v>
      </c>
      <c r="I268" s="77">
        <v>239.04188000600001</v>
      </c>
      <c r="J268" s="99">
        <f t="shared" ref="J268:J331" si="4">I268/$I$11</f>
        <v>-7.109427840523791E-3</v>
      </c>
      <c r="K268" s="99">
        <f>I268/'סכום נכסי הקרן'!$C$42</f>
        <v>8.8452806201451883E-5</v>
      </c>
    </row>
    <row r="269" spans="2:11">
      <c r="B269" t="s">
        <v>3456</v>
      </c>
      <c r="C269" t="s">
        <v>3457</v>
      </c>
      <c r="D269" t="s">
        <v>2995</v>
      </c>
      <c r="E269" t="s">
        <v>106</v>
      </c>
      <c r="F269" s="86">
        <v>45089</v>
      </c>
      <c r="G269" s="77">
        <v>1644200.4240000003</v>
      </c>
      <c r="H269" s="77">
        <v>7.2692439999999996</v>
      </c>
      <c r="I269" s="77">
        <v>119.52094000300001</v>
      </c>
      <c r="J269" s="99">
        <f t="shared" si="4"/>
        <v>-3.5547139202618955E-3</v>
      </c>
      <c r="K269" s="99">
        <f>I269/'סכום נכסי הקרן'!$C$42</f>
        <v>4.4226403100725942E-5</v>
      </c>
    </row>
    <row r="270" spans="2:11">
      <c r="B270" t="s">
        <v>3458</v>
      </c>
      <c r="C270" t="s">
        <v>3459</v>
      </c>
      <c r="D270" t="s">
        <v>2995</v>
      </c>
      <c r="E270" t="s">
        <v>106</v>
      </c>
      <c r="F270" s="86">
        <v>45126</v>
      </c>
      <c r="G270" s="77">
        <v>1807742.8713060003</v>
      </c>
      <c r="H270" s="77">
        <v>7.1263500000000004</v>
      </c>
      <c r="I270" s="77">
        <v>128.82607870800001</v>
      </c>
      <c r="J270" s="99">
        <f t="shared" si="4"/>
        <v>-3.8314612925951538E-3</v>
      </c>
      <c r="K270" s="99">
        <f>I270/'סכום נכסי הקרן'!$C$42</f>
        <v>4.7669588999909528E-5</v>
      </c>
    </row>
    <row r="271" spans="2:11">
      <c r="B271" t="s">
        <v>3460</v>
      </c>
      <c r="C271" t="s">
        <v>3461</v>
      </c>
      <c r="D271" t="s">
        <v>2995</v>
      </c>
      <c r="E271" t="s">
        <v>106</v>
      </c>
      <c r="F271" s="86">
        <v>45089</v>
      </c>
      <c r="G271" s="77">
        <v>2055250.5300000003</v>
      </c>
      <c r="H271" s="77">
        <v>7.2019219999999997</v>
      </c>
      <c r="I271" s="77">
        <v>148.01753431900002</v>
      </c>
      <c r="J271" s="99">
        <f t="shared" si="4"/>
        <v>-4.4022410606324343E-3</v>
      </c>
      <c r="K271" s="99">
        <f>I271/'סכום נכסי הקרן'!$C$42</f>
        <v>5.4771014506774445E-5</v>
      </c>
    </row>
    <row r="272" spans="2:11">
      <c r="B272" t="s">
        <v>3462</v>
      </c>
      <c r="C272" t="s">
        <v>3463</v>
      </c>
      <c r="D272" t="s">
        <v>2995</v>
      </c>
      <c r="E272" t="s">
        <v>106</v>
      </c>
      <c r="F272" s="86">
        <v>45089</v>
      </c>
      <c r="G272" s="77">
        <v>545768.87802000006</v>
      </c>
      <c r="H272" s="77">
        <v>7.0829940000000002</v>
      </c>
      <c r="I272" s="77">
        <v>38.656776025000006</v>
      </c>
      <c r="J272" s="99">
        <f t="shared" si="4"/>
        <v>-1.1497046446008934E-3</v>
      </c>
      <c r="K272" s="99">
        <f>I272/'סכום נכסי הקרן'!$C$42</f>
        <v>1.4304189366425798E-5</v>
      </c>
    </row>
    <row r="273" spans="2:11">
      <c r="B273" t="s">
        <v>3464</v>
      </c>
      <c r="C273" t="s">
        <v>3465</v>
      </c>
      <c r="D273" t="s">
        <v>2995</v>
      </c>
      <c r="E273" t="s">
        <v>106</v>
      </c>
      <c r="F273" s="86">
        <v>45126</v>
      </c>
      <c r="G273" s="77">
        <v>2055250.5300000003</v>
      </c>
      <c r="H273" s="77">
        <v>7.0523720000000001</v>
      </c>
      <c r="I273" s="77">
        <v>144.94391382600003</v>
      </c>
      <c r="J273" s="99">
        <f t="shared" si="4"/>
        <v>-4.3108274426354948E-3</v>
      </c>
      <c r="K273" s="99">
        <f>I273/'סכום נכסי הקרן'!$C$42</f>
        <v>5.363368092406787E-5</v>
      </c>
    </row>
    <row r="274" spans="2:11">
      <c r="B274" t="s">
        <v>3466</v>
      </c>
      <c r="C274" t="s">
        <v>3467</v>
      </c>
      <c r="D274" t="s">
        <v>2995</v>
      </c>
      <c r="E274" t="s">
        <v>106</v>
      </c>
      <c r="F274" s="86">
        <v>45126</v>
      </c>
      <c r="G274" s="77">
        <v>2795140.7208000002</v>
      </c>
      <c r="H274" s="77">
        <v>7.0393819999999998</v>
      </c>
      <c r="I274" s="77">
        <v>196.76062320300002</v>
      </c>
      <c r="J274" s="99">
        <f t="shared" si="4"/>
        <v>-5.8519262502583569E-3</v>
      </c>
      <c r="K274" s="99">
        <f>I274/'סכום נכסי הקרן'!$C$42</f>
        <v>7.2807448099952241E-5</v>
      </c>
    </row>
    <row r="275" spans="2:11">
      <c r="B275" t="s">
        <v>3468</v>
      </c>
      <c r="C275" t="s">
        <v>3469</v>
      </c>
      <c r="D275" t="s">
        <v>2995</v>
      </c>
      <c r="E275" t="s">
        <v>106</v>
      </c>
      <c r="F275" s="86">
        <v>45126</v>
      </c>
      <c r="G275" s="77">
        <v>3452820.8904000004</v>
      </c>
      <c r="H275" s="77">
        <v>7.0393819999999998</v>
      </c>
      <c r="I275" s="77">
        <v>243.05724042800003</v>
      </c>
      <c r="J275" s="99">
        <f t="shared" si="4"/>
        <v>-7.2288500738713025E-3</v>
      </c>
      <c r="K275" s="99">
        <f>I275/'סכום נכסי הקרן'!$C$42</f>
        <v>8.9938612359047508E-5</v>
      </c>
    </row>
    <row r="276" spans="2:11">
      <c r="B276" t="s">
        <v>3470</v>
      </c>
      <c r="C276" t="s">
        <v>3471</v>
      </c>
      <c r="D276" t="s">
        <v>2995</v>
      </c>
      <c r="E276" t="s">
        <v>106</v>
      </c>
      <c r="F276" s="86">
        <v>45089</v>
      </c>
      <c r="G276" s="77">
        <v>1644200.4240000003</v>
      </c>
      <c r="H276" s="77">
        <v>6.9371809999999998</v>
      </c>
      <c r="I276" s="77">
        <v>114.06116083000001</v>
      </c>
      <c r="J276" s="99">
        <f t="shared" si="4"/>
        <v>-3.3923327255747393E-3</v>
      </c>
      <c r="K276" s="99">
        <f>I276/'סכום נכסי הקרן'!$C$42</f>
        <v>4.2206117830713965E-5</v>
      </c>
    </row>
    <row r="277" spans="2:11">
      <c r="B277" t="s">
        <v>3472</v>
      </c>
      <c r="C277" t="s">
        <v>3473</v>
      </c>
      <c r="D277" t="s">
        <v>2995</v>
      </c>
      <c r="E277" t="s">
        <v>106</v>
      </c>
      <c r="F277" s="86">
        <v>45127</v>
      </c>
      <c r="G277" s="77">
        <v>3699450.9540000004</v>
      </c>
      <c r="H277" s="77">
        <v>6.8930420000000003</v>
      </c>
      <c r="I277" s="77">
        <v>255.00472092700002</v>
      </c>
      <c r="J277" s="99">
        <f t="shared" si="4"/>
        <v>-7.5841842541478867E-3</v>
      </c>
      <c r="K277" s="99">
        <f>I277/'סכום נכסי הקרן'!$C$42</f>
        <v>9.4359545532544738E-5</v>
      </c>
    </row>
    <row r="278" spans="2:11">
      <c r="B278" t="s">
        <v>3474</v>
      </c>
      <c r="C278" t="s">
        <v>3475</v>
      </c>
      <c r="D278" t="s">
        <v>2995</v>
      </c>
      <c r="E278" t="s">
        <v>106</v>
      </c>
      <c r="F278" s="86">
        <v>45089</v>
      </c>
      <c r="G278" s="77">
        <v>1644200.4240000003</v>
      </c>
      <c r="H278" s="77">
        <v>6.9192859999999996</v>
      </c>
      <c r="I278" s="77">
        <v>113.76693609800002</v>
      </c>
      <c r="J278" s="99">
        <f t="shared" si="4"/>
        <v>-3.3835820853061853E-3</v>
      </c>
      <c r="K278" s="99">
        <f>I278/'סכום נכסי הקרן'!$C$42</f>
        <v>4.2097245681621864E-5</v>
      </c>
    </row>
    <row r="279" spans="2:11">
      <c r="B279" t="s">
        <v>3476</v>
      </c>
      <c r="C279" t="s">
        <v>3477</v>
      </c>
      <c r="D279" t="s">
        <v>2995</v>
      </c>
      <c r="E279" t="s">
        <v>106</v>
      </c>
      <c r="F279" s="86">
        <v>45127</v>
      </c>
      <c r="G279" s="77">
        <v>2877350.7420000006</v>
      </c>
      <c r="H279" s="77">
        <v>6.8399419999999997</v>
      </c>
      <c r="I279" s="77">
        <v>196.80912145600001</v>
      </c>
      <c r="J279" s="99">
        <f t="shared" si="4"/>
        <v>-5.8533686536986511E-3</v>
      </c>
      <c r="K279" s="99">
        <f>I279/'סכום נכסי הקרן'!$C$42</f>
        <v>7.2825393936780543E-5</v>
      </c>
    </row>
    <row r="280" spans="2:11">
      <c r="B280" t="s">
        <v>3478</v>
      </c>
      <c r="C280" t="s">
        <v>3479</v>
      </c>
      <c r="D280" t="s">
        <v>2995</v>
      </c>
      <c r="E280" t="s">
        <v>106</v>
      </c>
      <c r="F280" s="86">
        <v>45098</v>
      </c>
      <c r="G280" s="77">
        <v>5466966.4098000005</v>
      </c>
      <c r="H280" s="77">
        <v>6.6847599999999998</v>
      </c>
      <c r="I280" s="77">
        <v>365.45356616300006</v>
      </c>
      <c r="J280" s="99">
        <f t="shared" si="4"/>
        <v>-1.0869081843034038E-2</v>
      </c>
      <c r="K280" s="99">
        <f>I280/'סכום נכסי הקרן'!$C$42</f>
        <v>1.3522899611831174E-4</v>
      </c>
    </row>
    <row r="281" spans="2:11">
      <c r="B281" t="s">
        <v>3480</v>
      </c>
      <c r="C281" t="s">
        <v>3481</v>
      </c>
      <c r="D281" t="s">
        <v>2995</v>
      </c>
      <c r="E281" t="s">
        <v>106</v>
      </c>
      <c r="F281" s="86">
        <v>45098</v>
      </c>
      <c r="G281" s="77">
        <v>2055250.5300000003</v>
      </c>
      <c r="H281" s="77">
        <v>6.7402119999999996</v>
      </c>
      <c r="I281" s="77">
        <v>138.52825252900001</v>
      </c>
      <c r="J281" s="99">
        <f t="shared" si="4"/>
        <v>-4.1200170246488308E-3</v>
      </c>
      <c r="K281" s="99">
        <f>I281/'סכום נכסי הקרן'!$C$42</f>
        <v>5.12596900345072E-5</v>
      </c>
    </row>
    <row r="282" spans="2:11">
      <c r="B282" t="s">
        <v>3482</v>
      </c>
      <c r="C282" t="s">
        <v>3483</v>
      </c>
      <c r="D282" t="s">
        <v>2995</v>
      </c>
      <c r="E282" t="s">
        <v>106</v>
      </c>
      <c r="F282" s="86">
        <v>45098</v>
      </c>
      <c r="G282" s="77">
        <v>1644200.4240000003</v>
      </c>
      <c r="H282" s="77">
        <v>6.7409829999999999</v>
      </c>
      <c r="I282" s="77">
        <v>110.83527462600003</v>
      </c>
      <c r="J282" s="99">
        <f t="shared" si="4"/>
        <v>-3.2963905200143438E-3</v>
      </c>
      <c r="K282" s="99">
        <f>I282/'סכום נכסי הקרן'!$C$42</f>
        <v>4.1012441278206995E-5</v>
      </c>
    </row>
    <row r="283" spans="2:11">
      <c r="B283" t="s">
        <v>3484</v>
      </c>
      <c r="C283" t="s">
        <v>3485</v>
      </c>
      <c r="D283" t="s">
        <v>2995</v>
      </c>
      <c r="E283" t="s">
        <v>106</v>
      </c>
      <c r="F283" s="86">
        <v>45097</v>
      </c>
      <c r="G283" s="77">
        <v>3288400.8480000007</v>
      </c>
      <c r="H283" s="77">
        <v>6.4184150000000004</v>
      </c>
      <c r="I283" s="77">
        <v>211.06321896999998</v>
      </c>
      <c r="J283" s="99">
        <f t="shared" si="4"/>
        <v>-6.2773047342926823E-3</v>
      </c>
      <c r="K283" s="99">
        <f>I283/'סכום נכסי הקרן'!$C$42</f>
        <v>7.8099845948916615E-5</v>
      </c>
    </row>
    <row r="284" spans="2:11">
      <c r="B284" t="s">
        <v>3486</v>
      </c>
      <c r="C284" t="s">
        <v>3487</v>
      </c>
      <c r="D284" t="s">
        <v>2995</v>
      </c>
      <c r="E284" t="s">
        <v>106</v>
      </c>
      <c r="F284" s="86">
        <v>45097</v>
      </c>
      <c r="G284" s="77">
        <v>3493925.901000001</v>
      </c>
      <c r="H284" s="77">
        <v>6.4118779999999997</v>
      </c>
      <c r="I284" s="77">
        <v>224.02628050700002</v>
      </c>
      <c r="J284" s="99">
        <f t="shared" si="4"/>
        <v>-6.6628436640704183E-3</v>
      </c>
      <c r="K284" s="99">
        <f>I284/'סכום נכסי הקרן'!$C$42</f>
        <v>8.28965751659098E-5</v>
      </c>
    </row>
    <row r="285" spans="2:11">
      <c r="B285" t="s">
        <v>3488</v>
      </c>
      <c r="C285" t="s">
        <v>3489</v>
      </c>
      <c r="D285" t="s">
        <v>2995</v>
      </c>
      <c r="E285" t="s">
        <v>106</v>
      </c>
      <c r="F285" s="86">
        <v>45097</v>
      </c>
      <c r="G285" s="77">
        <v>3904976.0070000007</v>
      </c>
      <c r="H285" s="77">
        <v>6.4118779999999997</v>
      </c>
      <c r="I285" s="77">
        <v>250.38231350800004</v>
      </c>
      <c r="J285" s="99">
        <f t="shared" si="4"/>
        <v>-7.4467076245545395E-3</v>
      </c>
      <c r="K285" s="99">
        <f>I285/'סכום נכסי הקרן'!$C$42</f>
        <v>9.264911342078802E-5</v>
      </c>
    </row>
    <row r="286" spans="2:11">
      <c r="B286" t="s">
        <v>3490</v>
      </c>
      <c r="C286" t="s">
        <v>3491</v>
      </c>
      <c r="D286" t="s">
        <v>2995</v>
      </c>
      <c r="E286" t="s">
        <v>106</v>
      </c>
      <c r="F286" s="86">
        <v>45098</v>
      </c>
      <c r="G286" s="77">
        <v>1772608.2601500002</v>
      </c>
      <c r="H286" s="77">
        <v>6.1826660000000002</v>
      </c>
      <c r="I286" s="77">
        <v>109.59444160900003</v>
      </c>
      <c r="J286" s="99">
        <f t="shared" si="4"/>
        <v>-3.2594864729231835E-3</v>
      </c>
      <c r="K286" s="99">
        <f>I286/'סכום נכסי הקרן'!$C$42</f>
        <v>4.0553295113617303E-5</v>
      </c>
    </row>
    <row r="287" spans="2:11">
      <c r="B287" t="s">
        <v>3492</v>
      </c>
      <c r="C287" t="s">
        <v>3493</v>
      </c>
      <c r="D287" t="s">
        <v>2995</v>
      </c>
      <c r="E287" t="s">
        <v>106</v>
      </c>
      <c r="F287" s="86">
        <v>45050</v>
      </c>
      <c r="G287" s="77">
        <v>2466300.6360000004</v>
      </c>
      <c r="H287" s="77">
        <v>5.9883559999999996</v>
      </c>
      <c r="I287" s="77">
        <v>147.69086888000001</v>
      </c>
      <c r="J287" s="99">
        <f t="shared" si="4"/>
        <v>-4.3925255899939612E-3</v>
      </c>
      <c r="K287" s="99">
        <f>I287/'סכום נכסי הקרן'!$C$42</f>
        <v>5.4650138303960718E-5</v>
      </c>
    </row>
    <row r="288" spans="2:11">
      <c r="B288" t="s">
        <v>3494</v>
      </c>
      <c r="C288" t="s">
        <v>3495</v>
      </c>
      <c r="D288" t="s">
        <v>2995</v>
      </c>
      <c r="E288" t="s">
        <v>106</v>
      </c>
      <c r="F288" s="86">
        <v>45050</v>
      </c>
      <c r="G288" s="77">
        <v>1438675.3710000003</v>
      </c>
      <c r="H288" s="77">
        <v>5.932658</v>
      </c>
      <c r="I288" s="77">
        <v>85.351687092000006</v>
      </c>
      <c r="J288" s="99">
        <f t="shared" si="4"/>
        <v>-2.5384742641427899E-3</v>
      </c>
      <c r="K288" s="99">
        <f>I288/'סכום נכסי הקרן'!$C$42</f>
        <v>3.1582734528050658E-5</v>
      </c>
    </row>
    <row r="289" spans="2:11">
      <c r="B289" t="s">
        <v>3496</v>
      </c>
      <c r="C289" t="s">
        <v>3497</v>
      </c>
      <c r="D289" t="s">
        <v>2995</v>
      </c>
      <c r="E289" t="s">
        <v>106</v>
      </c>
      <c r="F289" s="86">
        <v>45050</v>
      </c>
      <c r="G289" s="77">
        <v>4233900.0000000009</v>
      </c>
      <c r="H289" s="77">
        <v>6.049194</v>
      </c>
      <c r="I289" s="77">
        <v>256.11681000000004</v>
      </c>
      <c r="J289" s="99">
        <f t="shared" si="4"/>
        <v>-7.6172592827434202E-3</v>
      </c>
      <c r="K289" s="99">
        <f>I289/'סכום נכסי הקרן'!$C$42</f>
        <v>9.4771052500488418E-5</v>
      </c>
    </row>
    <row r="290" spans="2:11">
      <c r="B290" t="s">
        <v>3498</v>
      </c>
      <c r="C290" t="s">
        <v>3499</v>
      </c>
      <c r="D290" t="s">
        <v>2995</v>
      </c>
      <c r="E290" t="s">
        <v>106</v>
      </c>
      <c r="F290" s="86">
        <v>45043</v>
      </c>
      <c r="G290" s="77">
        <v>10392300.000000002</v>
      </c>
      <c r="H290" s="77">
        <v>5.9565380000000001</v>
      </c>
      <c r="I290" s="77">
        <v>619.0213500000001</v>
      </c>
      <c r="J290" s="99">
        <f t="shared" si="4"/>
        <v>-1.8410529650528851E-2</v>
      </c>
      <c r="K290" s="99">
        <f>I290/'סכום נכסי הקרן'!$C$42</f>
        <v>2.2905683098182119E-4</v>
      </c>
    </row>
    <row r="291" spans="2:11">
      <c r="B291" t="s">
        <v>3500</v>
      </c>
      <c r="C291" t="s">
        <v>3501</v>
      </c>
      <c r="D291" t="s">
        <v>2995</v>
      </c>
      <c r="E291" t="s">
        <v>106</v>
      </c>
      <c r="F291" s="86">
        <v>45105</v>
      </c>
      <c r="G291" s="77">
        <v>2378431.0452000005</v>
      </c>
      <c r="H291" s="77">
        <v>5.2849570000000003</v>
      </c>
      <c r="I291" s="77">
        <v>125.69906114600001</v>
      </c>
      <c r="J291" s="99">
        <f t="shared" si="4"/>
        <v>-3.7384595737644131E-3</v>
      </c>
      <c r="K291" s="99">
        <f>I291/'סכום נכסי הקרן'!$C$42</f>
        <v>4.6512496868634539E-5</v>
      </c>
    </row>
    <row r="292" spans="2:11">
      <c r="B292" t="s">
        <v>3502</v>
      </c>
      <c r="C292" t="s">
        <v>3503</v>
      </c>
      <c r="D292" t="s">
        <v>2995</v>
      </c>
      <c r="E292" t="s">
        <v>106</v>
      </c>
      <c r="F292" s="86">
        <v>45131</v>
      </c>
      <c r="G292" s="77">
        <v>2096355.5406000004</v>
      </c>
      <c r="H292" s="77">
        <v>4.8554060000000003</v>
      </c>
      <c r="I292" s="77">
        <v>101.78656731800001</v>
      </c>
      <c r="J292" s="99">
        <f t="shared" si="4"/>
        <v>-3.0272697632054042E-3</v>
      </c>
      <c r="K292" s="99">
        <f>I292/'סכום נכסי הקרן'!$C$42</f>
        <v>3.766414283833488E-5</v>
      </c>
    </row>
    <row r="293" spans="2:11">
      <c r="B293" t="s">
        <v>3504</v>
      </c>
      <c r="C293" t="s">
        <v>3505</v>
      </c>
      <c r="D293" t="s">
        <v>2995</v>
      </c>
      <c r="E293" t="s">
        <v>106</v>
      </c>
      <c r="F293" s="86">
        <v>45147</v>
      </c>
      <c r="G293" s="77">
        <v>545768.87802000006</v>
      </c>
      <c r="H293" s="77">
        <v>4.0789819999999999</v>
      </c>
      <c r="I293" s="77">
        <v>22.261811860000005</v>
      </c>
      <c r="J293" s="99">
        <f t="shared" si="4"/>
        <v>-6.6209630301608308E-4</v>
      </c>
      <c r="K293" s="99">
        <f>I293/'סכום נכסי הקרן'!$C$42</f>
        <v>8.2375512194613694E-6</v>
      </c>
    </row>
    <row r="294" spans="2:11">
      <c r="B294" t="s">
        <v>3506</v>
      </c>
      <c r="C294" t="s">
        <v>3507</v>
      </c>
      <c r="D294" t="s">
        <v>2995</v>
      </c>
      <c r="E294" t="s">
        <v>106</v>
      </c>
      <c r="F294" s="86">
        <v>45147</v>
      </c>
      <c r="G294" s="77">
        <v>2728844.3901000004</v>
      </c>
      <c r="H294" s="77">
        <v>4.0780940000000001</v>
      </c>
      <c r="I294" s="77">
        <v>111.28485277000001</v>
      </c>
      <c r="J294" s="99">
        <f t="shared" si="4"/>
        <v>-3.3097615802376162E-3</v>
      </c>
      <c r="K294" s="99">
        <f>I294/'סכום נכסי הקרן'!$C$42</f>
        <v>4.1178798940900414E-5</v>
      </c>
    </row>
    <row r="295" spans="2:11">
      <c r="B295" t="s">
        <v>3508</v>
      </c>
      <c r="C295" t="s">
        <v>3509</v>
      </c>
      <c r="D295" t="s">
        <v>2995</v>
      </c>
      <c r="E295" t="s">
        <v>106</v>
      </c>
      <c r="F295" s="86">
        <v>45082</v>
      </c>
      <c r="G295" s="77">
        <v>2947151.9413080006</v>
      </c>
      <c r="H295" s="77">
        <v>3.404795</v>
      </c>
      <c r="I295" s="77">
        <v>100.344479165</v>
      </c>
      <c r="J295" s="99">
        <f t="shared" si="4"/>
        <v>-2.9843801169929058E-3</v>
      </c>
      <c r="K295" s="99">
        <f>I295/'סכום נכסי הקרן'!$C$42</f>
        <v>3.7130526118455007E-5</v>
      </c>
    </row>
    <row r="296" spans="2:11">
      <c r="B296" t="s">
        <v>3510</v>
      </c>
      <c r="C296" t="s">
        <v>3511</v>
      </c>
      <c r="D296" t="s">
        <v>2995</v>
      </c>
      <c r="E296" t="s">
        <v>106</v>
      </c>
      <c r="F296" s="86">
        <v>45181</v>
      </c>
      <c r="G296" s="77">
        <v>1673835.9919500002</v>
      </c>
      <c r="H296" s="77">
        <v>1.4065369999999999</v>
      </c>
      <c r="I296" s="77">
        <v>23.543118576000001</v>
      </c>
      <c r="J296" s="99">
        <f t="shared" si="4"/>
        <v>-7.0020409249109828E-4</v>
      </c>
      <c r="K296" s="99">
        <f>I296/'סכום נכסי הקרן'!$C$42</f>
        <v>8.7116738904850474E-6</v>
      </c>
    </row>
    <row r="297" spans="2:11">
      <c r="B297" t="s">
        <v>3512</v>
      </c>
      <c r="C297" t="s">
        <v>3513</v>
      </c>
      <c r="D297" t="s">
        <v>2995</v>
      </c>
      <c r="E297" t="s">
        <v>106</v>
      </c>
      <c r="F297" s="86">
        <v>45189</v>
      </c>
      <c r="G297" s="77">
        <v>1637306.6340600001</v>
      </c>
      <c r="H297" s="77">
        <v>1.0168250000000001</v>
      </c>
      <c r="I297" s="77">
        <v>16.648545628000004</v>
      </c>
      <c r="J297" s="99">
        <f t="shared" si="4"/>
        <v>-4.9515019622905815E-4</v>
      </c>
      <c r="K297" s="99">
        <f>I297/'סכום נכסי הקרן'!$C$42</f>
        <v>6.1604710435365994E-6</v>
      </c>
    </row>
    <row r="298" spans="2:11">
      <c r="B298" t="s">
        <v>3514</v>
      </c>
      <c r="C298" t="s">
        <v>3515</v>
      </c>
      <c r="D298" t="s">
        <v>2995</v>
      </c>
      <c r="E298" t="s">
        <v>106</v>
      </c>
      <c r="F298" s="86">
        <v>45169</v>
      </c>
      <c r="G298" s="77">
        <v>1364422.1950500002</v>
      </c>
      <c r="H298" s="77">
        <v>1.2998700000000001</v>
      </c>
      <c r="I298" s="77">
        <v>17.735716098000005</v>
      </c>
      <c r="J298" s="99">
        <f t="shared" si="4"/>
        <v>-5.2748411197059821E-4</v>
      </c>
      <c r="K298" s="99">
        <f>I298/'סכום נכסי הקרן'!$C$42</f>
        <v>6.5627573662865612E-6</v>
      </c>
    </row>
    <row r="299" spans="2:11">
      <c r="B299" t="s">
        <v>3516</v>
      </c>
      <c r="C299" t="s">
        <v>3517</v>
      </c>
      <c r="D299" t="s">
        <v>2995</v>
      </c>
      <c r="E299" t="s">
        <v>106</v>
      </c>
      <c r="F299" s="86">
        <v>45187</v>
      </c>
      <c r="G299" s="77">
        <v>1850156.4964880003</v>
      </c>
      <c r="H299" s="77">
        <v>0.50063000000000002</v>
      </c>
      <c r="I299" s="77">
        <v>9.2624309400000016</v>
      </c>
      <c r="J299" s="99">
        <f t="shared" si="4"/>
        <v>-2.7547718581410124E-4</v>
      </c>
      <c r="K299" s="99">
        <f>I299/'סכום נכסי הקרן'!$C$42</f>
        <v>3.4273827200053295E-6</v>
      </c>
    </row>
    <row r="300" spans="2:11">
      <c r="B300" t="s">
        <v>3518</v>
      </c>
      <c r="C300" t="s">
        <v>3519</v>
      </c>
      <c r="D300" t="s">
        <v>2995</v>
      </c>
      <c r="E300" t="s">
        <v>106</v>
      </c>
      <c r="F300" s="86">
        <v>45173</v>
      </c>
      <c r="G300" s="77">
        <v>594607.76130000013</v>
      </c>
      <c r="H300" s="77">
        <v>0.93317700000000003</v>
      </c>
      <c r="I300" s="77">
        <v>5.5487455370000003</v>
      </c>
      <c r="J300" s="99">
        <f t="shared" si="4"/>
        <v>-1.6502717431665016E-4</v>
      </c>
      <c r="K300" s="99">
        <f>I300/'סכום נכסי הקרן'!$C$42</f>
        <v>2.0532055455433701E-6</v>
      </c>
    </row>
    <row r="301" spans="2:11">
      <c r="B301" t="s">
        <v>3520</v>
      </c>
      <c r="C301" t="s">
        <v>3521</v>
      </c>
      <c r="D301" t="s">
        <v>2995</v>
      </c>
      <c r="E301" t="s">
        <v>106</v>
      </c>
      <c r="F301" s="86">
        <v>45187</v>
      </c>
      <c r="G301" s="77">
        <v>1719805.0576619999</v>
      </c>
      <c r="H301" s="77">
        <v>0.53651700000000002</v>
      </c>
      <c r="I301" s="77">
        <v>9.2270539430000014</v>
      </c>
      <c r="J301" s="99">
        <f t="shared" si="4"/>
        <v>-2.744250262202275E-4</v>
      </c>
      <c r="K301" s="99">
        <f>I301/'סכום נכסי הקרן'!$C$42</f>
        <v>3.4142921491833808E-6</v>
      </c>
    </row>
    <row r="302" spans="2:11">
      <c r="B302" t="s">
        <v>3522</v>
      </c>
      <c r="C302" t="s">
        <v>3523</v>
      </c>
      <c r="D302" t="s">
        <v>2995</v>
      </c>
      <c r="E302" t="s">
        <v>106</v>
      </c>
      <c r="F302" s="86">
        <v>45176</v>
      </c>
      <c r="G302" s="77">
        <v>1274159.4885</v>
      </c>
      <c r="H302" s="77">
        <v>4.2625999999999997E-2</v>
      </c>
      <c r="I302" s="77">
        <v>0.54312055100000012</v>
      </c>
      <c r="J302" s="99">
        <f t="shared" si="4"/>
        <v>-1.6153137542020267E-5</v>
      </c>
      <c r="K302" s="99">
        <f>I302/'סכום נכסי הקרן'!$C$42</f>
        <v>2.0097121408358629E-7</v>
      </c>
    </row>
    <row r="303" spans="2:11" s="94" customFormat="1">
      <c r="B303" s="79" t="s">
        <v>3524</v>
      </c>
      <c r="C303" s="79"/>
      <c r="D303" s="79"/>
      <c r="E303" s="79"/>
      <c r="F303" s="95"/>
      <c r="G303" s="81"/>
      <c r="H303" s="81"/>
      <c r="I303" s="81">
        <f>SUM(I304:I391)</f>
        <v>6599.5181418809998</v>
      </c>
      <c r="J303" s="98">
        <f t="shared" si="4"/>
        <v>-0.19627856846989719</v>
      </c>
      <c r="K303" s="98">
        <f>I303/'סכום נכסי הקרן'!$C$42</f>
        <v>2.4420235450462228E-3</v>
      </c>
    </row>
    <row r="304" spans="2:11">
      <c r="B304" t="s">
        <v>3525</v>
      </c>
      <c r="C304" t="s">
        <v>3526</v>
      </c>
      <c r="D304" t="s">
        <v>2995</v>
      </c>
      <c r="E304" t="s">
        <v>120</v>
      </c>
      <c r="F304" s="86">
        <v>45166</v>
      </c>
      <c r="G304" s="77">
        <v>262905.46919999999</v>
      </c>
      <c r="H304" s="77">
        <v>-0.41484100000000002</v>
      </c>
      <c r="I304" s="77">
        <v>-1.090639278</v>
      </c>
      <c r="J304" s="99">
        <f t="shared" si="4"/>
        <v>3.2437082768874411E-5</v>
      </c>
      <c r="K304" s="99">
        <f>I304/'סכום נכסי הקרן'!$C$42</f>
        <v>-4.035698877962472E-7</v>
      </c>
    </row>
    <row r="305" spans="2:11">
      <c r="B305" t="s">
        <v>3527</v>
      </c>
      <c r="C305" t="s">
        <v>3528</v>
      </c>
      <c r="D305" t="s">
        <v>2995</v>
      </c>
      <c r="E305" t="s">
        <v>120</v>
      </c>
      <c r="F305" s="86">
        <v>45166</v>
      </c>
      <c r="G305" s="77">
        <v>341777.10995999997</v>
      </c>
      <c r="H305" s="77">
        <v>-0.57118999999999998</v>
      </c>
      <c r="I305" s="77">
        <v>-1.9521961350000001</v>
      </c>
      <c r="J305" s="99">
        <f t="shared" si="4"/>
        <v>5.8060945437609409E-5</v>
      </c>
      <c r="K305" s="99">
        <f>I305/'סכום נכסי הקרן'!$C$42</f>
        <v>-7.2237227381262304E-7</v>
      </c>
    </row>
    <row r="306" spans="2:11">
      <c r="B306" t="s">
        <v>3529</v>
      </c>
      <c r="C306" t="s">
        <v>3530</v>
      </c>
      <c r="D306" t="s">
        <v>2995</v>
      </c>
      <c r="E306" t="s">
        <v>120</v>
      </c>
      <c r="F306" s="86">
        <v>45168</v>
      </c>
      <c r="G306" s="77">
        <v>1927103.3963680002</v>
      </c>
      <c r="H306" s="77">
        <v>-1.1856409999999999</v>
      </c>
      <c r="I306" s="77">
        <v>-22.848537004000004</v>
      </c>
      <c r="J306" s="99">
        <f t="shared" si="4"/>
        <v>6.7954629995128218E-4</v>
      </c>
      <c r="K306" s="99">
        <f>I306/'סכום נכסי הקרן'!$C$42</f>
        <v>-8.4546574665108322E-6</v>
      </c>
    </row>
    <row r="307" spans="2:11">
      <c r="B307" t="s">
        <v>3531</v>
      </c>
      <c r="C307" t="s">
        <v>3532</v>
      </c>
      <c r="D307" t="s">
        <v>2995</v>
      </c>
      <c r="E307" t="s">
        <v>120</v>
      </c>
      <c r="F307" s="86">
        <v>45168</v>
      </c>
      <c r="G307" s="77">
        <v>341777.10995999997</v>
      </c>
      <c r="H307" s="77">
        <v>-1.8423069999999999</v>
      </c>
      <c r="I307" s="77">
        <v>-6.296584706</v>
      </c>
      <c r="J307" s="99">
        <f t="shared" si="4"/>
        <v>1.8726891960492068E-4</v>
      </c>
      <c r="K307" s="99">
        <f>I307/'סכום נכסי הקרן'!$C$42</f>
        <v>-2.329928909180535E-6</v>
      </c>
    </row>
    <row r="308" spans="2:11">
      <c r="B308" t="s">
        <v>3533</v>
      </c>
      <c r="C308" t="s">
        <v>3534</v>
      </c>
      <c r="D308" t="s">
        <v>2995</v>
      </c>
      <c r="E308" t="s">
        <v>120</v>
      </c>
      <c r="F308" s="86">
        <v>45168</v>
      </c>
      <c r="G308" s="77">
        <v>418998.3600000001</v>
      </c>
      <c r="H308" s="77">
        <v>-1.873578</v>
      </c>
      <c r="I308" s="77">
        <v>-7.8502600000000013</v>
      </c>
      <c r="J308" s="99">
        <f t="shared" si="4"/>
        <v>2.3347731785722836E-4</v>
      </c>
      <c r="K308" s="99">
        <f>I308/'סכום נכסי הקרן'!$C$42</f>
        <v>-2.9048362838912609E-6</v>
      </c>
    </row>
    <row r="309" spans="2:11">
      <c r="B309" t="s">
        <v>3535</v>
      </c>
      <c r="C309" t="s">
        <v>3536</v>
      </c>
      <c r="D309" t="s">
        <v>2995</v>
      </c>
      <c r="E309" t="s">
        <v>106</v>
      </c>
      <c r="F309" s="86">
        <v>45166</v>
      </c>
      <c r="G309" s="77">
        <v>1289939.6294100003</v>
      </c>
      <c r="H309" s="77">
        <v>0.83067599999999997</v>
      </c>
      <c r="I309" s="77">
        <v>10.715213902</v>
      </c>
      <c r="J309" s="99">
        <f t="shared" si="4"/>
        <v>-3.1868491006736669E-4</v>
      </c>
      <c r="K309" s="99">
        <f>I309/'סכום נכסי הקרן'!$C$42</f>
        <v>3.9649568462937092E-6</v>
      </c>
    </row>
    <row r="310" spans="2:11">
      <c r="B310" t="s">
        <v>3537</v>
      </c>
      <c r="C310" t="s">
        <v>3538</v>
      </c>
      <c r="D310" t="s">
        <v>2995</v>
      </c>
      <c r="E310" t="s">
        <v>106</v>
      </c>
      <c r="F310" s="86">
        <v>45167</v>
      </c>
      <c r="G310" s="77">
        <v>914240.9004660002</v>
      </c>
      <c r="H310" s="77">
        <v>1.111299</v>
      </c>
      <c r="I310" s="77">
        <v>10.159948324000002</v>
      </c>
      <c r="J310" s="99">
        <f t="shared" si="4"/>
        <v>-3.0217056304575421E-4</v>
      </c>
      <c r="K310" s="99">
        <f>I310/'סכום נכסי הקרן'!$C$42</f>
        <v>3.7594916007897072E-6</v>
      </c>
    </row>
    <row r="311" spans="2:11">
      <c r="B311" t="s">
        <v>3539</v>
      </c>
      <c r="C311" t="s">
        <v>3540</v>
      </c>
      <c r="D311" t="s">
        <v>2995</v>
      </c>
      <c r="E311" t="s">
        <v>110</v>
      </c>
      <c r="F311" s="86">
        <v>45117</v>
      </c>
      <c r="G311" s="77">
        <v>444655.90112000005</v>
      </c>
      <c r="H311" s="77">
        <v>-4.4195580000000003</v>
      </c>
      <c r="I311" s="77">
        <v>-19.651825888000005</v>
      </c>
      <c r="J311" s="99">
        <f t="shared" si="4"/>
        <v>5.8447180084831402E-4</v>
      </c>
      <c r="K311" s="99">
        <f>I311/'סכום נכסי הקרן'!$C$42</f>
        <v>-7.2717765888233005E-6</v>
      </c>
    </row>
    <row r="312" spans="2:11">
      <c r="B312" t="s">
        <v>3541</v>
      </c>
      <c r="C312" t="s">
        <v>3542</v>
      </c>
      <c r="D312" t="s">
        <v>2995</v>
      </c>
      <c r="E312" t="s">
        <v>113</v>
      </c>
      <c r="F312" s="86">
        <v>45167</v>
      </c>
      <c r="G312" s="77">
        <v>889616.09511100012</v>
      </c>
      <c r="H312" s="77">
        <v>-2.9015240000000002</v>
      </c>
      <c r="I312" s="77">
        <v>-25.812426504000001</v>
      </c>
      <c r="J312" s="99">
        <f t="shared" si="4"/>
        <v>7.6769637025280097E-4</v>
      </c>
      <c r="K312" s="99">
        <f>I312/'סכום נכסי הקרן'!$C$42</f>
        <v>-9.5513872259129815E-6</v>
      </c>
    </row>
    <row r="313" spans="2:11">
      <c r="B313" t="s">
        <v>3543</v>
      </c>
      <c r="C313" t="s">
        <v>3544</v>
      </c>
      <c r="D313" t="s">
        <v>2995</v>
      </c>
      <c r="E313" t="s">
        <v>106</v>
      </c>
      <c r="F313" s="86">
        <v>45127</v>
      </c>
      <c r="G313" s="77">
        <v>740597.16708000016</v>
      </c>
      <c r="H313" s="77">
        <v>-8.0600310000000004</v>
      </c>
      <c r="I313" s="77">
        <v>-59.692359992000007</v>
      </c>
      <c r="J313" s="99">
        <f t="shared" si="4"/>
        <v>1.7753312766074353E-3</v>
      </c>
      <c r="K313" s="99">
        <f>I313/'סכום נכסי הקרן'!$C$42</f>
        <v>-2.2087998763844849E-5</v>
      </c>
    </row>
    <row r="314" spans="2:11">
      <c r="B314" t="s">
        <v>3545</v>
      </c>
      <c r="C314" t="s">
        <v>3546</v>
      </c>
      <c r="D314" t="s">
        <v>2995</v>
      </c>
      <c r="E314" t="s">
        <v>106</v>
      </c>
      <c r="F314" s="86">
        <v>45127</v>
      </c>
      <c r="G314" s="77">
        <v>1927176.9925070002</v>
      </c>
      <c r="H314" s="77">
        <v>-8.0337359999999993</v>
      </c>
      <c r="I314" s="77">
        <v>-154.82431070000004</v>
      </c>
      <c r="J314" s="99">
        <f t="shared" si="4"/>
        <v>4.6046837686051396E-3</v>
      </c>
      <c r="K314" s="99">
        <f>I314/'סכום נכסי הקרן'!$C$42</f>
        <v>-5.7289729938857316E-5</v>
      </c>
    </row>
    <row r="315" spans="2:11">
      <c r="B315" t="s">
        <v>3547</v>
      </c>
      <c r="C315" t="s">
        <v>3548</v>
      </c>
      <c r="D315" t="s">
        <v>2995</v>
      </c>
      <c r="E315" t="s">
        <v>106</v>
      </c>
      <c r="F315" s="86">
        <v>45127</v>
      </c>
      <c r="G315" s="77">
        <v>1681072.9747920001</v>
      </c>
      <c r="H315" s="77">
        <v>-8.0273629999999994</v>
      </c>
      <c r="I315" s="77">
        <v>-134.94583583799999</v>
      </c>
      <c r="J315" s="99">
        <f t="shared" si="4"/>
        <v>4.0134711216517766E-3</v>
      </c>
      <c r="K315" s="99">
        <f>I315/'סכום נכסי הקרן'!$C$42</f>
        <v>-4.9934086298066051E-5</v>
      </c>
    </row>
    <row r="316" spans="2:11">
      <c r="B316" t="s">
        <v>3549</v>
      </c>
      <c r="C316" t="s">
        <v>3550</v>
      </c>
      <c r="D316" t="s">
        <v>2995</v>
      </c>
      <c r="E316" t="s">
        <v>106</v>
      </c>
      <c r="F316" s="86">
        <v>45168</v>
      </c>
      <c r="G316" s="77">
        <v>550629.86399999994</v>
      </c>
      <c r="H316" s="77">
        <v>-2.4545110000000001</v>
      </c>
      <c r="I316" s="77">
        <v>-13.515271632000003</v>
      </c>
      <c r="J316" s="99">
        <f t="shared" si="4"/>
        <v>4.0196240261484913E-4</v>
      </c>
      <c r="K316" s="99">
        <f>I316/'סכום נכסי הקרן'!$C$42</f>
        <v>-5.0010638403415758E-6</v>
      </c>
    </row>
    <row r="317" spans="2:11">
      <c r="B317" t="s">
        <v>3551</v>
      </c>
      <c r="C317" t="s">
        <v>3552</v>
      </c>
      <c r="D317" t="s">
        <v>2995</v>
      </c>
      <c r="E317" t="s">
        <v>106</v>
      </c>
      <c r="F317" s="86">
        <v>45166</v>
      </c>
      <c r="G317" s="77">
        <v>1101259.7279999999</v>
      </c>
      <c r="H317" s="77">
        <v>-2.3915009999999999</v>
      </c>
      <c r="I317" s="77">
        <v>-26.336637715000005</v>
      </c>
      <c r="J317" s="99">
        <f t="shared" si="4"/>
        <v>7.8328711852546594E-4</v>
      </c>
      <c r="K317" s="99">
        <f>I317/'סכום נכסי הקרן'!$C$42</f>
        <v>-9.7453614058936939E-6</v>
      </c>
    </row>
    <row r="318" spans="2:11">
      <c r="B318" t="s">
        <v>3553</v>
      </c>
      <c r="C318" t="s">
        <v>3554</v>
      </c>
      <c r="D318" t="s">
        <v>2995</v>
      </c>
      <c r="E318" t="s">
        <v>106</v>
      </c>
      <c r="F318" s="86">
        <v>45166</v>
      </c>
      <c r="G318" s="77">
        <v>330377.91840000008</v>
      </c>
      <c r="H318" s="77">
        <v>-2.354304</v>
      </c>
      <c r="I318" s="77">
        <v>-7.7781011310000023</v>
      </c>
      <c r="J318" s="99">
        <f t="shared" si="4"/>
        <v>2.3133121579261765E-4</v>
      </c>
      <c r="K318" s="99">
        <f>I318/'סכום נכסי הקרן'!$C$42</f>
        <v>-2.8781352955321809E-6</v>
      </c>
    </row>
    <row r="319" spans="2:11">
      <c r="B319" t="s">
        <v>3555</v>
      </c>
      <c r="C319" t="s">
        <v>3556</v>
      </c>
      <c r="D319" t="s">
        <v>2995</v>
      </c>
      <c r="E319" t="s">
        <v>106</v>
      </c>
      <c r="F319" s="86">
        <v>45168</v>
      </c>
      <c r="G319" s="77">
        <v>440503.89120000007</v>
      </c>
      <c r="H319" s="77">
        <v>-2.3507289999999998</v>
      </c>
      <c r="I319" s="77">
        <v>-10.355052632000003</v>
      </c>
      <c r="J319" s="99">
        <f t="shared" si="4"/>
        <v>3.0797322824846485E-4</v>
      </c>
      <c r="K319" s="99">
        <f>I319/'סכום נכסי הקרן'!$C$42</f>
        <v>-3.8316861616095903E-6</v>
      </c>
    </row>
    <row r="320" spans="2:11">
      <c r="B320" t="s">
        <v>3557</v>
      </c>
      <c r="C320" t="s">
        <v>3558</v>
      </c>
      <c r="D320" t="s">
        <v>2995</v>
      </c>
      <c r="E320" t="s">
        <v>106</v>
      </c>
      <c r="F320" s="86">
        <v>45189</v>
      </c>
      <c r="G320" s="77">
        <v>412972.39800000004</v>
      </c>
      <c r="H320" s="77">
        <v>-0.92649800000000004</v>
      </c>
      <c r="I320" s="77">
        <v>-3.8261814720000005</v>
      </c>
      <c r="J320" s="99">
        <f t="shared" si="4"/>
        <v>1.1379579628159855E-4</v>
      </c>
      <c r="K320" s="99">
        <f>I320/'סכום נכסי הקרן'!$C$42</f>
        <v>-1.4158041604504914E-6</v>
      </c>
    </row>
    <row r="321" spans="2:11">
      <c r="B321" t="s">
        <v>3559</v>
      </c>
      <c r="C321" t="s">
        <v>3560</v>
      </c>
      <c r="D321" t="s">
        <v>2995</v>
      </c>
      <c r="E321" t="s">
        <v>106</v>
      </c>
      <c r="F321" s="86">
        <v>45189</v>
      </c>
      <c r="G321" s="77">
        <v>412972.39800000004</v>
      </c>
      <c r="H321" s="77">
        <v>-0.88827400000000001</v>
      </c>
      <c r="I321" s="77">
        <v>-3.6683249880000006</v>
      </c>
      <c r="J321" s="99">
        <f t="shared" si="4"/>
        <v>1.0910093159040457E-4</v>
      </c>
      <c r="K321" s="99">
        <f>I321/'סכום נכסי הקרן'!$C$42</f>
        <v>-1.3573924336579139E-6</v>
      </c>
    </row>
    <row r="322" spans="2:11">
      <c r="B322" t="s">
        <v>3561</v>
      </c>
      <c r="C322" t="s">
        <v>3562</v>
      </c>
      <c r="D322" t="s">
        <v>2995</v>
      </c>
      <c r="E322" t="s">
        <v>106</v>
      </c>
      <c r="F322" s="86">
        <v>45195</v>
      </c>
      <c r="G322" s="77">
        <v>412972.39800000004</v>
      </c>
      <c r="H322" s="77">
        <v>-0.216803</v>
      </c>
      <c r="I322" s="77">
        <v>-0.89533708100000009</v>
      </c>
      <c r="J322" s="99">
        <f t="shared" si="4"/>
        <v>2.6628532080466126E-5</v>
      </c>
      <c r="K322" s="99">
        <f>I322/'סכום נכסי הקרן'!$C$42</f>
        <v>-3.3130210199434014E-7</v>
      </c>
    </row>
    <row r="323" spans="2:11">
      <c r="B323" t="s">
        <v>3563</v>
      </c>
      <c r="C323" t="s">
        <v>3564</v>
      </c>
      <c r="D323" t="s">
        <v>2995</v>
      </c>
      <c r="E323" t="s">
        <v>106</v>
      </c>
      <c r="F323" s="86">
        <v>45196</v>
      </c>
      <c r="G323" s="77">
        <v>412972.39800000004</v>
      </c>
      <c r="H323" s="77">
        <v>7.5056999999999999E-2</v>
      </c>
      <c r="I323" s="77">
        <v>0.30996595400000004</v>
      </c>
      <c r="J323" s="99">
        <f t="shared" si="4"/>
        <v>-9.2188054366322935E-6</v>
      </c>
      <c r="K323" s="99">
        <f>I323/'סכום נכסי הקרן'!$C$42</f>
        <v>1.1469688264467285E-7</v>
      </c>
    </row>
    <row r="324" spans="2:11">
      <c r="B324" t="s">
        <v>3565</v>
      </c>
      <c r="C324" t="s">
        <v>3566</v>
      </c>
      <c r="D324" t="s">
        <v>2995</v>
      </c>
      <c r="E324" t="s">
        <v>120</v>
      </c>
      <c r="F324" s="86">
        <v>45176</v>
      </c>
      <c r="G324" s="77">
        <v>657628.78833700006</v>
      </c>
      <c r="H324" s="77">
        <v>-0.34638600000000003</v>
      </c>
      <c r="I324" s="77">
        <v>-2.2779369520000006</v>
      </c>
      <c r="J324" s="99">
        <f t="shared" si="4"/>
        <v>6.7748916571021856E-5</v>
      </c>
      <c r="K324" s="99">
        <f>I324/'סכום נכסי הקרן'!$C$42</f>
        <v>-8.4290633820870471E-7</v>
      </c>
    </row>
    <row r="325" spans="2:11">
      <c r="B325" t="s">
        <v>3567</v>
      </c>
      <c r="C325" t="s">
        <v>3568</v>
      </c>
      <c r="D325" t="s">
        <v>2995</v>
      </c>
      <c r="E325" t="s">
        <v>120</v>
      </c>
      <c r="F325" s="86">
        <v>45161</v>
      </c>
      <c r="G325" s="77">
        <v>3753795.3952330006</v>
      </c>
      <c r="H325" s="77">
        <v>0.42846499999999998</v>
      </c>
      <c r="I325" s="77">
        <v>16.083703322000002</v>
      </c>
      <c r="J325" s="99">
        <f t="shared" si="4"/>
        <v>-4.7835102440326225E-4</v>
      </c>
      <c r="K325" s="99">
        <f>I325/'סכום נכסי הקרן'!$C$42</f>
        <v>5.9514621157882679E-6</v>
      </c>
    </row>
    <row r="326" spans="2:11">
      <c r="B326" t="s">
        <v>3569</v>
      </c>
      <c r="C326" t="s">
        <v>3570</v>
      </c>
      <c r="D326" t="s">
        <v>2995</v>
      </c>
      <c r="E326" t="s">
        <v>120</v>
      </c>
      <c r="F326" s="86">
        <v>45180</v>
      </c>
      <c r="G326" s="77">
        <v>345397.59412000008</v>
      </c>
      <c r="H326" s="77">
        <v>0.65029300000000001</v>
      </c>
      <c r="I326" s="77">
        <v>2.2460969610000006</v>
      </c>
      <c r="J326" s="99">
        <f t="shared" si="4"/>
        <v>-6.6801952304962087E-5</v>
      </c>
      <c r="K326" s="99">
        <f>I326/'סכום נכסי הקרן'!$C$42</f>
        <v>8.3112456777873535E-7</v>
      </c>
    </row>
    <row r="327" spans="2:11">
      <c r="B327" t="s">
        <v>3571</v>
      </c>
      <c r="C327" t="s">
        <v>3572</v>
      </c>
      <c r="D327" t="s">
        <v>2995</v>
      </c>
      <c r="E327" t="s">
        <v>120</v>
      </c>
      <c r="F327" s="86">
        <v>45133</v>
      </c>
      <c r="G327" s="77">
        <v>1358804.7700000003</v>
      </c>
      <c r="H327" s="77">
        <v>5.4107089999999998</v>
      </c>
      <c r="I327" s="77">
        <v>73.52097000000002</v>
      </c>
      <c r="J327" s="99">
        <f t="shared" si="4"/>
        <v>-2.1866127850366426E-3</v>
      </c>
      <c r="K327" s="99">
        <f>I327/'סכום נכסי הקרן'!$C$42</f>
        <v>2.7205007386109619E-5</v>
      </c>
    </row>
    <row r="328" spans="2:11">
      <c r="B328" t="s">
        <v>3573</v>
      </c>
      <c r="C328" t="s">
        <v>3574</v>
      </c>
      <c r="D328" t="s">
        <v>2995</v>
      </c>
      <c r="E328" t="s">
        <v>120</v>
      </c>
      <c r="F328" s="86">
        <v>45127</v>
      </c>
      <c r="G328" s="77">
        <v>449693.26000000007</v>
      </c>
      <c r="H328" s="77">
        <v>6.45106</v>
      </c>
      <c r="I328" s="77">
        <v>29.009980000000002</v>
      </c>
      <c r="J328" s="99">
        <f t="shared" si="4"/>
        <v>-8.6279592287285222E-4</v>
      </c>
      <c r="K328" s="99">
        <f>I328/'סכום נכסי הקרן'!$C$42</f>
        <v>1.0734579809962957E-5</v>
      </c>
    </row>
    <row r="329" spans="2:11">
      <c r="B329" t="s">
        <v>3575</v>
      </c>
      <c r="C329" t="s">
        <v>3576</v>
      </c>
      <c r="D329" t="s">
        <v>2995</v>
      </c>
      <c r="E329" t="s">
        <v>120</v>
      </c>
      <c r="F329" s="86">
        <v>45127</v>
      </c>
      <c r="G329" s="77">
        <v>1507120.2100000002</v>
      </c>
      <c r="H329" s="77">
        <v>6.5191499999999998</v>
      </c>
      <c r="I329" s="77">
        <v>98.251429999999999</v>
      </c>
      <c r="J329" s="99">
        <f t="shared" si="4"/>
        <v>-2.9221300125138808E-3</v>
      </c>
      <c r="K329" s="99">
        <f>I329/'סכום נכסי הקרן'!$C$42</f>
        <v>3.6356033915845117E-5</v>
      </c>
    </row>
    <row r="330" spans="2:11">
      <c r="B330" t="s">
        <v>3575</v>
      </c>
      <c r="C330" t="s">
        <v>3577</v>
      </c>
      <c r="D330" t="s">
        <v>2995</v>
      </c>
      <c r="E330" t="s">
        <v>120</v>
      </c>
      <c r="F330" s="86">
        <v>45127</v>
      </c>
      <c r="G330" s="77">
        <v>2069785.2535300003</v>
      </c>
      <c r="H330" s="77">
        <v>6.5191499999999998</v>
      </c>
      <c r="I330" s="77">
        <v>134.93240254200003</v>
      </c>
      <c r="J330" s="99">
        <f t="shared" si="4"/>
        <v>-4.0130715973149969E-3</v>
      </c>
      <c r="K330" s="99">
        <f>I330/'סכום נכסי הקרן'!$C$42</f>
        <v>4.992911556771662E-5</v>
      </c>
    </row>
    <row r="331" spans="2:11">
      <c r="B331" t="s">
        <v>3578</v>
      </c>
      <c r="C331" t="s">
        <v>3579</v>
      </c>
      <c r="D331" t="s">
        <v>2995</v>
      </c>
      <c r="E331" t="s">
        <v>106</v>
      </c>
      <c r="F331" s="86">
        <v>45127</v>
      </c>
      <c r="G331" s="77">
        <v>3023610.2347730007</v>
      </c>
      <c r="H331" s="77">
        <v>2.6752400000000001</v>
      </c>
      <c r="I331" s="77">
        <v>80.888816346000013</v>
      </c>
      <c r="J331" s="99">
        <f t="shared" si="4"/>
        <v>-2.4057424703270991E-3</v>
      </c>
      <c r="K331" s="99">
        <f>I331/'סכום נכסי הקרן'!$C$42</f>
        <v>2.9931335864401603E-5</v>
      </c>
    </row>
    <row r="332" spans="2:11">
      <c r="B332" t="s">
        <v>3580</v>
      </c>
      <c r="C332" t="s">
        <v>3581</v>
      </c>
      <c r="D332" t="s">
        <v>2995</v>
      </c>
      <c r="E332" t="s">
        <v>106</v>
      </c>
      <c r="F332" s="86">
        <v>45127</v>
      </c>
      <c r="G332" s="77">
        <v>1255431.0809610002</v>
      </c>
      <c r="H332" s="77">
        <v>2.6529829999999999</v>
      </c>
      <c r="I332" s="77">
        <v>33.306374478000002</v>
      </c>
      <c r="J332" s="99">
        <f t="shared" ref="J332:J395" si="5">I332/$I$11</f>
        <v>-9.9057648799808981E-4</v>
      </c>
      <c r="K332" s="99">
        <f>I332/'סכום נכסי הקרן'!$C$42</f>
        <v>1.2324377163121253E-5</v>
      </c>
    </row>
    <row r="333" spans="2:11">
      <c r="B333" t="s">
        <v>3582</v>
      </c>
      <c r="C333" t="s">
        <v>3583</v>
      </c>
      <c r="D333" t="s">
        <v>2995</v>
      </c>
      <c r="E333" t="s">
        <v>106</v>
      </c>
      <c r="F333" s="86">
        <v>45127</v>
      </c>
      <c r="G333" s="77">
        <v>941242.71486300009</v>
      </c>
      <c r="H333" s="77">
        <v>2.6188570000000002</v>
      </c>
      <c r="I333" s="77">
        <v>24.649796690000002</v>
      </c>
      <c r="J333" s="99">
        <f t="shared" si="5"/>
        <v>-7.331181918697196E-4</v>
      </c>
      <c r="K333" s="99">
        <f>I333/'סכום נכסי הקרן'!$C$42</f>
        <v>9.1211786381157689E-6</v>
      </c>
    </row>
    <row r="334" spans="2:11">
      <c r="B334" t="s">
        <v>3584</v>
      </c>
      <c r="C334" t="s">
        <v>3585</v>
      </c>
      <c r="D334" t="s">
        <v>2995</v>
      </c>
      <c r="E334" t="s">
        <v>110</v>
      </c>
      <c r="F334" s="86">
        <v>45195</v>
      </c>
      <c r="G334" s="77">
        <v>876975.40115100006</v>
      </c>
      <c r="H334" s="77">
        <v>0.410551</v>
      </c>
      <c r="I334" s="77">
        <v>3.6004305960000011</v>
      </c>
      <c r="J334" s="99">
        <f t="shared" si="5"/>
        <v>-1.0708166082208516E-4</v>
      </c>
      <c r="K334" s="99">
        <f>I334/'סכום נכסי הקרן'!$C$42</f>
        <v>1.332269432209002E-6</v>
      </c>
    </row>
    <row r="335" spans="2:11">
      <c r="B335" t="s">
        <v>3586</v>
      </c>
      <c r="C335" t="s">
        <v>3587</v>
      </c>
      <c r="D335" t="s">
        <v>2995</v>
      </c>
      <c r="E335" t="s">
        <v>110</v>
      </c>
      <c r="F335" s="86">
        <v>45195</v>
      </c>
      <c r="G335" s="77">
        <v>877180.92620400013</v>
      </c>
      <c r="H335" s="77">
        <v>0.43388500000000002</v>
      </c>
      <c r="I335" s="77">
        <v>3.8059556490000004</v>
      </c>
      <c r="J335" s="99">
        <f t="shared" si="5"/>
        <v>-1.1319425303264947E-4</v>
      </c>
      <c r="K335" s="99">
        <f>I335/'סכום נכסי הקרן'!$C$42</f>
        <v>1.4083199873757189E-6</v>
      </c>
    </row>
    <row r="336" spans="2:11">
      <c r="B336" t="s">
        <v>3588</v>
      </c>
      <c r="C336" t="s">
        <v>3589</v>
      </c>
      <c r="D336" t="s">
        <v>2995</v>
      </c>
      <c r="E336" t="s">
        <v>110</v>
      </c>
      <c r="F336" s="86">
        <v>45187</v>
      </c>
      <c r="G336" s="77">
        <v>4139599.5000000005</v>
      </c>
      <c r="H336" s="77">
        <v>1.1240030000000001</v>
      </c>
      <c r="I336" s="77">
        <v>46.529220000000009</v>
      </c>
      <c r="J336" s="99">
        <f t="shared" si="5"/>
        <v>-1.3838417437879646E-3</v>
      </c>
      <c r="K336" s="99">
        <f>I336/'סכום נכסי הקרן'!$C$42</f>
        <v>1.7217234399517843E-5</v>
      </c>
    </row>
    <row r="337" spans="2:11">
      <c r="B337" t="s">
        <v>3590</v>
      </c>
      <c r="C337" t="s">
        <v>3591</v>
      </c>
      <c r="D337" t="s">
        <v>2995</v>
      </c>
      <c r="E337" t="s">
        <v>110</v>
      </c>
      <c r="F337" s="86">
        <v>45078</v>
      </c>
      <c r="G337" s="77">
        <v>4334038.3286450012</v>
      </c>
      <c r="H337" s="77">
        <v>1.853596</v>
      </c>
      <c r="I337" s="77">
        <v>80.335547495000014</v>
      </c>
      <c r="J337" s="99">
        <f t="shared" si="5"/>
        <v>-2.3892875086588957E-3</v>
      </c>
      <c r="K337" s="99">
        <f>I337/'סכום נכסי הקרן'!$C$42</f>
        <v>2.9726609468953346E-5</v>
      </c>
    </row>
    <row r="338" spans="2:11">
      <c r="B338" t="s">
        <v>3590</v>
      </c>
      <c r="C338" t="s">
        <v>3592</v>
      </c>
      <c r="D338" t="s">
        <v>2995</v>
      </c>
      <c r="E338" t="s">
        <v>110</v>
      </c>
      <c r="F338" s="86">
        <v>45078</v>
      </c>
      <c r="G338" s="77">
        <v>1702858.9339990001</v>
      </c>
      <c r="H338" s="77">
        <v>1.853596</v>
      </c>
      <c r="I338" s="77">
        <v>31.564119802000004</v>
      </c>
      <c r="J338" s="99">
        <f t="shared" si="5"/>
        <v>-9.3875948464066023E-4</v>
      </c>
      <c r="K338" s="99">
        <f>I338/'סכום נכסי הקרן'!$C$42</f>
        <v>1.167968964976195E-5</v>
      </c>
    </row>
    <row r="339" spans="2:11">
      <c r="B339" t="s">
        <v>3593</v>
      </c>
      <c r="C339" t="s">
        <v>3594</v>
      </c>
      <c r="D339" t="s">
        <v>2995</v>
      </c>
      <c r="E339" t="s">
        <v>110</v>
      </c>
      <c r="F339" s="86">
        <v>45078</v>
      </c>
      <c r="G339" s="77">
        <v>1105622.0226139999</v>
      </c>
      <c r="H339" s="77">
        <v>1.853596</v>
      </c>
      <c r="I339" s="77">
        <v>20.493762086000004</v>
      </c>
      <c r="J339" s="99">
        <f t="shared" si="5"/>
        <v>-6.0951211866147592E-4</v>
      </c>
      <c r="K339" s="99">
        <f>I339/'סכום נכסי הקרן'!$C$42</f>
        <v>7.5833187309525875E-6</v>
      </c>
    </row>
    <row r="340" spans="2:11">
      <c r="B340" t="s">
        <v>3595</v>
      </c>
      <c r="C340" t="s">
        <v>3596</v>
      </c>
      <c r="D340" t="s">
        <v>2995</v>
      </c>
      <c r="E340" t="s">
        <v>110</v>
      </c>
      <c r="F340" s="86">
        <v>45181</v>
      </c>
      <c r="G340" s="77">
        <v>2444689.6766770002</v>
      </c>
      <c r="H340" s="77">
        <v>1.755172</v>
      </c>
      <c r="I340" s="77">
        <v>42.908507731000007</v>
      </c>
      <c r="J340" s="99">
        <f t="shared" si="5"/>
        <v>-1.276156878662621E-3</v>
      </c>
      <c r="K340" s="99">
        <f>I340/'סכום נכסי הקרן'!$C$42</f>
        <v>1.5877460128026013E-5</v>
      </c>
    </row>
    <row r="341" spans="2:11">
      <c r="B341" t="s">
        <v>3597</v>
      </c>
      <c r="C341" t="s">
        <v>3598</v>
      </c>
      <c r="D341" t="s">
        <v>2995</v>
      </c>
      <c r="E341" t="s">
        <v>110</v>
      </c>
      <c r="F341" s="86">
        <v>45181</v>
      </c>
      <c r="G341" s="77">
        <v>889142.48428900016</v>
      </c>
      <c r="H341" s="77">
        <v>1.773339</v>
      </c>
      <c r="I341" s="77">
        <v>15.767513734000001</v>
      </c>
      <c r="J341" s="99">
        <f t="shared" si="5"/>
        <v>-4.6894711969938977E-4</v>
      </c>
      <c r="K341" s="99">
        <f>I341/'סכום נכסי הקרן'!$C$42</f>
        <v>5.8344622982266796E-6</v>
      </c>
    </row>
    <row r="342" spans="2:11">
      <c r="B342" t="s">
        <v>3599</v>
      </c>
      <c r="C342" t="s">
        <v>3600</v>
      </c>
      <c r="D342" t="s">
        <v>2995</v>
      </c>
      <c r="E342" t="s">
        <v>110</v>
      </c>
      <c r="F342" s="86">
        <v>45176</v>
      </c>
      <c r="G342" s="77">
        <v>11300988.119999999</v>
      </c>
      <c r="H342" s="77">
        <v>1.7128129999999999</v>
      </c>
      <c r="I342" s="77">
        <v>193.56484000000003</v>
      </c>
      <c r="J342" s="99">
        <f t="shared" si="5"/>
        <v>-5.7568793485392273E-3</v>
      </c>
      <c r="K342" s="99">
        <f>I342/'סכום נכסי הקרן'!$C$42</f>
        <v>7.1624910578453003E-5</v>
      </c>
    </row>
    <row r="343" spans="2:11">
      <c r="B343" t="s">
        <v>3601</v>
      </c>
      <c r="C343" t="s">
        <v>3602</v>
      </c>
      <c r="D343" t="s">
        <v>2995</v>
      </c>
      <c r="E343" t="s">
        <v>110</v>
      </c>
      <c r="F343" s="86">
        <v>45176</v>
      </c>
      <c r="G343" s="77">
        <v>4001326.1518460005</v>
      </c>
      <c r="H343" s="77">
        <v>1.713722</v>
      </c>
      <c r="I343" s="77">
        <v>68.571613415999991</v>
      </c>
      <c r="J343" s="99">
        <f t="shared" si="5"/>
        <v>-2.0394122464109992E-3</v>
      </c>
      <c r="K343" s="99">
        <f>I343/'סכום נכסי הקרן'!$C$42</f>
        <v>2.5373594084241988E-5</v>
      </c>
    </row>
    <row r="344" spans="2:11">
      <c r="B344" t="s">
        <v>3603</v>
      </c>
      <c r="C344" t="s">
        <v>3604</v>
      </c>
      <c r="D344" t="s">
        <v>2995</v>
      </c>
      <c r="E344" t="s">
        <v>110</v>
      </c>
      <c r="F344" s="86">
        <v>45181</v>
      </c>
      <c r="G344" s="77">
        <v>3423919.2600800004</v>
      </c>
      <c r="H344" s="77">
        <v>1.782421</v>
      </c>
      <c r="I344" s="77">
        <v>61.028640924000008</v>
      </c>
      <c r="J344" s="99">
        <f t="shared" si="5"/>
        <v>-1.8150740733946904E-3</v>
      </c>
      <c r="K344" s="99">
        <f>I344/'סכום נכסי הקרן'!$C$42</f>
        <v>2.2582463576060702E-5</v>
      </c>
    </row>
    <row r="345" spans="2:11">
      <c r="B345" t="s">
        <v>3603</v>
      </c>
      <c r="C345" t="s">
        <v>3605</v>
      </c>
      <c r="D345" t="s">
        <v>2995</v>
      </c>
      <c r="E345" t="s">
        <v>110</v>
      </c>
      <c r="F345" s="86">
        <v>45181</v>
      </c>
      <c r="G345" s="77">
        <v>89076.831352000008</v>
      </c>
      <c r="H345" s="77">
        <v>1.7824199999999999</v>
      </c>
      <c r="I345" s="77">
        <v>1.5877236750000001</v>
      </c>
      <c r="J345" s="99">
        <f t="shared" si="5"/>
        <v>-4.7221043014807374E-5</v>
      </c>
      <c r="K345" s="99">
        <f>I345/'סכום נכסי הקרן'!$C$42</f>
        <v>5.8750631697971476E-7</v>
      </c>
    </row>
    <row r="346" spans="2:11">
      <c r="B346" t="s">
        <v>3606</v>
      </c>
      <c r="C346" t="s">
        <v>3607</v>
      </c>
      <c r="D346" t="s">
        <v>2995</v>
      </c>
      <c r="E346" t="s">
        <v>110</v>
      </c>
      <c r="F346" s="86">
        <v>45176</v>
      </c>
      <c r="G346" s="77">
        <v>1264875.2062969999</v>
      </c>
      <c r="H346" s="77">
        <v>1.7318929999999999</v>
      </c>
      <c r="I346" s="77">
        <v>21.906285742000001</v>
      </c>
      <c r="J346" s="99">
        <f t="shared" si="5"/>
        <v>-6.5152247686779848E-4</v>
      </c>
      <c r="K346" s="99">
        <f>I346/'סכום נכסי הקרן'!$C$42</f>
        <v>8.1059956827737411E-6</v>
      </c>
    </row>
    <row r="347" spans="2:11">
      <c r="B347" t="s">
        <v>3606</v>
      </c>
      <c r="C347" t="s">
        <v>3608</v>
      </c>
      <c r="D347" t="s">
        <v>2995</v>
      </c>
      <c r="E347" t="s">
        <v>110</v>
      </c>
      <c r="F347" s="86">
        <v>45176</v>
      </c>
      <c r="G347" s="77">
        <v>7439131.1900000013</v>
      </c>
      <c r="H347" s="77">
        <v>1.7318929999999999</v>
      </c>
      <c r="I347" s="77">
        <v>128.83780000000002</v>
      </c>
      <c r="J347" s="99">
        <f t="shared" si="5"/>
        <v>-3.8318098996244728E-3</v>
      </c>
      <c r="K347" s="99">
        <f>I347/'סכום נכסי הקרן'!$C$42</f>
        <v>4.7673926236420898E-5</v>
      </c>
    </row>
    <row r="348" spans="2:11">
      <c r="B348" t="s">
        <v>3609</v>
      </c>
      <c r="C348" t="s">
        <v>3610</v>
      </c>
      <c r="D348" t="s">
        <v>2995</v>
      </c>
      <c r="E348" t="s">
        <v>110</v>
      </c>
      <c r="F348" s="86">
        <v>45176</v>
      </c>
      <c r="G348" s="77">
        <v>1476031.9306049999</v>
      </c>
      <c r="H348" s="77">
        <v>1.7318929999999999</v>
      </c>
      <c r="I348" s="77">
        <v>25.563294425999999</v>
      </c>
      <c r="J348" s="99">
        <f t="shared" si="5"/>
        <v>-7.6028684631809838E-4</v>
      </c>
      <c r="K348" s="99">
        <f>I348/'סכום נכסי הקרן'!$C$42</f>
        <v>9.4592007378660086E-6</v>
      </c>
    </row>
    <row r="349" spans="2:11">
      <c r="B349" t="s">
        <v>3611</v>
      </c>
      <c r="C349" t="s">
        <v>3612</v>
      </c>
      <c r="D349" t="s">
        <v>2995</v>
      </c>
      <c r="E349" t="s">
        <v>110</v>
      </c>
      <c r="F349" s="86">
        <v>45175</v>
      </c>
      <c r="G349" s="77">
        <v>1300300.9011090002</v>
      </c>
      <c r="H349" s="77">
        <v>1.9286909999999999</v>
      </c>
      <c r="I349" s="77">
        <v>25.078786368000003</v>
      </c>
      <c r="J349" s="99">
        <f t="shared" si="5"/>
        <v>-7.4587692335222804E-4</v>
      </c>
      <c r="K349" s="99">
        <f>I349/'סכום נכסי הקרן'!$C$42</f>
        <v>9.2799179387337409E-6</v>
      </c>
    </row>
    <row r="350" spans="2:11">
      <c r="B350" t="s">
        <v>3613</v>
      </c>
      <c r="C350" t="s">
        <v>3614</v>
      </c>
      <c r="D350" t="s">
        <v>2995</v>
      </c>
      <c r="E350" t="s">
        <v>110</v>
      </c>
      <c r="F350" s="86">
        <v>45183</v>
      </c>
      <c r="G350" s="77">
        <v>6350722.9045500001</v>
      </c>
      <c r="H350" s="77">
        <v>1.849523</v>
      </c>
      <c r="I350" s="77">
        <v>117.45805178000001</v>
      </c>
      <c r="J350" s="99">
        <f t="shared" si="5"/>
        <v>-3.4933608428676052E-3</v>
      </c>
      <c r="K350" s="99">
        <f>I350/'סכום נכסי הקרן'!$C$42</f>
        <v>4.3463071369065795E-5</v>
      </c>
    </row>
    <row r="351" spans="2:11">
      <c r="B351" t="s">
        <v>3613</v>
      </c>
      <c r="C351" t="s">
        <v>3615</v>
      </c>
      <c r="D351" t="s">
        <v>2995</v>
      </c>
      <c r="E351" t="s">
        <v>110</v>
      </c>
      <c r="F351" s="86">
        <v>45183</v>
      </c>
      <c r="G351" s="77">
        <v>1425065.0311180002</v>
      </c>
      <c r="H351" s="77">
        <v>1.849523</v>
      </c>
      <c r="I351" s="77">
        <v>26.356898951000002</v>
      </c>
      <c r="J351" s="99">
        <f t="shared" si="5"/>
        <v>-7.8388971500478646E-4</v>
      </c>
      <c r="K351" s="99">
        <f>I351/'סכום נכסי הקרן'!$C$42</f>
        <v>9.7528586828614987E-6</v>
      </c>
    </row>
    <row r="352" spans="2:11">
      <c r="B352" t="s">
        <v>3613</v>
      </c>
      <c r="C352" t="s">
        <v>3616</v>
      </c>
      <c r="D352" t="s">
        <v>2995</v>
      </c>
      <c r="E352" t="s">
        <v>110</v>
      </c>
      <c r="F352" s="86">
        <v>45183</v>
      </c>
      <c r="G352" s="77">
        <v>5517590.3800000008</v>
      </c>
      <c r="H352" s="77">
        <v>1.849523</v>
      </c>
      <c r="I352" s="77">
        <v>102.04908000000002</v>
      </c>
      <c r="J352" s="99">
        <f t="shared" si="5"/>
        <v>-3.0350772443457573E-3</v>
      </c>
      <c r="K352" s="99">
        <f>I352/'סכום נכסי הקרן'!$C$42</f>
        <v>3.7761280559079827E-5</v>
      </c>
    </row>
    <row r="353" spans="2:11">
      <c r="B353" t="s">
        <v>3617</v>
      </c>
      <c r="C353" t="s">
        <v>3618</v>
      </c>
      <c r="D353" t="s">
        <v>2995</v>
      </c>
      <c r="E353" t="s">
        <v>110</v>
      </c>
      <c r="F353" s="86">
        <v>45183</v>
      </c>
      <c r="G353" s="77">
        <v>926587.92677600007</v>
      </c>
      <c r="H353" s="77">
        <v>1.849523</v>
      </c>
      <c r="I353" s="77">
        <v>17.137452592000006</v>
      </c>
      <c r="J353" s="99">
        <f t="shared" si="5"/>
        <v>-5.0969094859094693E-4</v>
      </c>
      <c r="K353" s="99">
        <f>I353/'סכום נכסי הקרן'!$C$42</f>
        <v>6.3413815724202703E-6</v>
      </c>
    </row>
    <row r="354" spans="2:11">
      <c r="B354" t="s">
        <v>3619</v>
      </c>
      <c r="C354" t="s">
        <v>3620</v>
      </c>
      <c r="D354" t="s">
        <v>2995</v>
      </c>
      <c r="E354" t="s">
        <v>110</v>
      </c>
      <c r="F354" s="86">
        <v>45183</v>
      </c>
      <c r="G354" s="77">
        <v>5487237.2808470009</v>
      </c>
      <c r="H354" s="77">
        <v>1.854052</v>
      </c>
      <c r="I354" s="77">
        <v>101.73622537400001</v>
      </c>
      <c r="J354" s="99">
        <f t="shared" si="5"/>
        <v>-3.0257725259086985E-3</v>
      </c>
      <c r="K354" s="99">
        <f>I354/'סכום נכסי הקרן'!$C$42</f>
        <v>3.7645514779451125E-5</v>
      </c>
    </row>
    <row r="355" spans="2:11">
      <c r="B355" t="s">
        <v>3621</v>
      </c>
      <c r="C355" t="s">
        <v>3622</v>
      </c>
      <c r="D355" t="s">
        <v>2995</v>
      </c>
      <c r="E355" t="s">
        <v>110</v>
      </c>
      <c r="F355" s="86">
        <v>45161</v>
      </c>
      <c r="G355" s="77">
        <v>1885336.4300000004</v>
      </c>
      <c r="H355" s="77">
        <v>2.6088300000000002</v>
      </c>
      <c r="I355" s="77">
        <v>49.185230000000011</v>
      </c>
      <c r="J355" s="99">
        <f t="shared" si="5"/>
        <v>-1.4628350626082302E-3</v>
      </c>
      <c r="K355" s="99">
        <f>I355/'סכום נכסי הקרן'!$C$42</f>
        <v>1.8200039328065183E-5</v>
      </c>
    </row>
    <row r="356" spans="2:11">
      <c r="B356" t="s">
        <v>3623</v>
      </c>
      <c r="C356" t="s">
        <v>3624</v>
      </c>
      <c r="D356" t="s">
        <v>2995</v>
      </c>
      <c r="E356" t="s">
        <v>110</v>
      </c>
      <c r="F356" s="86">
        <v>45161</v>
      </c>
      <c r="G356" s="77">
        <v>1122064.0268540003</v>
      </c>
      <c r="H356" s="77">
        <v>2.7316560000000001</v>
      </c>
      <c r="I356" s="77">
        <v>30.650929494000003</v>
      </c>
      <c r="J356" s="99">
        <f t="shared" si="5"/>
        <v>-9.1159997351554392E-4</v>
      </c>
      <c r="K356" s="99">
        <f>I356/'סכום נכסי הקרן'!$C$42</f>
        <v>1.1341781307773755E-5</v>
      </c>
    </row>
    <row r="357" spans="2:11">
      <c r="B357" t="s">
        <v>3625</v>
      </c>
      <c r="C357" t="s">
        <v>3626</v>
      </c>
      <c r="D357" t="s">
        <v>2995</v>
      </c>
      <c r="E357" t="s">
        <v>110</v>
      </c>
      <c r="F357" s="86">
        <v>45099</v>
      </c>
      <c r="G357" s="77">
        <v>3273666.9048860003</v>
      </c>
      <c r="H357" s="77">
        <v>4.5984980000000002</v>
      </c>
      <c r="I357" s="77">
        <v>150.53949555900004</v>
      </c>
      <c r="J357" s="99">
        <f t="shared" si="5"/>
        <v>-4.4772475885761064E-3</v>
      </c>
      <c r="K357" s="99">
        <f>I357/'סכום נכסי הקרן'!$C$42</f>
        <v>5.5704217294518988E-5</v>
      </c>
    </row>
    <row r="358" spans="2:11">
      <c r="B358" t="s">
        <v>3625</v>
      </c>
      <c r="C358" t="s">
        <v>3627</v>
      </c>
      <c r="D358" t="s">
        <v>2995</v>
      </c>
      <c r="E358" t="s">
        <v>110</v>
      </c>
      <c r="F358" s="86">
        <v>45099</v>
      </c>
      <c r="G358" s="77">
        <v>1392794.2957370002</v>
      </c>
      <c r="H358" s="77">
        <v>4.5984980000000002</v>
      </c>
      <c r="I358" s="77">
        <v>64.047612908000019</v>
      </c>
      <c r="J358" s="99">
        <f t="shared" si="5"/>
        <v>-1.9048623710447605E-3</v>
      </c>
      <c r="K358" s="99">
        <f>I358/'סכום נכסי הקרן'!$C$42</f>
        <v>2.3699575539126182E-5</v>
      </c>
    </row>
    <row r="359" spans="2:11">
      <c r="B359" t="s">
        <v>3625</v>
      </c>
      <c r="C359" t="s">
        <v>3628</v>
      </c>
      <c r="D359" t="s">
        <v>2995</v>
      </c>
      <c r="E359" t="s">
        <v>110</v>
      </c>
      <c r="F359" s="86">
        <v>45099</v>
      </c>
      <c r="G359" s="77">
        <v>871904.92711600009</v>
      </c>
      <c r="H359" s="77">
        <v>4.5984980000000002</v>
      </c>
      <c r="I359" s="77">
        <v>40.094527587000002</v>
      </c>
      <c r="J359" s="99">
        <f t="shared" si="5"/>
        <v>-1.1924653147494999E-3</v>
      </c>
      <c r="K359" s="99">
        <f>I359/'סכום נכסי הקרן'!$C$42</f>
        <v>1.483620141501004E-5</v>
      </c>
    </row>
    <row r="360" spans="2:11">
      <c r="B360" t="s">
        <v>3629</v>
      </c>
      <c r="C360" t="s">
        <v>3630</v>
      </c>
      <c r="D360" t="s">
        <v>2995</v>
      </c>
      <c r="E360" t="s">
        <v>110</v>
      </c>
      <c r="F360" s="86">
        <v>45099</v>
      </c>
      <c r="G360" s="77">
        <v>2983422.4100000006</v>
      </c>
      <c r="H360" s="77">
        <v>4.5993560000000002</v>
      </c>
      <c r="I360" s="77">
        <v>137.21823000000003</v>
      </c>
      <c r="J360" s="99">
        <f t="shared" si="5"/>
        <v>-4.0810551881741847E-3</v>
      </c>
      <c r="K360" s="99">
        <f>I360/'סכום נכסי הקרן'!$C$42</f>
        <v>5.0774941634460054E-5</v>
      </c>
    </row>
    <row r="361" spans="2:11">
      <c r="B361" t="s">
        <v>3631</v>
      </c>
      <c r="C361" t="s">
        <v>3632</v>
      </c>
      <c r="D361" t="s">
        <v>2995</v>
      </c>
      <c r="E361" t="s">
        <v>110</v>
      </c>
      <c r="F361" s="86">
        <v>45148</v>
      </c>
      <c r="G361" s="77">
        <v>759959.56356300006</v>
      </c>
      <c r="H361" s="77">
        <v>4.620209</v>
      </c>
      <c r="I361" s="77">
        <v>35.111720593999998</v>
      </c>
      <c r="J361" s="99">
        <f t="shared" si="5"/>
        <v>-1.0442699158549561E-3</v>
      </c>
      <c r="K361" s="99">
        <f>I361/'סכום נכסי הקרן'!$C$42</f>
        <v>1.299241043880116E-5</v>
      </c>
    </row>
    <row r="362" spans="2:11">
      <c r="B362" t="s">
        <v>3631</v>
      </c>
      <c r="C362" t="s">
        <v>3633</v>
      </c>
      <c r="D362" t="s">
        <v>2995</v>
      </c>
      <c r="E362" t="s">
        <v>110</v>
      </c>
      <c r="F362" s="86">
        <v>45148</v>
      </c>
      <c r="G362" s="77">
        <v>16200847.450000003</v>
      </c>
      <c r="H362" s="77">
        <v>4.620209</v>
      </c>
      <c r="I362" s="77">
        <v>748.5130200000001</v>
      </c>
      <c r="J362" s="99">
        <f t="shared" si="5"/>
        <v>-2.2261786525645512E-2</v>
      </c>
      <c r="K362" s="99">
        <f>I362/'סכום נכסי הקרן'!$C$42</f>
        <v>2.7697270911549745E-4</v>
      </c>
    </row>
    <row r="363" spans="2:11">
      <c r="B363" t="s">
        <v>3634</v>
      </c>
      <c r="C363" t="s">
        <v>3635</v>
      </c>
      <c r="D363" t="s">
        <v>2995</v>
      </c>
      <c r="E363" t="s">
        <v>110</v>
      </c>
      <c r="F363" s="86">
        <v>45148</v>
      </c>
      <c r="G363" s="77">
        <v>916649.95738200028</v>
      </c>
      <c r="H363" s="77">
        <v>4.7476659999999997</v>
      </c>
      <c r="I363" s="77">
        <v>43.519479409000006</v>
      </c>
      <c r="J363" s="99">
        <f t="shared" si="5"/>
        <v>-1.2943280002135212E-3</v>
      </c>
      <c r="K363" s="99">
        <f>I363/'סכום נכסי הקרן'!$C$42</f>
        <v>1.610353833418534E-5</v>
      </c>
    </row>
    <row r="364" spans="2:11">
      <c r="B364" t="s">
        <v>3634</v>
      </c>
      <c r="C364" t="s">
        <v>3636</v>
      </c>
      <c r="D364" t="s">
        <v>2995</v>
      </c>
      <c r="E364" t="s">
        <v>110</v>
      </c>
      <c r="F364" s="86">
        <v>45148</v>
      </c>
      <c r="G364" s="77">
        <v>608537.75668100012</v>
      </c>
      <c r="H364" s="77">
        <v>4.7476659999999997</v>
      </c>
      <c r="I364" s="77">
        <v>28.891340864000004</v>
      </c>
      <c r="J364" s="99">
        <f t="shared" si="5"/>
        <v>-8.5926743499268286E-4</v>
      </c>
      <c r="K364" s="99">
        <f>I364/'סכום נכסי הקרן'!$C$42</f>
        <v>1.0690679701311484E-5</v>
      </c>
    </row>
    <row r="365" spans="2:11">
      <c r="B365" t="s">
        <v>3637</v>
      </c>
      <c r="C365" t="s">
        <v>3638</v>
      </c>
      <c r="D365" t="s">
        <v>2995</v>
      </c>
      <c r="E365" t="s">
        <v>110</v>
      </c>
      <c r="F365" s="86">
        <v>45133</v>
      </c>
      <c r="G365" s="77">
        <v>6504774.1300000008</v>
      </c>
      <c r="H365" s="77">
        <v>4.991676</v>
      </c>
      <c r="I365" s="77">
        <v>324.69724000000002</v>
      </c>
      <c r="J365" s="99">
        <f t="shared" si="5"/>
        <v>-9.6569337462510483E-3</v>
      </c>
      <c r="K365" s="99">
        <f>I365/'סכום נכסי הקרן'!$C$42</f>
        <v>1.201479089904473E-4</v>
      </c>
    </row>
    <row r="366" spans="2:11">
      <c r="B366" t="s">
        <v>3639</v>
      </c>
      <c r="C366" t="s">
        <v>3640</v>
      </c>
      <c r="D366" t="s">
        <v>2995</v>
      </c>
      <c r="E366" t="s">
        <v>110</v>
      </c>
      <c r="F366" s="86">
        <v>45148</v>
      </c>
      <c r="G366" s="77">
        <v>7016987.5000000009</v>
      </c>
      <c r="H366" s="77">
        <v>4.8364279999999997</v>
      </c>
      <c r="I366" s="77">
        <v>339.37153000000006</v>
      </c>
      <c r="J366" s="99">
        <f t="shared" si="5"/>
        <v>-1.009336691797519E-2</v>
      </c>
      <c r="K366" s="99">
        <f>I366/'סכום נכסי הקרן'!$C$42</f>
        <v>1.2557784507311753E-4</v>
      </c>
    </row>
    <row r="367" spans="2:11">
      <c r="B367" t="s">
        <v>3641</v>
      </c>
      <c r="C367" t="s">
        <v>3642</v>
      </c>
      <c r="D367" t="s">
        <v>2995</v>
      </c>
      <c r="E367" t="s">
        <v>110</v>
      </c>
      <c r="F367" s="86">
        <v>45133</v>
      </c>
      <c r="G367" s="77">
        <v>7951629.8600000013</v>
      </c>
      <c r="H367" s="77">
        <v>5.0682470000000004</v>
      </c>
      <c r="I367" s="77">
        <v>403.00828000000007</v>
      </c>
      <c r="J367" s="99">
        <f t="shared" si="5"/>
        <v>-1.1986009672119763E-2</v>
      </c>
      <c r="K367" s="99">
        <f>I367/'סכום נכסי הקרן'!$C$42</f>
        <v>1.4912538877089534E-4</v>
      </c>
    </row>
    <row r="368" spans="2:11">
      <c r="B368" t="s">
        <v>3643</v>
      </c>
      <c r="C368" t="s">
        <v>3644</v>
      </c>
      <c r="D368" t="s">
        <v>2995</v>
      </c>
      <c r="E368" t="s">
        <v>110</v>
      </c>
      <c r="F368" s="86">
        <v>45133</v>
      </c>
      <c r="G368" s="77">
        <v>1377552.2202380002</v>
      </c>
      <c r="H368" s="77">
        <v>4.992102</v>
      </c>
      <c r="I368" s="77">
        <v>68.768808964000016</v>
      </c>
      <c r="J368" s="99">
        <f t="shared" si="5"/>
        <v>-2.0452771079111833E-3</v>
      </c>
      <c r="K368" s="99">
        <f>I368/'סכום נכסי הקרן'!$C$42</f>
        <v>2.5446562467818113E-5</v>
      </c>
    </row>
    <row r="369" spans="2:11">
      <c r="B369" t="s">
        <v>3645</v>
      </c>
      <c r="C369" t="s">
        <v>3646</v>
      </c>
      <c r="D369" t="s">
        <v>2995</v>
      </c>
      <c r="E369" t="s">
        <v>110</v>
      </c>
      <c r="F369" s="86">
        <v>45133</v>
      </c>
      <c r="G369" s="77">
        <v>5861581.5816430012</v>
      </c>
      <c r="H369" s="77">
        <v>5.0346070000000003</v>
      </c>
      <c r="I369" s="77">
        <v>295.10760279600009</v>
      </c>
      <c r="J369" s="99">
        <f t="shared" si="5"/>
        <v>-8.7768980365091603E-3</v>
      </c>
      <c r="K369" s="99">
        <f>I369/'סכום נכסי הקרן'!$C$42</f>
        <v>1.0919883828739316E-4</v>
      </c>
    </row>
    <row r="370" spans="2:11">
      <c r="B370" t="s">
        <v>3647</v>
      </c>
      <c r="C370" t="s">
        <v>3648</v>
      </c>
      <c r="D370" t="s">
        <v>2995</v>
      </c>
      <c r="E370" t="s">
        <v>110</v>
      </c>
      <c r="F370" s="86">
        <v>45133</v>
      </c>
      <c r="G370" s="77">
        <v>1829853.8942250002</v>
      </c>
      <c r="H370" s="77">
        <v>5.0346070000000003</v>
      </c>
      <c r="I370" s="77">
        <v>92.125954211000021</v>
      </c>
      <c r="J370" s="99">
        <f t="shared" si="5"/>
        <v>-2.7399501028274368E-3</v>
      </c>
      <c r="K370" s="99">
        <f>I370/'סכום נכסי הקרן'!$C$42</f>
        <v>3.4089420538965296E-5</v>
      </c>
    </row>
    <row r="371" spans="2:11">
      <c r="B371" t="s">
        <v>3649</v>
      </c>
      <c r="C371" t="s">
        <v>3650</v>
      </c>
      <c r="D371" t="s">
        <v>2995</v>
      </c>
      <c r="E371" t="s">
        <v>110</v>
      </c>
      <c r="F371" s="86">
        <v>45133</v>
      </c>
      <c r="G371" s="77">
        <v>2439848.8538110005</v>
      </c>
      <c r="H371" s="77">
        <v>5.0363069999999999</v>
      </c>
      <c r="I371" s="77">
        <v>122.87826712500002</v>
      </c>
      <c r="J371" s="99">
        <f t="shared" si="5"/>
        <v>-3.6545653559613362E-3</v>
      </c>
      <c r="K371" s="99">
        <f>I371/'סכום נכסי הקרן'!$C$42</f>
        <v>4.5468716812740308E-5</v>
      </c>
    </row>
    <row r="372" spans="2:11">
      <c r="B372" t="s">
        <v>3651</v>
      </c>
      <c r="C372" t="s">
        <v>3652</v>
      </c>
      <c r="D372" t="s">
        <v>2995</v>
      </c>
      <c r="E372" t="s">
        <v>110</v>
      </c>
      <c r="F372" s="86">
        <v>45127</v>
      </c>
      <c r="G372" s="77">
        <v>1870417.4105170004</v>
      </c>
      <c r="H372" s="77">
        <v>6.2519559999999998</v>
      </c>
      <c r="I372" s="77">
        <v>116.93767441300001</v>
      </c>
      <c r="J372" s="99">
        <f t="shared" si="5"/>
        <v>-3.477884118285137E-3</v>
      </c>
      <c r="K372" s="99">
        <f>I372/'סכום נכסי הקרן'!$C$42</f>
        <v>4.3270515828615239E-5</v>
      </c>
    </row>
    <row r="373" spans="2:11">
      <c r="B373" t="s">
        <v>3651</v>
      </c>
      <c r="C373" t="s">
        <v>3653</v>
      </c>
      <c r="D373" t="s">
        <v>2995</v>
      </c>
      <c r="E373" t="s">
        <v>110</v>
      </c>
      <c r="F373" s="86">
        <v>45127</v>
      </c>
      <c r="G373" s="77">
        <v>3530129.1583560007</v>
      </c>
      <c r="H373" s="77">
        <v>6.2519559999999998</v>
      </c>
      <c r="I373" s="77">
        <v>220.70212343300003</v>
      </c>
      <c r="J373" s="99">
        <f t="shared" si="5"/>
        <v>-6.5639787503256946E-3</v>
      </c>
      <c r="K373" s="99">
        <f>I373/'סכום נכסי הקרן'!$C$42</f>
        <v>8.1666535386092448E-5</v>
      </c>
    </row>
    <row r="374" spans="2:11">
      <c r="B374" t="s">
        <v>3651</v>
      </c>
      <c r="C374" t="s">
        <v>3654</v>
      </c>
      <c r="D374" t="s">
        <v>2995</v>
      </c>
      <c r="E374" t="s">
        <v>110</v>
      </c>
      <c r="F374" s="86">
        <v>45127</v>
      </c>
      <c r="G374" s="77">
        <v>5174191.6100000013</v>
      </c>
      <c r="H374" s="77">
        <v>6.2519559999999998</v>
      </c>
      <c r="I374" s="77">
        <v>323.48819000000009</v>
      </c>
      <c r="J374" s="99">
        <f t="shared" si="5"/>
        <v>-9.6209749689423647E-3</v>
      </c>
      <c r="K374" s="99">
        <f>I374/'סכום נכסי הקרן'!$C$42</f>
        <v>1.1970052351416517E-4</v>
      </c>
    </row>
    <row r="375" spans="2:11">
      <c r="B375" t="s">
        <v>3655</v>
      </c>
      <c r="C375" t="s">
        <v>3656</v>
      </c>
      <c r="D375" t="s">
        <v>2995</v>
      </c>
      <c r="E375" t="s">
        <v>110</v>
      </c>
      <c r="F375" s="86">
        <v>45127</v>
      </c>
      <c r="G375" s="77">
        <v>424376.51489900006</v>
      </c>
      <c r="H375" s="77">
        <v>6.2519559999999998</v>
      </c>
      <c r="I375" s="77">
        <v>26.531833225000003</v>
      </c>
      <c r="J375" s="99">
        <f t="shared" si="5"/>
        <v>-7.8909249619863505E-4</v>
      </c>
      <c r="K375" s="99">
        <f>I375/'סכום נכסי הקרן'!$C$42</f>
        <v>9.8175897142427999E-6</v>
      </c>
    </row>
    <row r="376" spans="2:11">
      <c r="B376" t="s">
        <v>3657</v>
      </c>
      <c r="C376" t="s">
        <v>3658</v>
      </c>
      <c r="D376" t="s">
        <v>2995</v>
      </c>
      <c r="E376" t="s">
        <v>110</v>
      </c>
      <c r="F376" s="86">
        <v>45127</v>
      </c>
      <c r="G376" s="77">
        <v>3254859.1593499999</v>
      </c>
      <c r="H376" s="77">
        <v>6.2851059999999999</v>
      </c>
      <c r="I376" s="77">
        <v>204.57134808600003</v>
      </c>
      <c r="J376" s="99">
        <f t="shared" si="5"/>
        <v>-6.084227740426015E-3</v>
      </c>
      <c r="K376" s="99">
        <f>I376/'סכום נכסי הקרן'!$C$42</f>
        <v>7.5697655181454097E-5</v>
      </c>
    </row>
    <row r="377" spans="2:11">
      <c r="B377" t="s">
        <v>3659</v>
      </c>
      <c r="C377" t="s">
        <v>3660</v>
      </c>
      <c r="D377" t="s">
        <v>2995</v>
      </c>
      <c r="E377" t="s">
        <v>113</v>
      </c>
      <c r="F377" s="86">
        <v>45197</v>
      </c>
      <c r="G377" s="77">
        <v>3745969.9700000007</v>
      </c>
      <c r="H377" s="77">
        <v>-0.48311900000000002</v>
      </c>
      <c r="I377" s="77">
        <v>-18.097480000000004</v>
      </c>
      <c r="J377" s="99">
        <f t="shared" si="5"/>
        <v>5.3824345822620317E-4</v>
      </c>
      <c r="K377" s="99">
        <f>I377/'סכום נכסי הקרן'!$C$42</f>
        <v>-6.6966210738238506E-6</v>
      </c>
    </row>
    <row r="378" spans="2:11">
      <c r="B378" t="s">
        <v>3661</v>
      </c>
      <c r="C378" t="s">
        <v>3662</v>
      </c>
      <c r="D378" t="s">
        <v>2995</v>
      </c>
      <c r="E378" t="s">
        <v>113</v>
      </c>
      <c r="F378" s="86">
        <v>45195</v>
      </c>
      <c r="G378" s="77">
        <v>752264.85424100014</v>
      </c>
      <c r="H378" s="77">
        <v>-0.19239300000000001</v>
      </c>
      <c r="I378" s="77">
        <v>-1.4473060350000002</v>
      </c>
      <c r="J378" s="99">
        <f t="shared" si="5"/>
        <v>4.3044833059080828E-5</v>
      </c>
      <c r="K378" s="99">
        <f>I378/'סכום נכסי הקרן'!$C$42</f>
        <v>-5.3554749579794751E-7</v>
      </c>
    </row>
    <row r="379" spans="2:11">
      <c r="B379" t="s">
        <v>3663</v>
      </c>
      <c r="C379" t="s">
        <v>3664</v>
      </c>
      <c r="D379" t="s">
        <v>2995</v>
      </c>
      <c r="E379" t="s">
        <v>113</v>
      </c>
      <c r="F379" s="86">
        <v>45153</v>
      </c>
      <c r="G379" s="77">
        <v>3129476.5455170004</v>
      </c>
      <c r="H379" s="77">
        <v>3.6715019999999998</v>
      </c>
      <c r="I379" s="77">
        <v>114.89878579200001</v>
      </c>
      <c r="J379" s="99">
        <f t="shared" si="5"/>
        <v>-3.4172448214158991E-3</v>
      </c>
      <c r="K379" s="99">
        <f>I379/'סכום נכסי הקרן'!$C$42</f>
        <v>4.2516064683673061E-5</v>
      </c>
    </row>
    <row r="380" spans="2:11">
      <c r="B380" t="s">
        <v>3665</v>
      </c>
      <c r="C380" t="s">
        <v>3666</v>
      </c>
      <c r="D380" t="s">
        <v>2995</v>
      </c>
      <c r="E380" t="s">
        <v>113</v>
      </c>
      <c r="F380" s="86">
        <v>45153</v>
      </c>
      <c r="G380" s="77">
        <v>1043245.1690280001</v>
      </c>
      <c r="H380" s="77">
        <v>3.6794720000000001</v>
      </c>
      <c r="I380" s="77">
        <v>38.385915751000006</v>
      </c>
      <c r="J380" s="99">
        <f t="shared" si="5"/>
        <v>-1.1416488948183903E-3</v>
      </c>
      <c r="K380" s="99">
        <f>I380/'סכום נכסי הקרן'!$C$42</f>
        <v>1.4203962781347097E-5</v>
      </c>
    </row>
    <row r="381" spans="2:11">
      <c r="B381" t="s">
        <v>3665</v>
      </c>
      <c r="C381" t="s">
        <v>3667</v>
      </c>
      <c r="D381" t="s">
        <v>2995</v>
      </c>
      <c r="E381" t="s">
        <v>113</v>
      </c>
      <c r="F381" s="86">
        <v>45153</v>
      </c>
      <c r="G381" s="77">
        <v>4955204.5199999996</v>
      </c>
      <c r="H381" s="77">
        <v>3.6794720000000001</v>
      </c>
      <c r="I381" s="77">
        <v>182.32537000000002</v>
      </c>
      <c r="J381" s="99">
        <f t="shared" si="5"/>
        <v>-5.4226023551992887E-3</v>
      </c>
      <c r="K381" s="99">
        <f>I381/'סכום נכסי הקרן'!$C$42</f>
        <v>6.7465962942615815E-5</v>
      </c>
    </row>
    <row r="382" spans="2:11">
      <c r="B382" t="s">
        <v>3668</v>
      </c>
      <c r="C382" t="s">
        <v>3669</v>
      </c>
      <c r="D382" t="s">
        <v>2995</v>
      </c>
      <c r="E382" t="s">
        <v>113</v>
      </c>
      <c r="F382" s="86">
        <v>45152</v>
      </c>
      <c r="G382" s="77">
        <v>1065357.0045970001</v>
      </c>
      <c r="H382" s="77">
        <v>3.685997</v>
      </c>
      <c r="I382" s="77">
        <v>39.269023069000006</v>
      </c>
      <c r="J382" s="99">
        <f t="shared" si="5"/>
        <v>-1.1679136972563642E-3</v>
      </c>
      <c r="K382" s="99">
        <f>I382/'סכום נכסי הקרן'!$C$42</f>
        <v>1.4530739497009546E-5</v>
      </c>
    </row>
    <row r="383" spans="2:11">
      <c r="B383" t="s">
        <v>3668</v>
      </c>
      <c r="C383" t="s">
        <v>3670</v>
      </c>
      <c r="D383" t="s">
        <v>2995</v>
      </c>
      <c r="E383" t="s">
        <v>113</v>
      </c>
      <c r="F383" s="86">
        <v>45152</v>
      </c>
      <c r="G383" s="77">
        <v>7704859.8400000008</v>
      </c>
      <c r="H383" s="77">
        <v>3.685997</v>
      </c>
      <c r="I383" s="77">
        <v>284.00087000000008</v>
      </c>
      <c r="J383" s="99">
        <f t="shared" si="5"/>
        <v>-8.446568826601844E-3</v>
      </c>
      <c r="K383" s="99">
        <f>I383/'סכום נכסי הקרן'!$C$42</f>
        <v>1.0508900747652756E-4</v>
      </c>
    </row>
    <row r="384" spans="2:11">
      <c r="B384" t="s">
        <v>3671</v>
      </c>
      <c r="C384" t="s">
        <v>3672</v>
      </c>
      <c r="D384" t="s">
        <v>2995</v>
      </c>
      <c r="E384" t="s">
        <v>113</v>
      </c>
      <c r="F384" s="86">
        <v>45153</v>
      </c>
      <c r="G384" s="77">
        <v>7166516.2200000016</v>
      </c>
      <c r="H384" s="77">
        <v>3.6946500000000002</v>
      </c>
      <c r="I384" s="77">
        <v>264.77771999999999</v>
      </c>
      <c r="J384" s="99">
        <f t="shared" si="5"/>
        <v>-7.874846424698316E-3</v>
      </c>
      <c r="K384" s="99">
        <f>I384/'סכום נכסי הקרן'!$C$42</f>
        <v>9.7975854076425573E-5</v>
      </c>
    </row>
    <row r="385" spans="2:11">
      <c r="B385" t="s">
        <v>3671</v>
      </c>
      <c r="C385" t="s">
        <v>3673</v>
      </c>
      <c r="D385" t="s">
        <v>2995</v>
      </c>
      <c r="E385" t="s">
        <v>113</v>
      </c>
      <c r="F385" s="86">
        <v>45153</v>
      </c>
      <c r="G385" s="77">
        <v>2243330.6165010002</v>
      </c>
      <c r="H385" s="77">
        <v>3.6946500000000002</v>
      </c>
      <c r="I385" s="77">
        <v>82.883222062000016</v>
      </c>
      <c r="J385" s="99">
        <f t="shared" si="5"/>
        <v>-2.4650587856199432E-3</v>
      </c>
      <c r="K385" s="99">
        <f>I385/'סכום נכסי הקרן'!$C$42</f>
        <v>3.0669326974076558E-5</v>
      </c>
    </row>
    <row r="386" spans="2:11">
      <c r="B386" t="s">
        <v>3674</v>
      </c>
      <c r="C386" t="s">
        <v>3675</v>
      </c>
      <c r="D386" t="s">
        <v>2995</v>
      </c>
      <c r="E386" t="s">
        <v>113</v>
      </c>
      <c r="F386" s="86">
        <v>45113</v>
      </c>
      <c r="G386" s="77">
        <v>251923.88393500005</v>
      </c>
      <c r="H386" s="77">
        <v>3.8126630000000001</v>
      </c>
      <c r="I386" s="77">
        <v>9.6050083210000015</v>
      </c>
      <c r="J386" s="99">
        <f t="shared" si="5"/>
        <v>-2.8566589906365398E-4</v>
      </c>
      <c r="K386" s="99">
        <f>I386/'סכום נכסי הקרן'!$C$42</f>
        <v>3.5541468279927393E-6</v>
      </c>
    </row>
    <row r="387" spans="2:11">
      <c r="B387" t="s">
        <v>3674</v>
      </c>
      <c r="C387" t="s">
        <v>3676</v>
      </c>
      <c r="D387" t="s">
        <v>2995</v>
      </c>
      <c r="E387" t="s">
        <v>113</v>
      </c>
      <c r="F387" s="86">
        <v>45113</v>
      </c>
      <c r="G387" s="77">
        <v>2494828.1677900003</v>
      </c>
      <c r="H387" s="77">
        <v>3.8126630000000001</v>
      </c>
      <c r="I387" s="77">
        <v>95.119386500000005</v>
      </c>
      <c r="J387" s="99">
        <f t="shared" si="5"/>
        <v>-2.8289788155099389E-3</v>
      </c>
      <c r="K387" s="99">
        <f>I387/'סכום נכסי הקרן'!$C$42</f>
        <v>3.5197082033802259E-5</v>
      </c>
    </row>
    <row r="388" spans="2:11">
      <c r="B388" t="s">
        <v>3677</v>
      </c>
      <c r="C388" t="s">
        <v>3678</v>
      </c>
      <c r="D388" t="s">
        <v>2995</v>
      </c>
      <c r="E388" t="s">
        <v>113</v>
      </c>
      <c r="F388" s="86">
        <v>45113</v>
      </c>
      <c r="G388" s="77">
        <v>2611750.7160080005</v>
      </c>
      <c r="H388" s="77">
        <v>3.8285580000000001</v>
      </c>
      <c r="I388" s="77">
        <v>99.992396080000034</v>
      </c>
      <c r="J388" s="99">
        <f t="shared" si="5"/>
        <v>-2.9739086912887011E-3</v>
      </c>
      <c r="K388" s="99">
        <f>I388/'סכום נכסי הקרן'!$C$42</f>
        <v>3.7000244609275406E-5</v>
      </c>
    </row>
    <row r="389" spans="2:11">
      <c r="B389" t="s">
        <v>3679</v>
      </c>
      <c r="C389" t="s">
        <v>3680</v>
      </c>
      <c r="D389" t="s">
        <v>2995</v>
      </c>
      <c r="E389" t="s">
        <v>113</v>
      </c>
      <c r="F389" s="86">
        <v>45113</v>
      </c>
      <c r="G389" s="77">
        <v>3657400.5281560011</v>
      </c>
      <c r="H389" s="77">
        <v>3.853526</v>
      </c>
      <c r="I389" s="77">
        <v>140.93888027800003</v>
      </c>
      <c r="J389" s="99">
        <f t="shared" si="5"/>
        <v>-4.1917123444457204E-3</v>
      </c>
      <c r="K389" s="99">
        <f>I389/'סכום נכסי הקרן'!$C$42</f>
        <v>5.2151696025678237E-5</v>
      </c>
    </row>
    <row r="390" spans="2:11">
      <c r="B390" t="s">
        <v>3681</v>
      </c>
      <c r="C390" t="s">
        <v>3682</v>
      </c>
      <c r="D390" t="s">
        <v>2995</v>
      </c>
      <c r="E390" t="s">
        <v>106</v>
      </c>
      <c r="F390" s="86">
        <v>45127</v>
      </c>
      <c r="G390" s="77">
        <v>2356264.12</v>
      </c>
      <c r="H390" s="77">
        <v>7.3193700000000002</v>
      </c>
      <c r="I390" s="77">
        <v>172.46370000000005</v>
      </c>
      <c r="J390" s="99">
        <f t="shared" si="5"/>
        <v>-5.1293029917141193E-3</v>
      </c>
      <c r="K390" s="99">
        <f>I390/'סכום נכסי הקרן'!$C$42</f>
        <v>6.3816843443928903E-5</v>
      </c>
    </row>
    <row r="391" spans="2:11">
      <c r="B391" t="s">
        <v>3683</v>
      </c>
      <c r="C391" t="s">
        <v>3684</v>
      </c>
      <c r="D391" t="s">
        <v>2995</v>
      </c>
      <c r="E391" t="s">
        <v>106</v>
      </c>
      <c r="F391" s="86">
        <v>45141</v>
      </c>
      <c r="G391" s="77">
        <v>1670522.3747640001</v>
      </c>
      <c r="H391" s="77">
        <v>4.9148449999999997</v>
      </c>
      <c r="I391" s="77">
        <v>82.103582183000015</v>
      </c>
      <c r="J391" s="99">
        <f t="shared" si="5"/>
        <v>-2.4418712443355205E-3</v>
      </c>
      <c r="K391" s="99">
        <f>I391/'סכום נכסי הקרן'!$C$42</f>
        <v>3.0380836375180756E-5</v>
      </c>
    </row>
    <row r="392" spans="2:11">
      <c r="B392" s="79" t="s">
        <v>1985</v>
      </c>
      <c r="C392" s="16"/>
      <c r="D392" s="16"/>
      <c r="G392" s="81"/>
      <c r="I392" s="81">
        <v>-73.07421764099999</v>
      </c>
      <c r="J392" s="98">
        <f t="shared" si="5"/>
        <v>2.1733257674696172E-3</v>
      </c>
      <c r="K392" s="98">
        <f>I392/'סכום נכסי הקרן'!$C$42</f>
        <v>-2.7039695350286946E-5</v>
      </c>
    </row>
    <row r="393" spans="2:11">
      <c r="B393" t="s">
        <v>3685</v>
      </c>
      <c r="C393" t="s">
        <v>3686</v>
      </c>
      <c r="D393" t="s">
        <v>2995</v>
      </c>
      <c r="E393" t="s">
        <v>102</v>
      </c>
      <c r="F393" s="86">
        <v>45119</v>
      </c>
      <c r="G393" s="77">
        <v>1945919.7000000002</v>
      </c>
      <c r="H393" s="77">
        <v>-2.955406</v>
      </c>
      <c r="I393" s="77">
        <v>-57.509827569000016</v>
      </c>
      <c r="J393" s="99">
        <f t="shared" si="5"/>
        <v>1.7104198193743658E-3</v>
      </c>
      <c r="K393" s="99">
        <f>I393/'סכום נכסי הקרן'!$C$42</f>
        <v>-2.128039501911544E-5</v>
      </c>
    </row>
    <row r="394" spans="2:11">
      <c r="B394" t="s">
        <v>3687</v>
      </c>
      <c r="C394" t="s">
        <v>3688</v>
      </c>
      <c r="D394" t="s">
        <v>2995</v>
      </c>
      <c r="E394" t="s">
        <v>102</v>
      </c>
      <c r="F394" s="86">
        <v>45196</v>
      </c>
      <c r="G394" s="77">
        <v>972959.85000000009</v>
      </c>
      <c r="H394" s="77">
        <v>-0.97551600000000005</v>
      </c>
      <c r="I394" s="77">
        <v>-9.4913790100000028</v>
      </c>
      <c r="J394" s="99">
        <f t="shared" si="5"/>
        <v>2.8228641013433895E-4</v>
      </c>
      <c r="K394" s="99">
        <f>I394/'סכום נכסי הקרן'!$C$42</f>
        <v>-3.5121005078063555E-6</v>
      </c>
    </row>
    <row r="395" spans="2:11">
      <c r="B395" t="s">
        <v>3689</v>
      </c>
      <c r="C395" t="s">
        <v>3690</v>
      </c>
      <c r="D395" t="s">
        <v>2995</v>
      </c>
      <c r="E395" t="s">
        <v>102</v>
      </c>
      <c r="F395" s="86">
        <v>45196</v>
      </c>
      <c r="G395" s="77">
        <v>972959.85000000009</v>
      </c>
      <c r="H395" s="77">
        <v>-0.62417900000000004</v>
      </c>
      <c r="I395" s="77">
        <v>-6.0730110620000008</v>
      </c>
      <c r="J395" s="99">
        <f t="shared" si="5"/>
        <v>1.8061953796091315E-4</v>
      </c>
      <c r="K395" s="99">
        <f>I395/'סכום נכסי הקרן'!$C$42</f>
        <v>-2.2471998233651624E-6</v>
      </c>
    </row>
    <row r="396" spans="2:11">
      <c r="B396" s="79" t="s">
        <v>911</v>
      </c>
      <c r="C396" s="16"/>
      <c r="D396" s="16"/>
      <c r="G396" s="81"/>
      <c r="I396" s="81">
        <v>0</v>
      </c>
      <c r="J396" s="98">
        <f t="shared" ref="J396:J414" si="6">I396/$I$11</f>
        <v>0</v>
      </c>
      <c r="K396" s="98">
        <f>I396/'סכום נכסי הקרן'!$C$42</f>
        <v>0</v>
      </c>
    </row>
    <row r="397" spans="2:11">
      <c r="B397" t="s">
        <v>211</v>
      </c>
      <c r="C397" t="s">
        <v>211</v>
      </c>
      <c r="D397" t="s">
        <v>211</v>
      </c>
      <c r="E397" t="s">
        <v>211</v>
      </c>
      <c r="G397" s="91">
        <v>0</v>
      </c>
      <c r="H397" s="91">
        <v>0</v>
      </c>
      <c r="I397" s="91">
        <v>0</v>
      </c>
      <c r="J397" s="99">
        <f t="shared" si="6"/>
        <v>0</v>
      </c>
      <c r="K397" s="99">
        <f>I397/'סכום נכסי הקרן'!$C$42</f>
        <v>0</v>
      </c>
    </row>
    <row r="398" spans="2:11" s="94" customFormat="1">
      <c r="B398" s="79" t="s">
        <v>3691</v>
      </c>
      <c r="C398" s="79"/>
      <c r="D398" s="79"/>
      <c r="E398" s="79"/>
      <c r="F398" s="95"/>
      <c r="G398" s="81"/>
      <c r="H398" s="81"/>
      <c r="I398" s="81">
        <f>I399+I409+I411+I413</f>
        <v>1851.5967873689992</v>
      </c>
      <c r="J398" s="98">
        <f t="shared" si="6"/>
        <v>-5.5068985188767586E-2</v>
      </c>
      <c r="K398" s="98">
        <f>I398/'סכום נכסי הקרן'!$C$42</f>
        <v>6.8514743856712521E-4</v>
      </c>
    </row>
    <row r="399" spans="2:11" s="94" customFormat="1">
      <c r="B399" s="79" t="s">
        <v>1975</v>
      </c>
      <c r="C399" s="79"/>
      <c r="D399" s="79"/>
      <c r="E399" s="79"/>
      <c r="F399" s="95"/>
      <c r="G399" s="81"/>
      <c r="H399" s="81"/>
      <c r="I399" s="81">
        <v>1887.0123945989992</v>
      </c>
      <c r="J399" s="98">
        <f t="shared" si="6"/>
        <v>-5.6122293102944372E-2</v>
      </c>
      <c r="K399" s="98">
        <f>I399/'סכום נכסי הקרן'!$C$42</f>
        <v>6.9825229635498765E-4</v>
      </c>
    </row>
    <row r="400" spans="2:11">
      <c r="B400" t="s">
        <v>3692</v>
      </c>
      <c r="C400" t="s">
        <v>3693</v>
      </c>
      <c r="D400" t="s">
        <v>2995</v>
      </c>
      <c r="E400" t="s">
        <v>106</v>
      </c>
      <c r="F400" s="86">
        <v>45068</v>
      </c>
      <c r="G400" s="77">
        <v>2061974.5809720003</v>
      </c>
      <c r="H400" s="77">
        <v>3.9851939999999999</v>
      </c>
      <c r="I400" s="77">
        <v>82.173684328000022</v>
      </c>
      <c r="J400" s="99">
        <f t="shared" si="6"/>
        <v>-2.443956176655041E-3</v>
      </c>
      <c r="K400" s="99">
        <f>I400/'סכום נכסי הקרן'!$C$42</f>
        <v>3.0406776312759207E-5</v>
      </c>
    </row>
    <row r="401" spans="2:11">
      <c r="B401" t="s">
        <v>3694</v>
      </c>
      <c r="C401" t="s">
        <v>3695</v>
      </c>
      <c r="D401" t="s">
        <v>2995</v>
      </c>
      <c r="E401" t="s">
        <v>199</v>
      </c>
      <c r="F401" s="86">
        <v>44909</v>
      </c>
      <c r="G401" s="77">
        <v>7147220.0694610011</v>
      </c>
      <c r="H401" s="77">
        <v>16.011657</v>
      </c>
      <c r="I401" s="77">
        <v>1144.3883946590001</v>
      </c>
      <c r="J401" s="99">
        <f t="shared" si="6"/>
        <v>-3.4035653974762957E-2</v>
      </c>
      <c r="K401" s="99">
        <f>I401/'סכום נכסי הקרן'!$C$42</f>
        <v>4.2345870476513328E-4</v>
      </c>
    </row>
    <row r="402" spans="2:11">
      <c r="B402" t="s">
        <v>3696</v>
      </c>
      <c r="C402" t="s">
        <v>3697</v>
      </c>
      <c r="D402" t="s">
        <v>2995</v>
      </c>
      <c r="E402" t="s">
        <v>106</v>
      </c>
      <c r="F402" s="86">
        <v>44868</v>
      </c>
      <c r="G402" s="77">
        <v>4627228.6575840004</v>
      </c>
      <c r="H402" s="77">
        <v>-5.1919750000000002</v>
      </c>
      <c r="I402" s="77">
        <v>-240.24457203500003</v>
      </c>
      <c r="J402" s="99">
        <f t="shared" si="6"/>
        <v>7.1451975232017144E-3</v>
      </c>
      <c r="K402" s="99">
        <f>I402/'סכום נכסי הקרן'!$C$42</f>
        <v>-8.8897839034018708E-5</v>
      </c>
    </row>
    <row r="403" spans="2:11">
      <c r="B403" t="s">
        <v>3698</v>
      </c>
      <c r="C403" t="s">
        <v>3699</v>
      </c>
      <c r="D403" t="s">
        <v>2995</v>
      </c>
      <c r="E403" t="s">
        <v>106</v>
      </c>
      <c r="F403" s="86">
        <v>44972</v>
      </c>
      <c r="G403" s="77">
        <v>20487768.280112002</v>
      </c>
      <c r="H403" s="77">
        <v>-3.8236110000000001</v>
      </c>
      <c r="I403" s="77">
        <v>-783.37256602200011</v>
      </c>
      <c r="J403" s="99">
        <f t="shared" si="6"/>
        <v>2.3298556429691641E-2</v>
      </c>
      <c r="K403" s="99">
        <f>I403/'סכום נכסי הקרן'!$C$42</f>
        <v>-2.8987180725042328E-4</v>
      </c>
    </row>
    <row r="404" spans="2:11">
      <c r="B404" t="s">
        <v>3698</v>
      </c>
      <c r="C404" t="s">
        <v>3700</v>
      </c>
      <c r="D404" t="s">
        <v>2995</v>
      </c>
      <c r="E404" t="s">
        <v>106</v>
      </c>
      <c r="F404" s="86">
        <v>45069</v>
      </c>
      <c r="G404" s="77">
        <v>16261640.386088004</v>
      </c>
      <c r="H404" s="77">
        <v>2.4742760000000001</v>
      </c>
      <c r="I404" s="77">
        <v>402.35782793800001</v>
      </c>
      <c r="J404" s="99">
        <f t="shared" si="6"/>
        <v>-1.1966664350712513E-2</v>
      </c>
      <c r="K404" s="99">
        <f>I404/'סכום נכסי הקרן'!$C$42</f>
        <v>1.4888470161523047E-4</v>
      </c>
    </row>
    <row r="405" spans="2:11">
      <c r="B405" t="s">
        <v>3698</v>
      </c>
      <c r="C405" t="s">
        <v>3701</v>
      </c>
      <c r="D405" t="s">
        <v>2995</v>
      </c>
      <c r="E405" t="s">
        <v>106</v>
      </c>
      <c r="F405" s="86">
        <v>45153</v>
      </c>
      <c r="G405" s="77">
        <v>21806371.420724005</v>
      </c>
      <c r="H405" s="77">
        <v>-3.5906829999999998</v>
      </c>
      <c r="I405" s="77">
        <v>-782.99775411000007</v>
      </c>
      <c r="J405" s="99">
        <f t="shared" si="6"/>
        <v>2.3287409018024421E-2</v>
      </c>
      <c r="K405" s="99">
        <f>I405/'סכום נכסי הקרן'!$C$42</f>
        <v>-2.8973311538013971E-4</v>
      </c>
    </row>
    <row r="406" spans="2:11">
      <c r="B406" t="s">
        <v>3702</v>
      </c>
      <c r="C406" t="s">
        <v>3703</v>
      </c>
      <c r="D406" t="s">
        <v>2995</v>
      </c>
      <c r="E406" t="s">
        <v>106</v>
      </c>
      <c r="F406" s="86">
        <v>45126</v>
      </c>
      <c r="G406" s="77">
        <v>2778705.0721910005</v>
      </c>
      <c r="H406" s="77">
        <v>-7.0407929999999999</v>
      </c>
      <c r="I406" s="77">
        <v>-195.64287736500003</v>
      </c>
      <c r="J406" s="99">
        <f t="shared" si="6"/>
        <v>5.8186829818440223E-3</v>
      </c>
      <c r="K406" s="99">
        <f>I406/'סכום נכסי הקרן'!$C$42</f>
        <v>-7.2393847955958186E-5</v>
      </c>
    </row>
    <row r="407" spans="2:11">
      <c r="B407" t="s">
        <v>3704</v>
      </c>
      <c r="C407" t="s">
        <v>3705</v>
      </c>
      <c r="D407" t="s">
        <v>2995</v>
      </c>
      <c r="E407" t="s">
        <v>199</v>
      </c>
      <c r="F407" s="86">
        <v>45082</v>
      </c>
      <c r="G407" s="77">
        <v>5046104.2964150012</v>
      </c>
      <c r="H407" s="77">
        <v>6.7531949999999998</v>
      </c>
      <c r="I407" s="77">
        <v>340.77327530100007</v>
      </c>
      <c r="J407" s="99">
        <f t="shared" si="6"/>
        <v>-1.013505671337005E-2</v>
      </c>
      <c r="K407" s="99">
        <f>I407/'סכום נכסי הקרן'!$C$42</f>
        <v>1.260965337039551E-4</v>
      </c>
    </row>
    <row r="408" spans="2:11">
      <c r="B408" t="s">
        <v>3704</v>
      </c>
      <c r="C408" t="s">
        <v>3706</v>
      </c>
      <c r="D408" t="s">
        <v>2995</v>
      </c>
      <c r="E408" t="s">
        <v>199</v>
      </c>
      <c r="F408" s="86">
        <v>44972</v>
      </c>
      <c r="G408" s="77">
        <v>9669626.2646550015</v>
      </c>
      <c r="H408" s="77">
        <v>19.851614999999999</v>
      </c>
      <c r="I408" s="77">
        <v>1919.5769819050004</v>
      </c>
      <c r="J408" s="99">
        <f t="shared" si="6"/>
        <v>-5.7090807840205648E-2</v>
      </c>
      <c r="K408" s="99">
        <f>I408/'סכום נכסי הקרן'!$C$42</f>
        <v>7.1030218957844995E-4</v>
      </c>
    </row>
    <row r="409" spans="2:11">
      <c r="B409" s="79" t="s">
        <v>1992</v>
      </c>
      <c r="C409" s="16"/>
      <c r="D409" s="16"/>
      <c r="G409" s="81"/>
      <c r="I409" s="81">
        <v>0</v>
      </c>
      <c r="J409" s="98">
        <f t="shared" si="6"/>
        <v>0</v>
      </c>
      <c r="K409" s="98">
        <f>I409/'סכום נכסי הקרן'!$C$42</f>
        <v>0</v>
      </c>
    </row>
    <row r="410" spans="2:11">
      <c r="B410" t="s">
        <v>211</v>
      </c>
      <c r="C410" t="s">
        <v>211</v>
      </c>
      <c r="D410" t="s">
        <v>211</v>
      </c>
      <c r="E410" t="s">
        <v>211</v>
      </c>
      <c r="G410" s="91">
        <v>0</v>
      </c>
      <c r="H410" s="91">
        <v>0</v>
      </c>
      <c r="I410" s="91">
        <v>0</v>
      </c>
      <c r="J410" s="99">
        <f t="shared" si="6"/>
        <v>0</v>
      </c>
      <c r="K410" s="99">
        <f>I410/'סכום נכסי הקרן'!$C$42</f>
        <v>0</v>
      </c>
    </row>
    <row r="411" spans="2:11" s="94" customFormat="1">
      <c r="B411" s="79" t="s">
        <v>1985</v>
      </c>
      <c r="C411" s="79"/>
      <c r="D411" s="79"/>
      <c r="E411" s="79"/>
      <c r="G411" s="81"/>
      <c r="H411" s="81"/>
      <c r="I411" s="81">
        <v>-35.415607230000006</v>
      </c>
      <c r="J411" s="98">
        <f t="shared" si="6"/>
        <v>1.0533079141767871E-3</v>
      </c>
      <c r="K411" s="98">
        <f>I411/'סכום נכסי הקרן'!$C$42</f>
        <v>-1.3104857787862527E-5</v>
      </c>
    </row>
    <row r="412" spans="2:11">
      <c r="B412" t="s">
        <v>3707</v>
      </c>
      <c r="C412" t="s">
        <v>3708</v>
      </c>
      <c r="D412" t="s">
        <v>2995</v>
      </c>
      <c r="E412" t="s">
        <v>106</v>
      </c>
      <c r="F412" s="86">
        <v>45195</v>
      </c>
      <c r="G412" s="77">
        <v>8163118.6211200012</v>
      </c>
      <c r="H412" s="77">
        <v>-0.43384899999999998</v>
      </c>
      <c r="I412" s="77">
        <v>-35.415607230000006</v>
      </c>
      <c r="J412" s="99">
        <f t="shared" si="6"/>
        <v>1.0533079141767871E-3</v>
      </c>
      <c r="K412" s="99">
        <f>I412/'סכום נכסי הקרן'!$C$42</f>
        <v>-1.3104857787862527E-5</v>
      </c>
    </row>
    <row r="413" spans="2:11">
      <c r="B413" s="79" t="s">
        <v>911</v>
      </c>
      <c r="C413" s="16"/>
      <c r="D413" s="16"/>
      <c r="G413" s="81"/>
      <c r="I413" s="81">
        <v>0</v>
      </c>
      <c r="J413" s="98">
        <f t="shared" si="6"/>
        <v>0</v>
      </c>
      <c r="K413" s="98">
        <f>I413/'סכום נכסי הקרן'!$C$42</f>
        <v>0</v>
      </c>
    </row>
    <row r="414" spans="2:11">
      <c r="B414" t="s">
        <v>211</v>
      </c>
      <c r="C414" t="s">
        <v>211</v>
      </c>
      <c r="D414" t="s">
        <v>211</v>
      </c>
      <c r="E414" t="s">
        <v>211</v>
      </c>
      <c r="G414" s="91">
        <v>0</v>
      </c>
      <c r="H414" s="91">
        <v>0</v>
      </c>
      <c r="I414" s="91">
        <v>0</v>
      </c>
      <c r="J414" s="99">
        <f t="shared" si="6"/>
        <v>0</v>
      </c>
      <c r="K414" s="99">
        <f>I414/'סכום נכסי הקרן'!$C$42</f>
        <v>0</v>
      </c>
    </row>
    <row r="415" spans="2:11">
      <c r="B415"/>
      <c r="C415"/>
      <c r="D415"/>
      <c r="E415"/>
      <c r="G415" s="77"/>
      <c r="H415" s="77"/>
      <c r="I415" s="77"/>
      <c r="J415" s="78"/>
      <c r="K415" s="78"/>
    </row>
    <row r="416" spans="2:11">
      <c r="B416"/>
      <c r="C416" s="16"/>
      <c r="D416" s="16"/>
    </row>
    <row r="417" spans="2:4">
      <c r="B417"/>
      <c r="C417" s="16"/>
      <c r="D417" s="16"/>
    </row>
    <row r="418" spans="2:4">
      <c r="B418" s="97" t="s">
        <v>3709</v>
      </c>
      <c r="C418" s="16"/>
      <c r="D418" s="16"/>
    </row>
    <row r="419" spans="2:4">
      <c r="B419" s="97" t="s">
        <v>3710</v>
      </c>
      <c r="C419" s="16"/>
      <c r="D419" s="16"/>
    </row>
    <row r="420" spans="2:4">
      <c r="B420" s="97" t="s">
        <v>319</v>
      </c>
      <c r="C420" s="16"/>
      <c r="D420" s="16"/>
    </row>
    <row r="421" spans="2:4">
      <c r="B421" s="97" t="s">
        <v>320</v>
      </c>
      <c r="C421" s="16"/>
      <c r="D421" s="16"/>
    </row>
    <row r="422" spans="2:4">
      <c r="C422" s="16"/>
      <c r="D422" s="16"/>
    </row>
    <row r="423" spans="2:4">
      <c r="C423" s="16"/>
      <c r="D423" s="16"/>
    </row>
    <row r="424" spans="2:4">
      <c r="C424" s="16"/>
      <c r="D424" s="16"/>
    </row>
    <row r="425" spans="2:4">
      <c r="C425" s="16"/>
      <c r="D425" s="16"/>
    </row>
    <row r="426" spans="2:4">
      <c r="C426" s="16"/>
      <c r="D426" s="16"/>
    </row>
    <row r="427" spans="2:4">
      <c r="C427" s="16"/>
      <c r="D427" s="16"/>
    </row>
    <row r="428" spans="2:4">
      <c r="C428" s="16"/>
      <c r="D428" s="16"/>
    </row>
    <row r="429" spans="2:4">
      <c r="C429" s="16"/>
      <c r="D429" s="16"/>
    </row>
    <row r="430" spans="2:4">
      <c r="C430" s="16"/>
      <c r="D430" s="16"/>
    </row>
    <row r="431" spans="2:4">
      <c r="C431" s="16"/>
      <c r="D431" s="16"/>
    </row>
    <row r="432" spans="2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6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45197</v>
      </c>
    </row>
    <row r="2" spans="2:78">
      <c r="B2" s="2" t="s">
        <v>1</v>
      </c>
      <c r="C2" s="12" t="s">
        <v>2751</v>
      </c>
    </row>
    <row r="3" spans="2:78">
      <c r="B3" s="2" t="s">
        <v>2</v>
      </c>
      <c r="C3" s="26" t="s">
        <v>2752</v>
      </c>
    </row>
    <row r="4" spans="2:78">
      <c r="B4" s="2" t="s">
        <v>3</v>
      </c>
      <c r="C4" s="83" t="s">
        <v>196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2004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2005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2006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2007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2008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2010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2004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2005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2006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2007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2008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2009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2010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22"/>
  <sheetViews>
    <sheetView rightToLeft="1" topLeftCell="A365" workbookViewId="0">
      <selection activeCell="H228" sqref="H22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4.85546875" style="16" customWidth="1"/>
    <col min="20" max="22" width="2.14062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45197</v>
      </c>
    </row>
    <row r="2" spans="2:60">
      <c r="B2" s="2" t="s">
        <v>1</v>
      </c>
      <c r="C2" s="12" t="s">
        <v>2751</v>
      </c>
    </row>
    <row r="3" spans="2:60">
      <c r="B3" s="2" t="s">
        <v>2</v>
      </c>
      <c r="C3" s="26" t="s">
        <v>2752</v>
      </c>
    </row>
    <row r="4" spans="2:60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3.92</v>
      </c>
      <c r="J11" s="18"/>
      <c r="K11" s="18"/>
      <c r="L11" s="18"/>
      <c r="M11" s="76">
        <v>5.9200000000000003E-2</v>
      </c>
      <c r="N11" s="75">
        <v>236321890.44999999</v>
      </c>
      <c r="O11" s="7"/>
      <c r="P11" s="75">
        <v>313837.16196765116</v>
      </c>
      <c r="Q11" s="76">
        <v>1</v>
      </c>
      <c r="R11" s="76">
        <v>0.11609999999999999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4.68</v>
      </c>
      <c r="M12" s="80">
        <v>5.2900000000000003E-2</v>
      </c>
      <c r="N12" s="81">
        <v>198533763.81</v>
      </c>
      <c r="P12" s="81">
        <v>216650.89682143458</v>
      </c>
      <c r="Q12" s="80">
        <v>0.69030000000000002</v>
      </c>
      <c r="R12" s="80">
        <v>8.0199999999999994E-2</v>
      </c>
    </row>
    <row r="13" spans="2:60">
      <c r="B13" s="79" t="s">
        <v>2684</v>
      </c>
      <c r="I13" s="81">
        <v>2.64</v>
      </c>
      <c r="M13" s="80">
        <v>5.5599999999999997E-2</v>
      </c>
      <c r="N13" s="81">
        <v>42421160.289999999</v>
      </c>
      <c r="P13" s="81">
        <v>43924.461430411699</v>
      </c>
      <c r="Q13" s="80">
        <v>0.14000000000000001</v>
      </c>
      <c r="R13" s="80">
        <v>1.6299999999999999E-2</v>
      </c>
    </row>
    <row r="14" spans="2:60">
      <c r="B14" s="89" t="s">
        <v>2959</v>
      </c>
      <c r="C14" t="s">
        <v>2685</v>
      </c>
      <c r="D14" s="92">
        <v>29991170</v>
      </c>
      <c r="E14"/>
      <c r="F14" t="s">
        <v>2686</v>
      </c>
      <c r="G14" s="86"/>
      <c r="H14" t="s">
        <v>1046</v>
      </c>
      <c r="I14" s="77">
        <v>2.64</v>
      </c>
      <c r="J14" t="s">
        <v>128</v>
      </c>
      <c r="K14" t="s">
        <v>102</v>
      </c>
      <c r="L14" s="78">
        <v>5.5899999999999998E-2</v>
      </c>
      <c r="M14" s="78">
        <v>5.5599999999999997E-2</v>
      </c>
      <c r="N14" s="77">
        <v>42421160.289999999</v>
      </c>
      <c r="O14" s="77">
        <v>103.54375300000004</v>
      </c>
      <c r="P14" s="77">
        <v>43924.461430411699</v>
      </c>
      <c r="Q14" s="78">
        <v>0.14000000000000001</v>
      </c>
      <c r="R14" s="78">
        <v>1.6299999999999999E-2</v>
      </c>
    </row>
    <row r="15" spans="2:60">
      <c r="B15" s="79" t="s">
        <v>2687</v>
      </c>
      <c r="I15" s="81">
        <v>7.07</v>
      </c>
      <c r="M15" s="80">
        <v>4.6100000000000002E-2</v>
      </c>
      <c r="N15" s="81">
        <v>28229905.780000001</v>
      </c>
      <c r="P15" s="81">
        <v>29681.8217428547</v>
      </c>
      <c r="Q15" s="80">
        <v>9.4600000000000004E-2</v>
      </c>
      <c r="R15" s="80">
        <v>1.0999999999999999E-2</v>
      </c>
    </row>
    <row r="16" spans="2:60">
      <c r="B16" t="s">
        <v>3712</v>
      </c>
      <c r="C16" t="s">
        <v>2685</v>
      </c>
      <c r="D16" s="92">
        <v>9676</v>
      </c>
      <c r="E16"/>
      <c r="F16" t="s">
        <v>3799</v>
      </c>
      <c r="G16" s="86">
        <v>45107</v>
      </c>
      <c r="H16" t="s">
        <v>212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1198038.6499999999</v>
      </c>
      <c r="O16" s="77">
        <v>105.7</v>
      </c>
      <c r="P16" s="77">
        <v>1266.32685305</v>
      </c>
      <c r="Q16" s="78">
        <v>4.0000000000000001E-3</v>
      </c>
      <c r="R16" s="78">
        <v>5.0000000000000001E-4</v>
      </c>
      <c r="W16" s="93"/>
    </row>
    <row r="17" spans="2:23">
      <c r="B17" t="s">
        <v>3712</v>
      </c>
      <c r="C17" t="s">
        <v>2685</v>
      </c>
      <c r="D17" s="92">
        <v>9677</v>
      </c>
      <c r="E17"/>
      <c r="F17" t="s">
        <v>3799</v>
      </c>
      <c r="G17" s="86">
        <v>45107</v>
      </c>
      <c r="H17" t="s">
        <v>212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90254.75</v>
      </c>
      <c r="O17" s="77">
        <v>99.78</v>
      </c>
      <c r="P17" s="77">
        <v>90.056189549999999</v>
      </c>
      <c r="Q17" s="78">
        <v>2.9999999999999997E-4</v>
      </c>
      <c r="R17" s="78">
        <v>0</v>
      </c>
      <c r="W17" s="93"/>
    </row>
    <row r="18" spans="2:23">
      <c r="B18" t="s">
        <v>3712</v>
      </c>
      <c r="C18" t="s">
        <v>2685</v>
      </c>
      <c r="D18" s="92">
        <v>9678</v>
      </c>
      <c r="E18"/>
      <c r="F18" t="s">
        <v>3799</v>
      </c>
      <c r="G18" s="86">
        <v>45107</v>
      </c>
      <c r="H18" t="s">
        <v>212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1575768.77</v>
      </c>
      <c r="O18" s="77">
        <v>105.86</v>
      </c>
      <c r="P18" s="77">
        <v>1668.1088199220001</v>
      </c>
      <c r="Q18" s="78">
        <v>5.3E-3</v>
      </c>
      <c r="R18" s="78">
        <v>5.9999999999999995E-4</v>
      </c>
      <c r="W18" s="93"/>
    </row>
    <row r="19" spans="2:23">
      <c r="B19" t="s">
        <v>3712</v>
      </c>
      <c r="C19" t="s">
        <v>2685</v>
      </c>
      <c r="D19" s="92">
        <v>9675</v>
      </c>
      <c r="E19"/>
      <c r="F19" t="s">
        <v>3799</v>
      </c>
      <c r="G19" s="86">
        <v>45107</v>
      </c>
      <c r="H19" t="s">
        <v>212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721524.27</v>
      </c>
      <c r="O19" s="77">
        <v>84.21</v>
      </c>
      <c r="P19" s="77">
        <v>607.59558776699998</v>
      </c>
      <c r="Q19" s="78">
        <v>1.9E-3</v>
      </c>
      <c r="R19" s="78">
        <v>2.0000000000000001E-4</v>
      </c>
      <c r="W19" s="93"/>
    </row>
    <row r="20" spans="2:23">
      <c r="B20" t="s">
        <v>3712</v>
      </c>
      <c r="C20" t="s">
        <v>2685</v>
      </c>
      <c r="D20" s="92">
        <v>9672</v>
      </c>
      <c r="E20"/>
      <c r="F20" t="s">
        <v>3799</v>
      </c>
      <c r="G20" s="86">
        <v>45107</v>
      </c>
      <c r="H20" t="s">
        <v>212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58849.63</v>
      </c>
      <c r="O20" s="77">
        <v>140.37</v>
      </c>
      <c r="P20" s="77">
        <v>82.607225631000006</v>
      </c>
      <c r="Q20" s="78">
        <v>2.9999999999999997E-4</v>
      </c>
      <c r="R20" s="78">
        <v>0</v>
      </c>
      <c r="W20" s="93"/>
    </row>
    <row r="21" spans="2:23">
      <c r="B21" t="s">
        <v>3712</v>
      </c>
      <c r="C21" t="s">
        <v>2685</v>
      </c>
      <c r="D21" s="92">
        <v>9673</v>
      </c>
      <c r="E21"/>
      <c r="F21" t="s">
        <v>3799</v>
      </c>
      <c r="G21" s="86">
        <v>45107</v>
      </c>
      <c r="H21" t="s">
        <v>212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298036.51</v>
      </c>
      <c r="O21" s="77">
        <v>138.09</v>
      </c>
      <c r="P21" s="77">
        <v>411.55861665899999</v>
      </c>
      <c r="Q21" s="78">
        <v>1.2999999999999999E-3</v>
      </c>
      <c r="R21" s="78">
        <v>2.0000000000000001E-4</v>
      </c>
      <c r="W21" s="93"/>
    </row>
    <row r="22" spans="2:23">
      <c r="B22" t="s">
        <v>3712</v>
      </c>
      <c r="C22" t="s">
        <v>2685</v>
      </c>
      <c r="D22" s="92">
        <v>9674</v>
      </c>
      <c r="E22"/>
      <c r="F22" t="s">
        <v>3799</v>
      </c>
      <c r="G22" s="86">
        <v>45107</v>
      </c>
      <c r="H22" t="s">
        <v>212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231171.87</v>
      </c>
      <c r="O22" s="77">
        <v>127.12</v>
      </c>
      <c r="P22" s="77">
        <v>293.86568114400001</v>
      </c>
      <c r="Q22" s="78">
        <v>8.9999999999999998E-4</v>
      </c>
      <c r="R22" s="78">
        <v>1E-4</v>
      </c>
      <c r="W22" s="93"/>
    </row>
    <row r="23" spans="2:23">
      <c r="B23" t="s">
        <v>3712</v>
      </c>
      <c r="C23" t="s">
        <v>2685</v>
      </c>
      <c r="D23" s="92">
        <v>9671</v>
      </c>
      <c r="E23"/>
      <c r="F23" t="s">
        <v>3799</v>
      </c>
      <c r="G23" s="86">
        <v>45107</v>
      </c>
      <c r="H23" t="s">
        <v>212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897392.62</v>
      </c>
      <c r="O23" s="77">
        <v>107.53</v>
      </c>
      <c r="P23" s="77">
        <v>964.96628428600002</v>
      </c>
      <c r="Q23" s="78">
        <v>3.0999999999999999E-3</v>
      </c>
      <c r="R23" s="78">
        <v>4.0000000000000002E-4</v>
      </c>
      <c r="W23" s="93"/>
    </row>
    <row r="24" spans="2:23">
      <c r="B24" t="s">
        <v>3713</v>
      </c>
      <c r="C24" t="s">
        <v>2685</v>
      </c>
      <c r="D24" s="92">
        <v>483891</v>
      </c>
      <c r="E24"/>
      <c r="F24" t="s">
        <v>3799</v>
      </c>
      <c r="G24" s="86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-58.51</v>
      </c>
      <c r="O24" s="77">
        <v>2687.36</v>
      </c>
      <c r="P24" s="77">
        <v>-1.572374336</v>
      </c>
      <c r="Q24" s="78">
        <v>0</v>
      </c>
      <c r="R24" s="78">
        <v>0</v>
      </c>
    </row>
    <row r="25" spans="2:23">
      <c r="B25" t="s">
        <v>3713</v>
      </c>
      <c r="C25" t="s">
        <v>2685</v>
      </c>
      <c r="D25" s="92">
        <v>483894</v>
      </c>
      <c r="E25"/>
      <c r="F25" t="s">
        <v>3799</v>
      </c>
      <c r="G25" s="86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-137.78</v>
      </c>
      <c r="O25" s="77">
        <v>3298.88</v>
      </c>
      <c r="P25" s="77">
        <v>-4.5451968640000002</v>
      </c>
      <c r="Q25" s="78">
        <v>0</v>
      </c>
      <c r="R25" s="78">
        <v>0</v>
      </c>
    </row>
    <row r="26" spans="2:23">
      <c r="B26" t="s">
        <v>3713</v>
      </c>
      <c r="C26" t="s">
        <v>2685</v>
      </c>
      <c r="D26" s="92">
        <v>483898</v>
      </c>
      <c r="E26"/>
      <c r="F26" t="s">
        <v>3799</v>
      </c>
      <c r="G26" s="86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-162.51</v>
      </c>
      <c r="O26" s="77">
        <v>2145.1999999999998</v>
      </c>
      <c r="P26" s="77">
        <v>-3.48616452</v>
      </c>
      <c r="Q26" s="78">
        <v>0</v>
      </c>
      <c r="R26" s="78">
        <v>0</v>
      </c>
    </row>
    <row r="27" spans="2:23">
      <c r="B27" t="s">
        <v>3713</v>
      </c>
      <c r="C27" t="s">
        <v>2685</v>
      </c>
      <c r="D27" s="92">
        <v>524863</v>
      </c>
      <c r="E27"/>
      <c r="F27" t="s">
        <v>3799</v>
      </c>
      <c r="G27" s="86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-58.77</v>
      </c>
      <c r="O27" s="77">
        <v>3115.79</v>
      </c>
      <c r="P27" s="77">
        <v>-1.8311497830000001</v>
      </c>
      <c r="Q27" s="78">
        <v>0</v>
      </c>
      <c r="R27" s="78">
        <v>0</v>
      </c>
    </row>
    <row r="28" spans="2:23">
      <c r="B28" t="s">
        <v>3713</v>
      </c>
      <c r="C28" t="s">
        <v>2685</v>
      </c>
      <c r="D28" s="92">
        <v>524862</v>
      </c>
      <c r="E28"/>
      <c r="F28" t="s">
        <v>3799</v>
      </c>
      <c r="G28" s="86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-220.76</v>
      </c>
      <c r="O28" s="77">
        <v>3350.52</v>
      </c>
      <c r="P28" s="77">
        <v>-7.3966079520000001</v>
      </c>
      <c r="Q28" s="78">
        <v>0</v>
      </c>
      <c r="R28" s="78">
        <v>0</v>
      </c>
    </row>
    <row r="29" spans="2:23">
      <c r="B29" t="s">
        <v>3713</v>
      </c>
      <c r="C29" t="s">
        <v>2685</v>
      </c>
      <c r="D29" s="92">
        <v>562252</v>
      </c>
      <c r="E29"/>
      <c r="F29" t="s">
        <v>3799</v>
      </c>
      <c r="G29" s="86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-12.27</v>
      </c>
      <c r="O29" s="77">
        <v>21886.092097000001</v>
      </c>
      <c r="P29" s="77">
        <v>-2.6854235003019</v>
      </c>
      <c r="Q29" s="78">
        <v>0</v>
      </c>
      <c r="R29" s="78">
        <v>0</v>
      </c>
    </row>
    <row r="30" spans="2:23">
      <c r="B30" t="s">
        <v>3713</v>
      </c>
      <c r="C30" t="s">
        <v>2685</v>
      </c>
      <c r="D30" s="92">
        <v>483893</v>
      </c>
      <c r="E30"/>
      <c r="F30" t="s">
        <v>3799</v>
      </c>
      <c r="G30" s="86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-167.27</v>
      </c>
      <c r="O30" s="77">
        <v>1363.08</v>
      </c>
      <c r="P30" s="77">
        <v>-2.2800239160000002</v>
      </c>
      <c r="Q30" s="78">
        <v>0</v>
      </c>
      <c r="R30" s="78">
        <v>0</v>
      </c>
    </row>
    <row r="31" spans="2:23">
      <c r="B31" t="s">
        <v>3713</v>
      </c>
      <c r="C31" t="s">
        <v>2685</v>
      </c>
      <c r="D31" s="92">
        <v>483897</v>
      </c>
      <c r="E31"/>
      <c r="F31" t="s">
        <v>3799</v>
      </c>
      <c r="G31" s="86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-186.1</v>
      </c>
      <c r="O31" s="77">
        <v>967.71</v>
      </c>
      <c r="P31" s="77">
        <v>-1.8009083100000001</v>
      </c>
      <c r="Q31" s="78">
        <v>0</v>
      </c>
      <c r="R31" s="78">
        <v>0</v>
      </c>
    </row>
    <row r="32" spans="2:23">
      <c r="B32" t="s">
        <v>3713</v>
      </c>
      <c r="C32" t="s">
        <v>2685</v>
      </c>
      <c r="D32" s="92">
        <v>524861</v>
      </c>
      <c r="E32"/>
      <c r="F32" t="s">
        <v>3799</v>
      </c>
      <c r="G32" s="86"/>
      <c r="H32" t="s">
        <v>212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-117.48</v>
      </c>
      <c r="O32" s="77">
        <v>5561.05</v>
      </c>
      <c r="P32" s="77">
        <v>-6.5331215399999998</v>
      </c>
      <c r="Q32" s="78">
        <v>0</v>
      </c>
      <c r="R32" s="78">
        <v>0</v>
      </c>
    </row>
    <row r="33" spans="2:23">
      <c r="B33" t="s">
        <v>3713</v>
      </c>
      <c r="C33" t="s">
        <v>2685</v>
      </c>
      <c r="D33" s="92">
        <v>483892</v>
      </c>
      <c r="E33"/>
      <c r="F33" t="s">
        <v>3799</v>
      </c>
      <c r="G33" s="86"/>
      <c r="H33" t="s">
        <v>212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-94.41</v>
      </c>
      <c r="O33" s="77">
        <v>2775.85</v>
      </c>
      <c r="P33" s="77">
        <v>-2.6206799850000002</v>
      </c>
      <c r="Q33" s="78">
        <v>0</v>
      </c>
      <c r="R33" s="78">
        <v>0</v>
      </c>
    </row>
    <row r="34" spans="2:23">
      <c r="B34" t="s">
        <v>3713</v>
      </c>
      <c r="C34" t="s">
        <v>2685</v>
      </c>
      <c r="D34" s="92">
        <v>483896</v>
      </c>
      <c r="E34"/>
      <c r="F34" t="s">
        <v>3799</v>
      </c>
      <c r="G34" s="86"/>
      <c r="H34" t="s">
        <v>212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-123.23</v>
      </c>
      <c r="O34" s="77">
        <v>1270.96</v>
      </c>
      <c r="P34" s="77">
        <v>-1.5662040079999999</v>
      </c>
      <c r="Q34" s="78">
        <v>0</v>
      </c>
      <c r="R34" s="78">
        <v>0</v>
      </c>
    </row>
    <row r="35" spans="2:23">
      <c r="B35" t="s">
        <v>3713</v>
      </c>
      <c r="C35" t="s">
        <v>2685</v>
      </c>
      <c r="D35" s="92">
        <v>524860</v>
      </c>
      <c r="E35"/>
      <c r="F35" t="s">
        <v>3799</v>
      </c>
      <c r="G35" s="86"/>
      <c r="H35" t="s">
        <v>212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-152.16</v>
      </c>
      <c r="O35" s="77">
        <v>1572.05</v>
      </c>
      <c r="P35" s="77">
        <v>-2.3920312799999999</v>
      </c>
      <c r="Q35" s="78">
        <v>0</v>
      </c>
      <c r="R35" s="78">
        <v>0</v>
      </c>
    </row>
    <row r="36" spans="2:23">
      <c r="B36" t="s">
        <v>3713</v>
      </c>
      <c r="C36" t="s">
        <v>2685</v>
      </c>
      <c r="D36" s="92">
        <v>562249</v>
      </c>
      <c r="E36"/>
      <c r="F36" t="s">
        <v>3799</v>
      </c>
      <c r="G36" s="86"/>
      <c r="H36" t="s">
        <v>212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-13.37</v>
      </c>
      <c r="O36" s="77">
        <v>6357.1</v>
      </c>
      <c r="P36" s="77">
        <v>-0.84994426999999995</v>
      </c>
      <c r="Q36" s="78">
        <v>0</v>
      </c>
      <c r="R36" s="78">
        <v>0</v>
      </c>
    </row>
    <row r="37" spans="2:23">
      <c r="B37" t="s">
        <v>3713</v>
      </c>
      <c r="C37" t="s">
        <v>2685</v>
      </c>
      <c r="D37" s="92">
        <v>562248</v>
      </c>
      <c r="E37"/>
      <c r="F37" t="s">
        <v>3799</v>
      </c>
      <c r="G37" s="86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-7.37</v>
      </c>
      <c r="O37" s="77">
        <v>16567.48</v>
      </c>
      <c r="P37" s="77">
        <v>-1.2210232759999999</v>
      </c>
      <c r="Q37" s="78">
        <v>0</v>
      </c>
      <c r="R37" s="78">
        <v>0</v>
      </c>
    </row>
    <row r="38" spans="2:23">
      <c r="B38" t="s">
        <v>3713</v>
      </c>
      <c r="C38" t="s">
        <v>2685</v>
      </c>
      <c r="D38" s="92">
        <v>483895</v>
      </c>
      <c r="E38"/>
      <c r="F38" t="s">
        <v>3799</v>
      </c>
      <c r="G38" s="86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-165.49</v>
      </c>
      <c r="O38" s="77">
        <v>618.20000000000005</v>
      </c>
      <c r="P38" s="77">
        <v>-1.02305918</v>
      </c>
      <c r="Q38" s="78">
        <v>0</v>
      </c>
      <c r="R38" s="78">
        <v>0</v>
      </c>
    </row>
    <row r="39" spans="2:23">
      <c r="B39" t="s">
        <v>3713</v>
      </c>
      <c r="C39" t="s">
        <v>2685</v>
      </c>
      <c r="D39" s="92">
        <v>524859</v>
      </c>
      <c r="E39"/>
      <c r="F39" t="s">
        <v>3799</v>
      </c>
      <c r="G39" s="86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-175.76</v>
      </c>
      <c r="O39" s="77">
        <v>1027.0999999999999</v>
      </c>
      <c r="P39" s="77">
        <v>-1.8052309600000001</v>
      </c>
      <c r="Q39" s="78">
        <v>0</v>
      </c>
      <c r="R39" s="78">
        <v>0</v>
      </c>
    </row>
    <row r="40" spans="2:23">
      <c r="B40" t="s">
        <v>3713</v>
      </c>
      <c r="C40" t="s">
        <v>2685</v>
      </c>
      <c r="D40" s="92">
        <v>562247</v>
      </c>
      <c r="E40"/>
      <c r="F40" t="s">
        <v>3799</v>
      </c>
      <c r="G40" s="86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-14.19</v>
      </c>
      <c r="O40" s="77">
        <v>3170.36</v>
      </c>
      <c r="P40" s="77">
        <v>-0.44987408400000001</v>
      </c>
      <c r="Q40" s="78">
        <v>0</v>
      </c>
      <c r="R40" s="78">
        <v>0</v>
      </c>
    </row>
    <row r="41" spans="2:23">
      <c r="B41" t="s">
        <v>3713</v>
      </c>
      <c r="C41" t="s">
        <v>2685</v>
      </c>
      <c r="D41" s="92">
        <v>435946</v>
      </c>
      <c r="E41"/>
      <c r="F41" t="s">
        <v>3799</v>
      </c>
      <c r="G41" s="86">
        <v>42551</v>
      </c>
      <c r="H41" t="s">
        <v>212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1938191.03</v>
      </c>
      <c r="O41" s="77">
        <v>99.05</v>
      </c>
      <c r="P41" s="77">
        <v>1919.778215215</v>
      </c>
      <c r="Q41" s="78">
        <v>6.1000000000000004E-3</v>
      </c>
      <c r="R41" s="78">
        <v>6.9999999999999999E-4</v>
      </c>
      <c r="W41" s="93"/>
    </row>
    <row r="42" spans="2:23">
      <c r="B42" t="s">
        <v>3713</v>
      </c>
      <c r="C42" t="s">
        <v>2685</v>
      </c>
      <c r="D42" s="92">
        <v>448548</v>
      </c>
      <c r="E42"/>
      <c r="F42" t="s">
        <v>3799</v>
      </c>
      <c r="G42" s="86">
        <v>42643</v>
      </c>
      <c r="H42" t="s">
        <v>212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1826883.91</v>
      </c>
      <c r="O42" s="77">
        <v>100.32</v>
      </c>
      <c r="P42" s="77">
        <v>1832.729938512</v>
      </c>
      <c r="Q42" s="78">
        <v>5.7999999999999996E-3</v>
      </c>
      <c r="R42" s="78">
        <v>6.9999999999999999E-4</v>
      </c>
      <c r="W42" s="93"/>
    </row>
    <row r="43" spans="2:23">
      <c r="B43" t="s">
        <v>3713</v>
      </c>
      <c r="C43" t="s">
        <v>2685</v>
      </c>
      <c r="D43" s="92">
        <v>435945</v>
      </c>
      <c r="E43"/>
      <c r="F43" t="s">
        <v>3799</v>
      </c>
      <c r="G43" s="86">
        <v>42551</v>
      </c>
      <c r="H43" t="s">
        <v>212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1267487.8500000001</v>
      </c>
      <c r="O43" s="77">
        <v>99.07</v>
      </c>
      <c r="P43" s="77">
        <v>1255.7002129949999</v>
      </c>
      <c r="Q43" s="78">
        <v>4.0000000000000001E-3</v>
      </c>
      <c r="R43" s="78">
        <v>5.0000000000000001E-4</v>
      </c>
      <c r="W43" s="93"/>
    </row>
    <row r="44" spans="2:23">
      <c r="B44" t="s">
        <v>3713</v>
      </c>
      <c r="C44" t="s">
        <v>2685</v>
      </c>
      <c r="D44" s="92">
        <v>448547</v>
      </c>
      <c r="E44"/>
      <c r="F44" t="s">
        <v>3799</v>
      </c>
      <c r="G44" s="86">
        <v>42643</v>
      </c>
      <c r="H44" t="s">
        <v>212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1416621.75</v>
      </c>
      <c r="O44" s="77">
        <v>96.82</v>
      </c>
      <c r="P44" s="77">
        <v>1371.57317835</v>
      </c>
      <c r="Q44" s="78">
        <v>4.4000000000000003E-3</v>
      </c>
      <c r="R44" s="78">
        <v>5.0000000000000001E-4</v>
      </c>
      <c r="W44" s="93"/>
    </row>
    <row r="45" spans="2:23">
      <c r="B45" t="s">
        <v>3713</v>
      </c>
      <c r="C45" t="s">
        <v>2685</v>
      </c>
      <c r="D45" s="92">
        <v>496264</v>
      </c>
      <c r="E45"/>
      <c r="F45" t="s">
        <v>3799</v>
      </c>
      <c r="G45" s="86">
        <v>43100</v>
      </c>
      <c r="H45" t="s">
        <v>212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810004.1</v>
      </c>
      <c r="O45" s="77">
        <v>110.52</v>
      </c>
      <c r="P45" s="77">
        <v>895.21653131999994</v>
      </c>
      <c r="Q45" s="78">
        <v>2.8999999999999998E-3</v>
      </c>
      <c r="R45" s="78">
        <v>2.9999999999999997E-4</v>
      </c>
      <c r="W45" s="93"/>
    </row>
    <row r="46" spans="2:23">
      <c r="B46" t="s">
        <v>3713</v>
      </c>
      <c r="C46" t="s">
        <v>2685</v>
      </c>
      <c r="D46" s="92">
        <v>496073</v>
      </c>
      <c r="E46"/>
      <c r="F46" t="s">
        <v>3799</v>
      </c>
      <c r="G46" s="86">
        <v>43100</v>
      </c>
      <c r="H46" t="s">
        <v>212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1051070.54</v>
      </c>
      <c r="O46" s="77">
        <v>117.33</v>
      </c>
      <c r="P46" s="77">
        <v>1233.2210645820001</v>
      </c>
      <c r="Q46" s="78">
        <v>3.8999999999999998E-3</v>
      </c>
      <c r="R46" s="78">
        <v>5.0000000000000001E-4</v>
      </c>
      <c r="W46" s="93"/>
    </row>
    <row r="47" spans="2:23">
      <c r="B47" t="s">
        <v>3713</v>
      </c>
      <c r="C47" t="s">
        <v>2685</v>
      </c>
      <c r="D47" s="92">
        <v>496075</v>
      </c>
      <c r="E47"/>
      <c r="F47" t="s">
        <v>3799</v>
      </c>
      <c r="G47" s="86">
        <v>43100</v>
      </c>
      <c r="H47" t="s">
        <v>212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3046589.11</v>
      </c>
      <c r="O47" s="77">
        <v>101.73</v>
      </c>
      <c r="P47" s="77">
        <v>3099.2951016030001</v>
      </c>
      <c r="Q47" s="78">
        <v>9.9000000000000008E-3</v>
      </c>
      <c r="R47" s="78">
        <v>1.1000000000000001E-3</v>
      </c>
      <c r="W47" s="93"/>
    </row>
    <row r="48" spans="2:23">
      <c r="B48" t="s">
        <v>3713</v>
      </c>
      <c r="C48" t="s">
        <v>2685</v>
      </c>
      <c r="D48" s="92">
        <v>496072</v>
      </c>
      <c r="E48"/>
      <c r="F48" t="s">
        <v>3799</v>
      </c>
      <c r="G48" s="86">
        <v>43100</v>
      </c>
      <c r="H48" t="s">
        <v>212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764121.38</v>
      </c>
      <c r="O48" s="77">
        <v>121</v>
      </c>
      <c r="P48" s="77">
        <v>924.58686980000004</v>
      </c>
      <c r="Q48" s="78">
        <v>2.8999999999999998E-3</v>
      </c>
      <c r="R48" s="78">
        <v>2.9999999999999997E-4</v>
      </c>
      <c r="W48" s="93"/>
    </row>
    <row r="49" spans="2:23">
      <c r="B49" t="s">
        <v>3713</v>
      </c>
      <c r="C49" t="s">
        <v>2685</v>
      </c>
      <c r="D49" s="92">
        <v>496263</v>
      </c>
      <c r="E49"/>
      <c r="F49" t="s">
        <v>3799</v>
      </c>
      <c r="G49" s="86">
        <v>43100</v>
      </c>
      <c r="H49" t="s">
        <v>212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3708068.53</v>
      </c>
      <c r="O49" s="77">
        <v>96.05</v>
      </c>
      <c r="P49" s="77">
        <v>3561.5998230649998</v>
      </c>
      <c r="Q49" s="78">
        <v>1.1299999999999999E-2</v>
      </c>
      <c r="R49" s="78">
        <v>1.2999999999999999E-3</v>
      </c>
      <c r="W49" s="93"/>
    </row>
    <row r="50" spans="2:23">
      <c r="B50" t="s">
        <v>3713</v>
      </c>
      <c r="C50" t="s">
        <v>2685</v>
      </c>
      <c r="D50" s="92">
        <v>435944</v>
      </c>
      <c r="E50"/>
      <c r="F50" t="s">
        <v>3799</v>
      </c>
      <c r="G50" s="86">
        <v>42551</v>
      </c>
      <c r="H50" t="s">
        <v>212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1104449.2</v>
      </c>
      <c r="O50" s="77">
        <v>111.47</v>
      </c>
      <c r="P50" s="77">
        <v>1231.12952324</v>
      </c>
      <c r="Q50" s="78">
        <v>3.8999999999999998E-3</v>
      </c>
      <c r="R50" s="78">
        <v>5.0000000000000001E-4</v>
      </c>
      <c r="W50" s="93"/>
    </row>
    <row r="51" spans="2:23">
      <c r="B51" t="s">
        <v>3713</v>
      </c>
      <c r="C51" t="s">
        <v>2685</v>
      </c>
      <c r="D51" s="92">
        <v>448456</v>
      </c>
      <c r="E51"/>
      <c r="F51" t="s">
        <v>3799</v>
      </c>
      <c r="G51" s="86">
        <v>42643</v>
      </c>
      <c r="H51" t="s">
        <v>212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825712.81</v>
      </c>
      <c r="O51" s="77">
        <v>116.37</v>
      </c>
      <c r="P51" s="77">
        <v>960.88199699699999</v>
      </c>
      <c r="Q51" s="78">
        <v>3.0999999999999999E-3</v>
      </c>
      <c r="R51" s="78">
        <v>4.0000000000000002E-4</v>
      </c>
      <c r="W51" s="93"/>
    </row>
    <row r="52" spans="2:23">
      <c r="B52" t="s">
        <v>3713</v>
      </c>
      <c r="C52" t="s">
        <v>2685</v>
      </c>
      <c r="D52" s="92">
        <v>435943</v>
      </c>
      <c r="E52"/>
      <c r="F52" t="s">
        <v>3799</v>
      </c>
      <c r="G52" s="86">
        <v>42551</v>
      </c>
      <c r="H52" t="s">
        <v>212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737261.45</v>
      </c>
      <c r="O52" s="77">
        <v>115.72</v>
      </c>
      <c r="P52" s="77">
        <v>853.15894993999996</v>
      </c>
      <c r="Q52" s="78">
        <v>2.7000000000000001E-3</v>
      </c>
      <c r="R52" s="78">
        <v>2.9999999999999997E-4</v>
      </c>
      <c r="W52" s="93"/>
    </row>
    <row r="53" spans="2:23">
      <c r="B53" t="s">
        <v>3713</v>
      </c>
      <c r="C53" t="s">
        <v>2685</v>
      </c>
      <c r="D53" s="92">
        <v>448455</v>
      </c>
      <c r="E53"/>
      <c r="F53" t="s">
        <v>3799</v>
      </c>
      <c r="G53" s="86">
        <v>42643</v>
      </c>
      <c r="H53" t="s">
        <v>212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556761.36</v>
      </c>
      <c r="O53" s="77">
        <v>116.02</v>
      </c>
      <c r="P53" s="77">
        <v>645.95452987199997</v>
      </c>
      <c r="Q53" s="78">
        <v>2.0999999999999999E-3</v>
      </c>
      <c r="R53" s="78">
        <v>2.0000000000000001E-4</v>
      </c>
      <c r="W53" s="93"/>
    </row>
    <row r="54" spans="2:23">
      <c r="B54" t="s">
        <v>3713</v>
      </c>
      <c r="C54" t="s">
        <v>2685</v>
      </c>
      <c r="D54" s="92">
        <v>542103</v>
      </c>
      <c r="E54"/>
      <c r="F54" t="s">
        <v>3799</v>
      </c>
      <c r="G54" s="86">
        <v>43555</v>
      </c>
      <c r="H54" t="s">
        <v>212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164194.04999999999</v>
      </c>
      <c r="O54" s="77">
        <v>100.77</v>
      </c>
      <c r="P54" s="77">
        <v>165.45834418499999</v>
      </c>
      <c r="Q54" s="78">
        <v>5.0000000000000001E-4</v>
      </c>
      <c r="R54" s="78">
        <v>1E-4</v>
      </c>
      <c r="W54" s="93"/>
    </row>
    <row r="55" spans="2:23">
      <c r="B55" t="s">
        <v>3713</v>
      </c>
      <c r="C55" t="s">
        <v>2685</v>
      </c>
      <c r="D55" s="92">
        <v>542104</v>
      </c>
      <c r="E55"/>
      <c r="F55" t="s">
        <v>3799</v>
      </c>
      <c r="G55" s="86">
        <v>43555</v>
      </c>
      <c r="H55" t="s">
        <v>212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1946823.31</v>
      </c>
      <c r="O55" s="77">
        <v>101.63</v>
      </c>
      <c r="P55" s="77">
        <v>1978.5565299530001</v>
      </c>
      <c r="Q55" s="78">
        <v>6.3E-3</v>
      </c>
      <c r="R55" s="78">
        <v>6.9999999999999999E-4</v>
      </c>
      <c r="W55" s="93"/>
    </row>
    <row r="56" spans="2:23">
      <c r="B56" t="s">
        <v>3713</v>
      </c>
      <c r="C56" t="s">
        <v>2685</v>
      </c>
      <c r="D56" s="92">
        <v>542102</v>
      </c>
      <c r="E56"/>
      <c r="F56" t="s">
        <v>3799</v>
      </c>
      <c r="G56" s="86">
        <v>43555</v>
      </c>
      <c r="H56" t="s">
        <v>212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224661.76000000001</v>
      </c>
      <c r="O56" s="77">
        <v>131.55000000000001</v>
      </c>
      <c r="P56" s="77">
        <v>295.54254528000001</v>
      </c>
      <c r="Q56" s="78">
        <v>8.9999999999999998E-4</v>
      </c>
      <c r="R56" s="78">
        <v>1E-4</v>
      </c>
      <c r="W56" s="93"/>
    </row>
    <row r="57" spans="2:23">
      <c r="B57" t="s">
        <v>3713</v>
      </c>
      <c r="C57" t="s">
        <v>2685</v>
      </c>
      <c r="D57" s="92">
        <v>542101</v>
      </c>
      <c r="E57"/>
      <c r="F57" t="s">
        <v>3799</v>
      </c>
      <c r="G57" s="86">
        <v>43555</v>
      </c>
      <c r="H57" t="s">
        <v>212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537499.18999999994</v>
      </c>
      <c r="O57" s="77">
        <v>121.16</v>
      </c>
      <c r="P57" s="77">
        <v>651.23401860399997</v>
      </c>
      <c r="Q57" s="78">
        <v>2.0999999999999999E-3</v>
      </c>
      <c r="R57" s="78">
        <v>2.0000000000000001E-4</v>
      </c>
      <c r="W57" s="93"/>
    </row>
    <row r="58" spans="2:23">
      <c r="B58" t="s">
        <v>3713</v>
      </c>
      <c r="C58" t="s">
        <v>2685</v>
      </c>
      <c r="D58" s="92">
        <v>542100</v>
      </c>
      <c r="E58"/>
      <c r="F58" t="s">
        <v>3799</v>
      </c>
      <c r="G58" s="86">
        <v>43555</v>
      </c>
      <c r="H58" t="s">
        <v>212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824343.32</v>
      </c>
      <c r="O58" s="77">
        <v>116.4</v>
      </c>
      <c r="P58" s="77">
        <v>959.53562448000002</v>
      </c>
      <c r="Q58" s="78">
        <v>3.0999999999999999E-3</v>
      </c>
      <c r="R58" s="78">
        <v>4.0000000000000002E-4</v>
      </c>
      <c r="W58" s="93"/>
    </row>
    <row r="59" spans="2:23">
      <c r="B59" t="s">
        <v>3713</v>
      </c>
      <c r="C59" t="s">
        <v>2685</v>
      </c>
      <c r="D59" s="92">
        <v>542099</v>
      </c>
      <c r="E59"/>
      <c r="F59" t="s">
        <v>3799</v>
      </c>
      <c r="G59" s="86">
        <v>43555</v>
      </c>
      <c r="H59" t="s">
        <v>212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409991.49</v>
      </c>
      <c r="O59" s="77">
        <v>123.33</v>
      </c>
      <c r="P59" s="77">
        <v>505.64250461699999</v>
      </c>
      <c r="Q59" s="78">
        <v>1.6000000000000001E-3</v>
      </c>
      <c r="R59" s="78">
        <v>2.0000000000000001E-4</v>
      </c>
      <c r="W59" s="93"/>
    </row>
    <row r="60" spans="2:23">
      <c r="B60" s="79" t="s">
        <v>2688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211</v>
      </c>
      <c r="D61" s="92">
        <v>0</v>
      </c>
      <c r="F61" t="s">
        <v>211</v>
      </c>
      <c r="I61" s="77">
        <v>0</v>
      </c>
      <c r="J61" t="s">
        <v>211</v>
      </c>
      <c r="K61" t="s">
        <v>211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2689</v>
      </c>
      <c r="I62" s="81">
        <v>4.8099999999999996</v>
      </c>
      <c r="M62" s="80">
        <v>5.3600000000000002E-2</v>
      </c>
      <c r="N62" s="81">
        <v>127882697.73999999</v>
      </c>
      <c r="P62" s="81">
        <v>143044.61364816819</v>
      </c>
      <c r="Q62" s="80">
        <v>0.45579999999999998</v>
      </c>
      <c r="R62" s="80">
        <v>5.2900000000000003E-2</v>
      </c>
    </row>
    <row r="63" spans="2:23">
      <c r="B63" t="s">
        <v>3715</v>
      </c>
      <c r="C63" t="s">
        <v>2690</v>
      </c>
      <c r="D63" s="92">
        <v>4563</v>
      </c>
      <c r="E63"/>
      <c r="F63" t="s">
        <v>381</v>
      </c>
      <c r="G63" s="86">
        <v>42368</v>
      </c>
      <c r="H63" t="s">
        <v>208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182229.21</v>
      </c>
      <c r="O63" s="77">
        <v>117.59</v>
      </c>
      <c r="P63" s="77">
        <v>214.283328039</v>
      </c>
      <c r="Q63" s="78">
        <v>6.9999999999999999E-4</v>
      </c>
      <c r="R63" s="78">
        <v>1E-4</v>
      </c>
      <c r="W63" s="93"/>
    </row>
    <row r="64" spans="2:23">
      <c r="B64" t="s">
        <v>3715</v>
      </c>
      <c r="C64" t="s">
        <v>2690</v>
      </c>
      <c r="D64" s="92">
        <v>4693</v>
      </c>
      <c r="E64"/>
      <c r="F64" t="s">
        <v>381</v>
      </c>
      <c r="G64" s="86">
        <v>42388</v>
      </c>
      <c r="H64" t="s">
        <v>208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255120.89</v>
      </c>
      <c r="O64" s="77">
        <v>117.74</v>
      </c>
      <c r="P64" s="77">
        <v>300.37933588599998</v>
      </c>
      <c r="Q64" s="78">
        <v>1E-3</v>
      </c>
      <c r="R64" s="78">
        <v>1E-4</v>
      </c>
      <c r="W64" s="93"/>
    </row>
    <row r="65" spans="2:23">
      <c r="B65" t="s">
        <v>3715</v>
      </c>
      <c r="C65" t="s">
        <v>2690</v>
      </c>
      <c r="D65" s="92">
        <v>425769</v>
      </c>
      <c r="E65"/>
      <c r="F65" t="s">
        <v>381</v>
      </c>
      <c r="G65" s="86">
        <v>42509</v>
      </c>
      <c r="H65" t="s">
        <v>208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255120.89</v>
      </c>
      <c r="O65" s="77">
        <v>113.6</v>
      </c>
      <c r="P65" s="77">
        <v>289.81733104</v>
      </c>
      <c r="Q65" s="78">
        <v>8.9999999999999998E-4</v>
      </c>
      <c r="R65" s="78">
        <v>1E-4</v>
      </c>
      <c r="W65" s="93"/>
    </row>
    <row r="66" spans="2:23">
      <c r="B66" t="s">
        <v>3715</v>
      </c>
      <c r="C66" t="s">
        <v>2690</v>
      </c>
      <c r="D66" s="92">
        <v>455714</v>
      </c>
      <c r="E66"/>
      <c r="F66" t="s">
        <v>381</v>
      </c>
      <c r="G66" s="86">
        <v>42723</v>
      </c>
      <c r="H66" t="s">
        <v>208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36445.839999999997</v>
      </c>
      <c r="O66" s="77">
        <v>115.4</v>
      </c>
      <c r="P66" s="77">
        <v>42.058499359999999</v>
      </c>
      <c r="Q66" s="78">
        <v>1E-4</v>
      </c>
      <c r="R66" s="78">
        <v>0</v>
      </c>
      <c r="W66" s="93"/>
    </row>
    <row r="67" spans="2:23">
      <c r="B67" t="s">
        <v>3715</v>
      </c>
      <c r="C67" t="s">
        <v>2690</v>
      </c>
      <c r="D67" s="92">
        <v>474664</v>
      </c>
      <c r="E67"/>
      <c r="F67" t="s">
        <v>381</v>
      </c>
      <c r="G67" s="86">
        <v>42918</v>
      </c>
      <c r="H67" t="s">
        <v>208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182229.21</v>
      </c>
      <c r="O67" s="77">
        <v>112.82</v>
      </c>
      <c r="P67" s="77">
        <v>205.590994722</v>
      </c>
      <c r="Q67" s="78">
        <v>6.9999999999999999E-4</v>
      </c>
      <c r="R67" s="78">
        <v>1E-4</v>
      </c>
      <c r="W67" s="93"/>
    </row>
    <row r="68" spans="2:23">
      <c r="B68" t="s">
        <v>3715</v>
      </c>
      <c r="C68" t="s">
        <v>2690</v>
      </c>
      <c r="D68" s="92">
        <v>7520</v>
      </c>
      <c r="E68"/>
      <c r="F68" t="s">
        <v>381</v>
      </c>
      <c r="G68" s="86">
        <v>43915</v>
      </c>
      <c r="H68" t="s">
        <v>208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383640.44</v>
      </c>
      <c r="O68" s="77">
        <v>104.02</v>
      </c>
      <c r="P68" s="77">
        <v>399.06278568800002</v>
      </c>
      <c r="Q68" s="78">
        <v>1.2999999999999999E-3</v>
      </c>
      <c r="R68" s="78">
        <v>1E-4</v>
      </c>
      <c r="W68" s="93"/>
    </row>
    <row r="69" spans="2:23">
      <c r="B69" t="s">
        <v>3715</v>
      </c>
      <c r="C69" t="s">
        <v>2690</v>
      </c>
      <c r="D69" s="92">
        <v>8115</v>
      </c>
      <c r="E69"/>
      <c r="F69" t="s">
        <v>381</v>
      </c>
      <c r="G69" s="86">
        <v>44168</v>
      </c>
      <c r="H69" t="s">
        <v>208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388548.42</v>
      </c>
      <c r="O69" s="77">
        <v>96.63</v>
      </c>
      <c r="P69" s="77">
        <v>375.45433824600002</v>
      </c>
      <c r="Q69" s="78">
        <v>1.1999999999999999E-3</v>
      </c>
      <c r="R69" s="78">
        <v>1E-4</v>
      </c>
      <c r="W69" s="93"/>
    </row>
    <row r="70" spans="2:23">
      <c r="B70" t="s">
        <v>3715</v>
      </c>
      <c r="C70" t="s">
        <v>2690</v>
      </c>
      <c r="D70" s="92">
        <v>8349</v>
      </c>
      <c r="E70"/>
      <c r="F70" t="s">
        <v>381</v>
      </c>
      <c r="G70" s="86">
        <v>44277</v>
      </c>
      <c r="H70" t="s">
        <v>208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590853.96</v>
      </c>
      <c r="O70" s="77">
        <v>92.35</v>
      </c>
      <c r="P70" s="77">
        <v>545.65363205999995</v>
      </c>
      <c r="Q70" s="78">
        <v>1.6999999999999999E-3</v>
      </c>
      <c r="R70" s="78">
        <v>2.0000000000000001E-4</v>
      </c>
      <c r="W70" s="93"/>
    </row>
    <row r="71" spans="2:23">
      <c r="B71" t="s">
        <v>3714</v>
      </c>
      <c r="C71" t="s">
        <v>2690</v>
      </c>
      <c r="D71" s="92">
        <v>90150400</v>
      </c>
      <c r="E71"/>
      <c r="F71" t="s">
        <v>356</v>
      </c>
      <c r="G71" s="86">
        <v>42186</v>
      </c>
      <c r="H71" t="s">
        <v>149</v>
      </c>
      <c r="I71" s="77">
        <v>1.93</v>
      </c>
      <c r="J71" t="s">
        <v>127</v>
      </c>
      <c r="K71" t="s">
        <v>106</v>
      </c>
      <c r="L71" s="78">
        <v>9.8500000000000004E-2</v>
      </c>
      <c r="M71" s="78">
        <v>6.2E-2</v>
      </c>
      <c r="N71" s="77">
        <v>209081.65</v>
      </c>
      <c r="O71" s="77">
        <v>109.63</v>
      </c>
      <c r="P71" s="77">
        <v>882.253203432855</v>
      </c>
      <c r="Q71" s="78">
        <v>2.8E-3</v>
      </c>
      <c r="R71" s="78">
        <v>2.9999999999999997E-4</v>
      </c>
      <c r="W71" s="93"/>
    </row>
    <row r="72" spans="2:23">
      <c r="B72" t="s">
        <v>3714</v>
      </c>
      <c r="C72" t="s">
        <v>2690</v>
      </c>
      <c r="D72" s="92">
        <v>55061</v>
      </c>
      <c r="E72"/>
      <c r="F72" t="s">
        <v>356</v>
      </c>
      <c r="G72" s="86">
        <v>38533</v>
      </c>
      <c r="H72" t="s">
        <v>149</v>
      </c>
      <c r="I72" s="77">
        <v>1.93</v>
      </c>
      <c r="J72" t="s">
        <v>127</v>
      </c>
      <c r="K72" t="s">
        <v>102</v>
      </c>
      <c r="L72" s="78">
        <v>3.85E-2</v>
      </c>
      <c r="M72" s="78">
        <v>2.3900000000000001E-2</v>
      </c>
      <c r="N72" s="77">
        <v>232062.26</v>
      </c>
      <c r="O72" s="77">
        <v>147.97</v>
      </c>
      <c r="P72" s="77">
        <v>343.382526122</v>
      </c>
      <c r="Q72" s="78">
        <v>1.1000000000000001E-3</v>
      </c>
      <c r="R72" s="78">
        <v>1E-4</v>
      </c>
      <c r="W72" s="93"/>
    </row>
    <row r="73" spans="2:23">
      <c r="B73" t="s">
        <v>3720</v>
      </c>
      <c r="C73" t="s">
        <v>2685</v>
      </c>
      <c r="D73" s="92">
        <v>371197</v>
      </c>
      <c r="E73"/>
      <c r="F73" t="s">
        <v>397</v>
      </c>
      <c r="G73" s="86">
        <v>42052</v>
      </c>
      <c r="H73" t="s">
        <v>149</v>
      </c>
      <c r="I73" s="77">
        <v>3.87</v>
      </c>
      <c r="J73" t="s">
        <v>697</v>
      </c>
      <c r="K73" t="s">
        <v>102</v>
      </c>
      <c r="L73" s="78">
        <v>2.98E-2</v>
      </c>
      <c r="M73" s="78">
        <v>2.3300000000000001E-2</v>
      </c>
      <c r="N73" s="77">
        <v>579540.06000000006</v>
      </c>
      <c r="O73" s="77">
        <v>116.84</v>
      </c>
      <c r="P73" s="77">
        <v>677.134606104</v>
      </c>
      <c r="Q73" s="78">
        <v>2.2000000000000001E-3</v>
      </c>
      <c r="R73" s="78">
        <v>2.9999999999999997E-4</v>
      </c>
      <c r="W73" s="93"/>
    </row>
    <row r="74" spans="2:23">
      <c r="B74" t="s">
        <v>3718</v>
      </c>
      <c r="C74" t="s">
        <v>2690</v>
      </c>
      <c r="D74" s="92">
        <v>379497</v>
      </c>
      <c r="E74"/>
      <c r="F74" t="s">
        <v>397</v>
      </c>
      <c r="G74" s="86">
        <v>42122</v>
      </c>
      <c r="H74" t="s">
        <v>149</v>
      </c>
      <c r="I74" s="77">
        <v>4.21</v>
      </c>
      <c r="J74" t="s">
        <v>355</v>
      </c>
      <c r="K74" t="s">
        <v>102</v>
      </c>
      <c r="L74" s="78">
        <v>2.98E-2</v>
      </c>
      <c r="M74" s="78">
        <v>2.81E-2</v>
      </c>
      <c r="N74" s="77">
        <v>3566741.03</v>
      </c>
      <c r="O74" s="77">
        <v>113.72</v>
      </c>
      <c r="P74" s="77">
        <v>4056.0978993160002</v>
      </c>
      <c r="Q74" s="78">
        <v>1.29E-2</v>
      </c>
      <c r="R74" s="78">
        <v>1.5E-3</v>
      </c>
      <c r="W74" s="93"/>
    </row>
    <row r="75" spans="2:23">
      <c r="B75" t="s">
        <v>3714</v>
      </c>
      <c r="C75" t="s">
        <v>2690</v>
      </c>
      <c r="D75" s="92">
        <v>50013</v>
      </c>
      <c r="E75"/>
      <c r="F75" t="s">
        <v>397</v>
      </c>
      <c r="G75" s="86">
        <v>39261</v>
      </c>
      <c r="H75" t="s">
        <v>149</v>
      </c>
      <c r="I75" s="77">
        <v>1.9</v>
      </c>
      <c r="J75" t="s">
        <v>127</v>
      </c>
      <c r="K75" t="s">
        <v>102</v>
      </c>
      <c r="L75" s="78">
        <v>4.7E-2</v>
      </c>
      <c r="M75" s="78">
        <v>4.8599999999999997E-2</v>
      </c>
      <c r="N75" s="77">
        <v>230180</v>
      </c>
      <c r="O75" s="77">
        <v>135.4</v>
      </c>
      <c r="P75" s="77">
        <v>311.66372000000001</v>
      </c>
      <c r="Q75" s="78">
        <v>1E-3</v>
      </c>
      <c r="R75" s="78">
        <v>1E-4</v>
      </c>
      <c r="W75" s="93"/>
    </row>
    <row r="76" spans="2:23">
      <c r="B76" t="s">
        <v>3719</v>
      </c>
      <c r="C76" t="s">
        <v>2685</v>
      </c>
      <c r="D76" s="92">
        <v>372051</v>
      </c>
      <c r="E76"/>
      <c r="F76" t="s">
        <v>397</v>
      </c>
      <c r="G76" s="86">
        <v>42054</v>
      </c>
      <c r="H76" t="s">
        <v>149</v>
      </c>
      <c r="I76" s="77">
        <v>3.87</v>
      </c>
      <c r="J76" t="s">
        <v>697</v>
      </c>
      <c r="K76" t="s">
        <v>102</v>
      </c>
      <c r="L76" s="78">
        <v>2.98E-2</v>
      </c>
      <c r="M76" s="78">
        <v>3.2399999999999998E-2</v>
      </c>
      <c r="N76" s="77">
        <v>11901.45</v>
      </c>
      <c r="O76" s="77">
        <v>112.94</v>
      </c>
      <c r="P76" s="77">
        <v>13.441497630000001</v>
      </c>
      <c r="Q76" s="78">
        <v>0</v>
      </c>
      <c r="R76" s="78">
        <v>0</v>
      </c>
      <c r="W76" s="93"/>
    </row>
    <row r="77" spans="2:23">
      <c r="B77" t="s">
        <v>3719</v>
      </c>
      <c r="C77" t="s">
        <v>2685</v>
      </c>
      <c r="D77" s="92">
        <v>371707</v>
      </c>
      <c r="E77"/>
      <c r="F77" t="s">
        <v>397</v>
      </c>
      <c r="G77" s="86">
        <v>42052</v>
      </c>
      <c r="H77" t="s">
        <v>149</v>
      </c>
      <c r="I77" s="77">
        <v>3.87</v>
      </c>
      <c r="J77" t="s">
        <v>697</v>
      </c>
      <c r="K77" t="s">
        <v>102</v>
      </c>
      <c r="L77" s="78">
        <v>2.98E-2</v>
      </c>
      <c r="M77" s="78">
        <v>3.2399999999999998E-2</v>
      </c>
      <c r="N77" s="77">
        <v>420835.37</v>
      </c>
      <c r="O77" s="77">
        <v>112.94</v>
      </c>
      <c r="P77" s="77">
        <v>475.29146687799999</v>
      </c>
      <c r="Q77" s="78">
        <v>1.5E-3</v>
      </c>
      <c r="R77" s="78">
        <v>2.0000000000000001E-4</v>
      </c>
      <c r="W77" s="93"/>
    </row>
    <row r="78" spans="2:23">
      <c r="B78" t="s">
        <v>3717</v>
      </c>
      <c r="C78" t="s">
        <v>2690</v>
      </c>
      <c r="D78" s="92">
        <v>29991703</v>
      </c>
      <c r="E78"/>
      <c r="F78" t="s">
        <v>2691</v>
      </c>
      <c r="G78" s="86">
        <v>40742</v>
      </c>
      <c r="H78" t="s">
        <v>1046</v>
      </c>
      <c r="I78" s="77">
        <v>3.07</v>
      </c>
      <c r="J78" t="s">
        <v>344</v>
      </c>
      <c r="K78" t="s">
        <v>102</v>
      </c>
      <c r="L78" s="78">
        <v>4.4999999999999998E-2</v>
      </c>
      <c r="M78" s="78">
        <v>2.06E-2</v>
      </c>
      <c r="N78" s="77">
        <v>1318446.94</v>
      </c>
      <c r="O78" s="77">
        <v>124.79</v>
      </c>
      <c r="P78" s="77">
        <v>1645.2899364259999</v>
      </c>
      <c r="Q78" s="78">
        <v>5.1999999999999998E-3</v>
      </c>
      <c r="R78" s="78">
        <v>5.9999999999999995E-4</v>
      </c>
    </row>
    <row r="79" spans="2:23">
      <c r="B79" t="s">
        <v>3716</v>
      </c>
      <c r="C79" t="s">
        <v>2690</v>
      </c>
      <c r="D79" s="92">
        <v>66241</v>
      </c>
      <c r="E79"/>
      <c r="F79" t="s">
        <v>2691</v>
      </c>
      <c r="G79" s="86">
        <v>41534</v>
      </c>
      <c r="H79" t="s">
        <v>1046</v>
      </c>
      <c r="I79" s="77">
        <v>5.39</v>
      </c>
      <c r="J79" t="s">
        <v>112</v>
      </c>
      <c r="K79" t="s">
        <v>102</v>
      </c>
      <c r="L79" s="78">
        <v>3.9800000000000002E-2</v>
      </c>
      <c r="M79" s="78">
        <v>3.5099999999999999E-2</v>
      </c>
      <c r="N79" s="77">
        <v>3894334.77</v>
      </c>
      <c r="O79" s="77">
        <v>115.17</v>
      </c>
      <c r="P79" s="77">
        <v>4485.1053546089997</v>
      </c>
      <c r="Q79" s="78">
        <v>1.43E-2</v>
      </c>
      <c r="R79" s="78">
        <v>1.6999999999999999E-3</v>
      </c>
      <c r="W79" s="93"/>
    </row>
    <row r="80" spans="2:23">
      <c r="B80" t="s">
        <v>3721</v>
      </c>
      <c r="C80" t="s">
        <v>2690</v>
      </c>
      <c r="D80" s="92">
        <v>8370</v>
      </c>
      <c r="E80"/>
      <c r="F80" t="s">
        <v>495</v>
      </c>
      <c r="G80" s="86">
        <v>44294</v>
      </c>
      <c r="H80" t="s">
        <v>208</v>
      </c>
      <c r="I80" s="77">
        <v>7.89</v>
      </c>
      <c r="J80" t="s">
        <v>355</v>
      </c>
      <c r="K80" t="s">
        <v>102</v>
      </c>
      <c r="L80" s="78">
        <v>2.3199999999999998E-2</v>
      </c>
      <c r="M80" s="78">
        <v>4.3200000000000002E-2</v>
      </c>
      <c r="N80" s="77">
        <v>237469.58</v>
      </c>
      <c r="O80" s="77">
        <v>94.58</v>
      </c>
      <c r="P80" s="77">
        <v>224.59872876399999</v>
      </c>
      <c r="Q80" s="78">
        <v>6.9999999999999999E-4</v>
      </c>
      <c r="R80" s="78">
        <v>1E-4</v>
      </c>
      <c r="W80" s="93"/>
    </row>
    <row r="81" spans="2:23">
      <c r="B81" t="s">
        <v>3721</v>
      </c>
      <c r="C81" t="s">
        <v>2690</v>
      </c>
      <c r="D81" s="92">
        <v>513783</v>
      </c>
      <c r="E81"/>
      <c r="F81" t="s">
        <v>495</v>
      </c>
      <c r="G81" s="86">
        <v>43222</v>
      </c>
      <c r="H81" t="s">
        <v>208</v>
      </c>
      <c r="I81" s="77">
        <v>7.88</v>
      </c>
      <c r="J81" t="s">
        <v>355</v>
      </c>
      <c r="K81" t="s">
        <v>102</v>
      </c>
      <c r="L81" s="78">
        <v>3.2199999999999999E-2</v>
      </c>
      <c r="M81" s="78">
        <v>3.5700000000000003E-2</v>
      </c>
      <c r="N81" s="77">
        <v>540155.06000000006</v>
      </c>
      <c r="O81" s="77">
        <v>109.65</v>
      </c>
      <c r="P81" s="77">
        <v>592.28002329000003</v>
      </c>
      <c r="Q81" s="78">
        <v>1.9E-3</v>
      </c>
      <c r="R81" s="78">
        <v>2.0000000000000001E-4</v>
      </c>
      <c r="W81" s="93"/>
    </row>
    <row r="82" spans="2:23">
      <c r="B82" t="s">
        <v>3721</v>
      </c>
      <c r="C82" t="s">
        <v>2690</v>
      </c>
      <c r="D82" s="92">
        <v>519337</v>
      </c>
      <c r="E82"/>
      <c r="F82" t="s">
        <v>495</v>
      </c>
      <c r="G82" s="86">
        <v>43276</v>
      </c>
      <c r="H82" t="s">
        <v>208</v>
      </c>
      <c r="I82" s="77">
        <v>7.87</v>
      </c>
      <c r="J82" t="s">
        <v>355</v>
      </c>
      <c r="K82" t="s">
        <v>102</v>
      </c>
      <c r="L82" s="78">
        <v>3.2599999999999997E-2</v>
      </c>
      <c r="M82" s="78">
        <v>3.56E-2</v>
      </c>
      <c r="N82" s="77">
        <v>113034.63</v>
      </c>
      <c r="O82" s="77">
        <v>109.08</v>
      </c>
      <c r="P82" s="77">
        <v>123.29817440399999</v>
      </c>
      <c r="Q82" s="78">
        <v>4.0000000000000002E-4</v>
      </c>
      <c r="R82" s="78">
        <v>0</v>
      </c>
      <c r="W82" s="93"/>
    </row>
    <row r="83" spans="2:23">
      <c r="B83" t="s">
        <v>3721</v>
      </c>
      <c r="C83" t="s">
        <v>2690</v>
      </c>
      <c r="D83" s="92">
        <v>530503</v>
      </c>
      <c r="E83"/>
      <c r="F83" t="s">
        <v>495</v>
      </c>
      <c r="G83" s="86">
        <v>43431</v>
      </c>
      <c r="H83" t="s">
        <v>208</v>
      </c>
      <c r="I83" s="77">
        <v>7.81</v>
      </c>
      <c r="J83" t="s">
        <v>355</v>
      </c>
      <c r="K83" t="s">
        <v>102</v>
      </c>
      <c r="L83" s="78">
        <v>3.6600000000000001E-2</v>
      </c>
      <c r="M83" s="78">
        <v>3.4799999999999998E-2</v>
      </c>
      <c r="N83" s="77">
        <v>113451.11</v>
      </c>
      <c r="O83" s="77">
        <v>112.6</v>
      </c>
      <c r="P83" s="77">
        <v>127.74594986</v>
      </c>
      <c r="Q83" s="78">
        <v>4.0000000000000002E-4</v>
      </c>
      <c r="R83" s="78">
        <v>0</v>
      </c>
      <c r="W83" s="93"/>
    </row>
    <row r="84" spans="2:23">
      <c r="B84" t="s">
        <v>3721</v>
      </c>
      <c r="C84" t="s">
        <v>2690</v>
      </c>
      <c r="D84" s="92">
        <v>70231</v>
      </c>
      <c r="E84"/>
      <c r="F84" t="s">
        <v>495</v>
      </c>
      <c r="G84" s="86">
        <v>43647</v>
      </c>
      <c r="H84" t="s">
        <v>208</v>
      </c>
      <c r="I84" s="77">
        <v>7.94</v>
      </c>
      <c r="J84" t="s">
        <v>355</v>
      </c>
      <c r="K84" t="s">
        <v>102</v>
      </c>
      <c r="L84" s="78">
        <v>2.9000000000000001E-2</v>
      </c>
      <c r="M84" s="78">
        <v>3.4700000000000002E-2</v>
      </c>
      <c r="N84" s="77">
        <v>199346.33</v>
      </c>
      <c r="O84" s="77">
        <v>104.4</v>
      </c>
      <c r="P84" s="77">
        <v>208.11756851999999</v>
      </c>
      <c r="Q84" s="78">
        <v>6.9999999999999999E-4</v>
      </c>
      <c r="R84" s="78">
        <v>1E-4</v>
      </c>
      <c r="W84" s="93"/>
    </row>
    <row r="85" spans="2:23">
      <c r="B85" t="s">
        <v>3721</v>
      </c>
      <c r="C85" t="s">
        <v>2690</v>
      </c>
      <c r="D85" s="92">
        <v>7569</v>
      </c>
      <c r="E85"/>
      <c r="F85" t="s">
        <v>495</v>
      </c>
      <c r="G85" s="86">
        <v>43922</v>
      </c>
      <c r="H85" t="s">
        <v>208</v>
      </c>
      <c r="I85" s="77">
        <v>8.02</v>
      </c>
      <c r="J85" t="s">
        <v>355</v>
      </c>
      <c r="K85" t="s">
        <v>102</v>
      </c>
      <c r="L85" s="78">
        <v>2.7699999999999999E-2</v>
      </c>
      <c r="M85" s="78">
        <v>3.2300000000000002E-2</v>
      </c>
      <c r="N85" s="77">
        <v>129961.14</v>
      </c>
      <c r="O85" s="77">
        <v>106.72</v>
      </c>
      <c r="P85" s="77">
        <v>138.69452860800001</v>
      </c>
      <c r="Q85" s="78">
        <v>4.0000000000000002E-4</v>
      </c>
      <c r="R85" s="78">
        <v>1E-4</v>
      </c>
      <c r="W85" s="93"/>
    </row>
    <row r="86" spans="2:23">
      <c r="B86" t="s">
        <v>3721</v>
      </c>
      <c r="C86" t="s">
        <v>2690</v>
      </c>
      <c r="D86" s="92">
        <v>7703</v>
      </c>
      <c r="E86"/>
      <c r="F86" t="s">
        <v>495</v>
      </c>
      <c r="G86" s="86">
        <v>43978</v>
      </c>
      <c r="H86" t="s">
        <v>208</v>
      </c>
      <c r="I86" s="77">
        <v>8.0399999999999991</v>
      </c>
      <c r="J86" t="s">
        <v>355</v>
      </c>
      <c r="K86" t="s">
        <v>102</v>
      </c>
      <c r="L86" s="78">
        <v>2.3E-2</v>
      </c>
      <c r="M86" s="78">
        <v>3.6400000000000002E-2</v>
      </c>
      <c r="N86" s="77">
        <v>54517.97</v>
      </c>
      <c r="O86" s="77">
        <v>99.37</v>
      </c>
      <c r="P86" s="77">
        <v>54.174506788999999</v>
      </c>
      <c r="Q86" s="78">
        <v>2.0000000000000001E-4</v>
      </c>
      <c r="R86" s="78">
        <v>0</v>
      </c>
      <c r="W86" s="93"/>
    </row>
    <row r="87" spans="2:23">
      <c r="B87" t="s">
        <v>3721</v>
      </c>
      <c r="C87" t="s">
        <v>2690</v>
      </c>
      <c r="D87" s="92">
        <v>7783</v>
      </c>
      <c r="E87"/>
      <c r="F87" t="s">
        <v>495</v>
      </c>
      <c r="G87" s="86">
        <v>44010</v>
      </c>
      <c r="H87" t="s">
        <v>208</v>
      </c>
      <c r="I87" s="77">
        <v>8.11</v>
      </c>
      <c r="J87" t="s">
        <v>355</v>
      </c>
      <c r="K87" t="s">
        <v>102</v>
      </c>
      <c r="L87" s="78">
        <v>2.1999999999999999E-2</v>
      </c>
      <c r="M87" s="78">
        <v>3.4000000000000002E-2</v>
      </c>
      <c r="N87" s="77">
        <v>85483.87</v>
      </c>
      <c r="O87" s="77">
        <v>100.7</v>
      </c>
      <c r="P87" s="77">
        <v>86.082257089999999</v>
      </c>
      <c r="Q87" s="78">
        <v>2.9999999999999997E-4</v>
      </c>
      <c r="R87" s="78">
        <v>0</v>
      </c>
      <c r="W87" s="93"/>
    </row>
    <row r="88" spans="2:23">
      <c r="B88" t="s">
        <v>3721</v>
      </c>
      <c r="C88" t="s">
        <v>2690</v>
      </c>
      <c r="D88" s="92">
        <v>8036</v>
      </c>
      <c r="E88"/>
      <c r="F88" t="s">
        <v>495</v>
      </c>
      <c r="G88" s="86">
        <v>44133</v>
      </c>
      <c r="H88" t="s">
        <v>208</v>
      </c>
      <c r="I88" s="77">
        <v>8.01</v>
      </c>
      <c r="J88" t="s">
        <v>355</v>
      </c>
      <c r="K88" t="s">
        <v>102</v>
      </c>
      <c r="L88" s="78">
        <v>2.3800000000000002E-2</v>
      </c>
      <c r="M88" s="78">
        <v>3.6499999999999998E-2</v>
      </c>
      <c r="N88" s="77">
        <v>111162.09</v>
      </c>
      <c r="O88" s="77">
        <v>100.28</v>
      </c>
      <c r="P88" s="77">
        <v>111.473343852</v>
      </c>
      <c r="Q88" s="78">
        <v>4.0000000000000002E-4</v>
      </c>
      <c r="R88" s="78">
        <v>0</v>
      </c>
      <c r="W88" s="93"/>
    </row>
    <row r="89" spans="2:23">
      <c r="B89" t="s">
        <v>3721</v>
      </c>
      <c r="C89" t="s">
        <v>2690</v>
      </c>
      <c r="D89" s="92">
        <v>8294</v>
      </c>
      <c r="E89"/>
      <c r="F89" t="s">
        <v>495</v>
      </c>
      <c r="G89" s="86">
        <v>44251</v>
      </c>
      <c r="H89" t="s">
        <v>208</v>
      </c>
      <c r="I89" s="77">
        <v>7.93</v>
      </c>
      <c r="J89" t="s">
        <v>355</v>
      </c>
      <c r="K89" t="s">
        <v>102</v>
      </c>
      <c r="L89" s="78">
        <v>2.3599999999999999E-2</v>
      </c>
      <c r="M89" s="78">
        <v>4.1500000000000002E-2</v>
      </c>
      <c r="N89" s="77">
        <v>330053.62</v>
      </c>
      <c r="O89" s="77">
        <v>96.41</v>
      </c>
      <c r="P89" s="77">
        <v>318.20469504200003</v>
      </c>
      <c r="Q89" s="78">
        <v>1E-3</v>
      </c>
      <c r="R89" s="78">
        <v>1E-4</v>
      </c>
      <c r="W89" s="93"/>
    </row>
    <row r="90" spans="2:23">
      <c r="B90" t="s">
        <v>3721</v>
      </c>
      <c r="C90" t="s">
        <v>2690</v>
      </c>
      <c r="D90" s="92">
        <v>8935</v>
      </c>
      <c r="E90"/>
      <c r="F90" t="s">
        <v>495</v>
      </c>
      <c r="G90" s="86">
        <v>44602</v>
      </c>
      <c r="H90" t="s">
        <v>208</v>
      </c>
      <c r="I90" s="77">
        <v>7.79</v>
      </c>
      <c r="J90" t="s">
        <v>355</v>
      </c>
      <c r="K90" t="s">
        <v>102</v>
      </c>
      <c r="L90" s="78">
        <v>2.0899999999999998E-2</v>
      </c>
      <c r="M90" s="78">
        <v>5.1499999999999997E-2</v>
      </c>
      <c r="N90" s="77">
        <v>340218.36</v>
      </c>
      <c r="O90" s="77">
        <v>84.9</v>
      </c>
      <c r="P90" s="77">
        <v>288.84538764000001</v>
      </c>
      <c r="Q90" s="78">
        <v>8.9999999999999998E-4</v>
      </c>
      <c r="R90" s="78">
        <v>1E-4</v>
      </c>
      <c r="W90" s="93"/>
    </row>
    <row r="91" spans="2:23">
      <c r="B91" t="s">
        <v>3721</v>
      </c>
      <c r="C91" t="s">
        <v>2690</v>
      </c>
      <c r="D91" s="92">
        <v>535850</v>
      </c>
      <c r="E91"/>
      <c r="F91" t="s">
        <v>495</v>
      </c>
      <c r="G91" s="86">
        <v>43500</v>
      </c>
      <c r="H91" t="s">
        <v>208</v>
      </c>
      <c r="I91" s="77">
        <v>7.88</v>
      </c>
      <c r="J91" t="s">
        <v>355</v>
      </c>
      <c r="K91" t="s">
        <v>102</v>
      </c>
      <c r="L91" s="78">
        <v>3.4500000000000003E-2</v>
      </c>
      <c r="M91" s="78">
        <v>3.3399999999999999E-2</v>
      </c>
      <c r="N91" s="77">
        <v>212948.36</v>
      </c>
      <c r="O91" s="77">
        <v>112.62</v>
      </c>
      <c r="P91" s="77">
        <v>239.822443032</v>
      </c>
      <c r="Q91" s="78">
        <v>8.0000000000000004E-4</v>
      </c>
      <c r="R91" s="78">
        <v>1E-4</v>
      </c>
      <c r="W91" s="93"/>
    </row>
    <row r="92" spans="2:23">
      <c r="B92" t="s">
        <v>3721</v>
      </c>
      <c r="C92" t="s">
        <v>2690</v>
      </c>
      <c r="D92" s="92">
        <v>6835</v>
      </c>
      <c r="E92"/>
      <c r="F92" t="s">
        <v>495</v>
      </c>
      <c r="G92" s="86">
        <v>43556</v>
      </c>
      <c r="H92" t="s">
        <v>208</v>
      </c>
      <c r="I92" s="77">
        <v>7.95</v>
      </c>
      <c r="J92" t="s">
        <v>355</v>
      </c>
      <c r="K92" t="s">
        <v>102</v>
      </c>
      <c r="L92" s="78">
        <v>3.0499999999999999E-2</v>
      </c>
      <c r="M92" s="78">
        <v>3.2399999999999998E-2</v>
      </c>
      <c r="N92" s="77">
        <v>214742.63</v>
      </c>
      <c r="O92" s="77">
        <v>109.11</v>
      </c>
      <c r="P92" s="77">
        <v>234.305683593</v>
      </c>
      <c r="Q92" s="78">
        <v>6.9999999999999999E-4</v>
      </c>
      <c r="R92" s="78">
        <v>1E-4</v>
      </c>
      <c r="W92" s="93"/>
    </row>
    <row r="93" spans="2:23">
      <c r="B93" t="s">
        <v>3721</v>
      </c>
      <c r="C93" t="s">
        <v>2690</v>
      </c>
      <c r="D93" s="92">
        <v>7124</v>
      </c>
      <c r="E93"/>
      <c r="F93" t="s">
        <v>495</v>
      </c>
      <c r="G93" s="86">
        <v>43703</v>
      </c>
      <c r="H93" t="s">
        <v>208</v>
      </c>
      <c r="I93" s="77">
        <v>8.07</v>
      </c>
      <c r="J93" t="s">
        <v>355</v>
      </c>
      <c r="K93" t="s">
        <v>102</v>
      </c>
      <c r="L93" s="78">
        <v>2.3800000000000002E-2</v>
      </c>
      <c r="M93" s="78">
        <v>3.4200000000000001E-2</v>
      </c>
      <c r="N93" s="77">
        <v>14155.81</v>
      </c>
      <c r="O93" s="77">
        <v>101.34</v>
      </c>
      <c r="P93" s="77">
        <v>14.345497854</v>
      </c>
      <c r="Q93" s="78">
        <v>0</v>
      </c>
      <c r="R93" s="78">
        <v>0</v>
      </c>
      <c r="W93" s="93"/>
    </row>
    <row r="94" spans="2:23">
      <c r="B94" t="s">
        <v>3721</v>
      </c>
      <c r="C94" t="s">
        <v>2690</v>
      </c>
      <c r="D94" s="92">
        <v>7206</v>
      </c>
      <c r="E94"/>
      <c r="F94" t="s">
        <v>495</v>
      </c>
      <c r="G94" s="86">
        <v>43740</v>
      </c>
      <c r="H94" t="s">
        <v>208</v>
      </c>
      <c r="I94" s="77">
        <v>7.99</v>
      </c>
      <c r="J94" t="s">
        <v>355</v>
      </c>
      <c r="K94" t="s">
        <v>102</v>
      </c>
      <c r="L94" s="78">
        <v>2.4299999999999999E-2</v>
      </c>
      <c r="M94" s="78">
        <v>3.7499999999999999E-2</v>
      </c>
      <c r="N94" s="77">
        <v>209195.3</v>
      </c>
      <c r="O94" s="77">
        <v>99.04</v>
      </c>
      <c r="P94" s="77">
        <v>207.18702511999999</v>
      </c>
      <c r="Q94" s="78">
        <v>6.9999999999999999E-4</v>
      </c>
      <c r="R94" s="78">
        <v>1E-4</v>
      </c>
      <c r="W94" s="93"/>
    </row>
    <row r="95" spans="2:23">
      <c r="B95" t="s">
        <v>3721</v>
      </c>
      <c r="C95" t="s">
        <v>2690</v>
      </c>
      <c r="D95" s="92">
        <v>7340</v>
      </c>
      <c r="E95"/>
      <c r="F95" t="s">
        <v>495</v>
      </c>
      <c r="G95" s="86">
        <v>43831</v>
      </c>
      <c r="H95" t="s">
        <v>208</v>
      </c>
      <c r="I95" s="77">
        <v>7.98</v>
      </c>
      <c r="J95" t="s">
        <v>355</v>
      </c>
      <c r="K95" t="s">
        <v>102</v>
      </c>
      <c r="L95" s="78">
        <v>2.3800000000000002E-2</v>
      </c>
      <c r="M95" s="78">
        <v>3.8899999999999997E-2</v>
      </c>
      <c r="N95" s="77">
        <v>217123.39</v>
      </c>
      <c r="O95" s="77">
        <v>97.77</v>
      </c>
      <c r="P95" s="77">
        <v>212.28153840300001</v>
      </c>
      <c r="Q95" s="78">
        <v>6.9999999999999999E-4</v>
      </c>
      <c r="R95" s="78">
        <v>1E-4</v>
      </c>
      <c r="W95" s="93"/>
    </row>
    <row r="96" spans="2:23">
      <c r="B96" t="s">
        <v>3725</v>
      </c>
      <c r="C96" t="s">
        <v>2690</v>
      </c>
      <c r="D96" s="92">
        <v>7936</v>
      </c>
      <c r="E96"/>
      <c r="F96" t="s">
        <v>2692</v>
      </c>
      <c r="G96" s="86">
        <v>44087</v>
      </c>
      <c r="H96" t="s">
        <v>1046</v>
      </c>
      <c r="I96" s="77">
        <v>5.26</v>
      </c>
      <c r="J96" t="s">
        <v>344</v>
      </c>
      <c r="K96" t="s">
        <v>102</v>
      </c>
      <c r="L96" s="78">
        <v>1.7899999999999999E-2</v>
      </c>
      <c r="M96" s="78">
        <v>3.1E-2</v>
      </c>
      <c r="N96" s="77">
        <v>1023080.96</v>
      </c>
      <c r="O96" s="77">
        <v>104.17</v>
      </c>
      <c r="P96" s="77">
        <v>1065.7434360320001</v>
      </c>
      <c r="Q96" s="78">
        <v>3.3999999999999998E-3</v>
      </c>
      <c r="R96" s="78">
        <v>4.0000000000000002E-4</v>
      </c>
      <c r="W96" s="93"/>
    </row>
    <row r="97" spans="2:23">
      <c r="B97" t="s">
        <v>3725</v>
      </c>
      <c r="C97" t="s">
        <v>2690</v>
      </c>
      <c r="D97" s="92">
        <v>7937</v>
      </c>
      <c r="E97"/>
      <c r="F97" t="s">
        <v>2692</v>
      </c>
      <c r="G97" s="86">
        <v>44087</v>
      </c>
      <c r="H97" t="s">
        <v>1046</v>
      </c>
      <c r="I97" s="77">
        <v>6.66</v>
      </c>
      <c r="J97" t="s">
        <v>344</v>
      </c>
      <c r="K97" t="s">
        <v>102</v>
      </c>
      <c r="L97" s="78">
        <v>7.5499999999999998E-2</v>
      </c>
      <c r="M97" s="78">
        <v>7.5999999999999998E-2</v>
      </c>
      <c r="N97" s="77">
        <v>39848.67</v>
      </c>
      <c r="O97" s="77">
        <v>101.62</v>
      </c>
      <c r="P97" s="77">
        <v>40.494218453999999</v>
      </c>
      <c r="Q97" s="78">
        <v>1E-4</v>
      </c>
      <c r="R97" s="78">
        <v>0</v>
      </c>
      <c r="W97" s="93"/>
    </row>
    <row r="98" spans="2:23">
      <c r="B98" t="s">
        <v>3722</v>
      </c>
      <c r="C98" t="s">
        <v>2685</v>
      </c>
      <c r="D98" s="92">
        <v>8063</v>
      </c>
      <c r="E98"/>
      <c r="F98" t="s">
        <v>507</v>
      </c>
      <c r="G98" s="86">
        <v>44147</v>
      </c>
      <c r="H98" t="s">
        <v>149</v>
      </c>
      <c r="I98" s="77">
        <v>7.55</v>
      </c>
      <c r="J98" t="s">
        <v>579</v>
      </c>
      <c r="K98" t="s">
        <v>102</v>
      </c>
      <c r="L98" s="78">
        <v>1.6299999999999999E-2</v>
      </c>
      <c r="M98" s="78">
        <v>3.1800000000000002E-2</v>
      </c>
      <c r="N98" s="77">
        <v>823349.72</v>
      </c>
      <c r="O98" s="77">
        <v>99.51</v>
      </c>
      <c r="P98" s="77">
        <v>819.31530637200001</v>
      </c>
      <c r="Q98" s="78">
        <v>2.5999999999999999E-3</v>
      </c>
      <c r="R98" s="78">
        <v>2.9999999999999997E-4</v>
      </c>
      <c r="W98" s="93"/>
    </row>
    <row r="99" spans="2:23">
      <c r="B99" t="s">
        <v>3722</v>
      </c>
      <c r="C99" t="s">
        <v>2685</v>
      </c>
      <c r="D99" s="92">
        <v>8145</v>
      </c>
      <c r="E99"/>
      <c r="F99" t="s">
        <v>507</v>
      </c>
      <c r="G99" s="86">
        <v>44185</v>
      </c>
      <c r="H99" t="s">
        <v>149</v>
      </c>
      <c r="I99" s="77">
        <v>7.56</v>
      </c>
      <c r="J99" t="s">
        <v>579</v>
      </c>
      <c r="K99" t="s">
        <v>102</v>
      </c>
      <c r="L99" s="78">
        <v>1.4999999999999999E-2</v>
      </c>
      <c r="M99" s="78">
        <v>3.2599999999999997E-2</v>
      </c>
      <c r="N99" s="77">
        <v>387040.35</v>
      </c>
      <c r="O99" s="77">
        <v>97.81</v>
      </c>
      <c r="P99" s="77">
        <v>378.56416633499998</v>
      </c>
      <c r="Q99" s="78">
        <v>1.1999999999999999E-3</v>
      </c>
      <c r="R99" s="78">
        <v>1E-4</v>
      </c>
      <c r="W99" s="93"/>
    </row>
    <row r="100" spans="2:23">
      <c r="B100" t="s">
        <v>3729</v>
      </c>
      <c r="C100" t="s">
        <v>2685</v>
      </c>
      <c r="D100" s="92">
        <v>8224</v>
      </c>
      <c r="E100"/>
      <c r="F100" t="s">
        <v>507</v>
      </c>
      <c r="G100" s="86">
        <v>44223</v>
      </c>
      <c r="H100" t="s">
        <v>149</v>
      </c>
      <c r="I100" s="77">
        <v>12.36</v>
      </c>
      <c r="J100" t="s">
        <v>344</v>
      </c>
      <c r="K100" t="s">
        <v>102</v>
      </c>
      <c r="L100" s="78">
        <v>2.1499999999999998E-2</v>
      </c>
      <c r="M100" s="78">
        <v>4.0099999999999997E-2</v>
      </c>
      <c r="N100" s="77">
        <v>1765632.96</v>
      </c>
      <c r="O100" s="77">
        <v>89.41</v>
      </c>
      <c r="P100" s="77">
        <v>1578.652429536</v>
      </c>
      <c r="Q100" s="78">
        <v>5.0000000000000001E-3</v>
      </c>
      <c r="R100" s="78">
        <v>5.9999999999999995E-4</v>
      </c>
      <c r="W100" s="93"/>
    </row>
    <row r="101" spans="2:23">
      <c r="B101" t="s">
        <v>3729</v>
      </c>
      <c r="C101" t="s">
        <v>2685</v>
      </c>
      <c r="D101" s="92">
        <v>444873</v>
      </c>
      <c r="E101"/>
      <c r="F101" t="s">
        <v>507</v>
      </c>
      <c r="G101" s="86">
        <v>42631</v>
      </c>
      <c r="H101" t="s">
        <v>149</v>
      </c>
      <c r="I101" s="77">
        <v>6.74</v>
      </c>
      <c r="J101" t="s">
        <v>344</v>
      </c>
      <c r="K101" t="s">
        <v>102</v>
      </c>
      <c r="L101" s="78">
        <v>4.1000000000000002E-2</v>
      </c>
      <c r="M101" s="78">
        <v>3.04E-2</v>
      </c>
      <c r="N101" s="77">
        <v>376971.42</v>
      </c>
      <c r="O101" s="77">
        <v>121.68</v>
      </c>
      <c r="P101" s="77">
        <v>458.69882385599999</v>
      </c>
      <c r="Q101" s="78">
        <v>1.5E-3</v>
      </c>
      <c r="R101" s="78">
        <v>2.0000000000000001E-4</v>
      </c>
      <c r="W101" s="93"/>
    </row>
    <row r="102" spans="2:23">
      <c r="B102" t="s">
        <v>3728</v>
      </c>
      <c r="C102" t="s">
        <v>2690</v>
      </c>
      <c r="D102" s="92">
        <v>2984</v>
      </c>
      <c r="E102"/>
      <c r="F102" t="s">
        <v>495</v>
      </c>
      <c r="G102" s="86">
        <v>41422</v>
      </c>
      <c r="H102" t="s">
        <v>208</v>
      </c>
      <c r="I102" s="77">
        <v>3.69</v>
      </c>
      <c r="J102" t="s">
        <v>355</v>
      </c>
      <c r="K102" t="s">
        <v>102</v>
      </c>
      <c r="L102" s="78">
        <v>5.0999999999999997E-2</v>
      </c>
      <c r="M102" s="78">
        <v>2.5100000000000001E-2</v>
      </c>
      <c r="N102" s="77">
        <v>17107.59</v>
      </c>
      <c r="O102" s="77">
        <v>125.65</v>
      </c>
      <c r="P102" s="77">
        <v>21.495686835000001</v>
      </c>
      <c r="Q102" s="78">
        <v>1E-4</v>
      </c>
      <c r="R102" s="78">
        <v>0</v>
      </c>
      <c r="W102" s="93"/>
    </row>
    <row r="103" spans="2:23">
      <c r="B103" t="s">
        <v>3728</v>
      </c>
      <c r="C103" t="s">
        <v>2690</v>
      </c>
      <c r="D103" s="92">
        <v>11898140</v>
      </c>
      <c r="E103"/>
      <c r="F103" t="s">
        <v>495</v>
      </c>
      <c r="G103" s="86">
        <v>41330</v>
      </c>
      <c r="H103" t="s">
        <v>208</v>
      </c>
      <c r="I103" s="77">
        <v>3.67</v>
      </c>
      <c r="J103" t="s">
        <v>355</v>
      </c>
      <c r="K103" t="s">
        <v>102</v>
      </c>
      <c r="L103" s="78">
        <v>5.0999999999999997E-2</v>
      </c>
      <c r="M103" s="78">
        <v>2.8500000000000001E-2</v>
      </c>
      <c r="N103" s="77">
        <v>106712.24</v>
      </c>
      <c r="O103" s="77">
        <v>124.89</v>
      </c>
      <c r="P103" s="77">
        <v>133.272916536</v>
      </c>
      <c r="Q103" s="78">
        <v>4.0000000000000002E-4</v>
      </c>
      <c r="R103" s="78">
        <v>0</v>
      </c>
      <c r="W103" s="93"/>
    </row>
    <row r="104" spans="2:23">
      <c r="B104" t="s">
        <v>3728</v>
      </c>
      <c r="C104" t="s">
        <v>2690</v>
      </c>
      <c r="D104" s="92">
        <v>11898320</v>
      </c>
      <c r="E104"/>
      <c r="F104" t="s">
        <v>495</v>
      </c>
      <c r="G104" s="86">
        <v>41597</v>
      </c>
      <c r="H104" t="s">
        <v>208</v>
      </c>
      <c r="I104" s="77">
        <v>3.68</v>
      </c>
      <c r="J104" t="s">
        <v>355</v>
      </c>
      <c r="K104" t="s">
        <v>102</v>
      </c>
      <c r="L104" s="78">
        <v>5.0999999999999997E-2</v>
      </c>
      <c r="M104" s="78">
        <v>2.6700000000000002E-2</v>
      </c>
      <c r="N104" s="77">
        <v>7110.03</v>
      </c>
      <c r="O104" s="77">
        <v>122.89</v>
      </c>
      <c r="P104" s="77">
        <v>8.7375158670000008</v>
      </c>
      <c r="Q104" s="78">
        <v>0</v>
      </c>
      <c r="R104" s="78">
        <v>0</v>
      </c>
      <c r="W104" s="93"/>
    </row>
    <row r="105" spans="2:23">
      <c r="B105" t="s">
        <v>3728</v>
      </c>
      <c r="C105" t="s">
        <v>2690</v>
      </c>
      <c r="D105" s="92">
        <v>11898330</v>
      </c>
      <c r="E105"/>
      <c r="F105" t="s">
        <v>495</v>
      </c>
      <c r="G105" s="86">
        <v>41630</v>
      </c>
      <c r="H105" t="s">
        <v>208</v>
      </c>
      <c r="I105" s="77">
        <v>3.67</v>
      </c>
      <c r="J105" t="s">
        <v>355</v>
      </c>
      <c r="K105" t="s">
        <v>102</v>
      </c>
      <c r="L105" s="78">
        <v>5.0999999999999997E-2</v>
      </c>
      <c r="M105" s="78">
        <v>2.8500000000000001E-2</v>
      </c>
      <c r="N105" s="77">
        <v>80889.22</v>
      </c>
      <c r="O105" s="77">
        <v>122.56</v>
      </c>
      <c r="P105" s="77">
        <v>99.137828032000002</v>
      </c>
      <c r="Q105" s="78">
        <v>2.9999999999999997E-4</v>
      </c>
      <c r="R105" s="78">
        <v>0</v>
      </c>
      <c r="W105" s="93"/>
    </row>
    <row r="106" spans="2:23">
      <c r="B106" t="s">
        <v>3728</v>
      </c>
      <c r="C106" t="s">
        <v>2690</v>
      </c>
      <c r="D106" s="92">
        <v>11898340</v>
      </c>
      <c r="E106"/>
      <c r="F106" t="s">
        <v>495</v>
      </c>
      <c r="G106" s="86">
        <v>41666</v>
      </c>
      <c r="H106" t="s">
        <v>208</v>
      </c>
      <c r="I106" s="77">
        <v>3.67</v>
      </c>
      <c r="J106" t="s">
        <v>355</v>
      </c>
      <c r="K106" t="s">
        <v>102</v>
      </c>
      <c r="L106" s="78">
        <v>5.0999999999999997E-2</v>
      </c>
      <c r="M106" s="78">
        <v>2.8500000000000001E-2</v>
      </c>
      <c r="N106" s="77">
        <v>15645.58</v>
      </c>
      <c r="O106" s="77">
        <v>122.46</v>
      </c>
      <c r="P106" s="77">
        <v>19.159577268</v>
      </c>
      <c r="Q106" s="78">
        <v>1E-4</v>
      </c>
      <c r="R106" s="78">
        <v>0</v>
      </c>
      <c r="W106" s="93"/>
    </row>
    <row r="107" spans="2:23">
      <c r="B107" t="s">
        <v>3728</v>
      </c>
      <c r="C107" t="s">
        <v>2690</v>
      </c>
      <c r="D107" s="92">
        <v>11898350</v>
      </c>
      <c r="E107"/>
      <c r="F107" t="s">
        <v>495</v>
      </c>
      <c r="G107" s="86">
        <v>41696</v>
      </c>
      <c r="H107" t="s">
        <v>208</v>
      </c>
      <c r="I107" s="77">
        <v>3.67</v>
      </c>
      <c r="J107" t="s">
        <v>355</v>
      </c>
      <c r="K107" t="s">
        <v>102</v>
      </c>
      <c r="L107" s="78">
        <v>5.0999999999999997E-2</v>
      </c>
      <c r="M107" s="78">
        <v>2.8500000000000001E-2</v>
      </c>
      <c r="N107" s="77">
        <v>15058.86</v>
      </c>
      <c r="O107" s="77">
        <v>123.19</v>
      </c>
      <c r="P107" s="77">
        <v>18.551009634</v>
      </c>
      <c r="Q107" s="78">
        <v>1E-4</v>
      </c>
      <c r="R107" s="78">
        <v>0</v>
      </c>
      <c r="W107" s="93"/>
    </row>
    <row r="108" spans="2:23">
      <c r="B108" t="s">
        <v>3728</v>
      </c>
      <c r="C108" t="s">
        <v>2690</v>
      </c>
      <c r="D108" s="92">
        <v>11898360</v>
      </c>
      <c r="E108"/>
      <c r="F108" t="s">
        <v>495</v>
      </c>
      <c r="G108" s="86">
        <v>41725</v>
      </c>
      <c r="H108" t="s">
        <v>208</v>
      </c>
      <c r="I108" s="77">
        <v>3.67</v>
      </c>
      <c r="J108" t="s">
        <v>355</v>
      </c>
      <c r="K108" t="s">
        <v>102</v>
      </c>
      <c r="L108" s="78">
        <v>5.0999999999999997E-2</v>
      </c>
      <c r="M108" s="78">
        <v>2.8500000000000001E-2</v>
      </c>
      <c r="N108" s="77">
        <v>29990.18</v>
      </c>
      <c r="O108" s="77">
        <v>123.42</v>
      </c>
      <c r="P108" s="77">
        <v>37.013880155999999</v>
      </c>
      <c r="Q108" s="78">
        <v>1E-4</v>
      </c>
      <c r="R108" s="78">
        <v>0</v>
      </c>
      <c r="W108" s="93"/>
    </row>
    <row r="109" spans="2:23">
      <c r="B109" t="s">
        <v>3728</v>
      </c>
      <c r="C109" t="s">
        <v>2690</v>
      </c>
      <c r="D109" s="92">
        <v>11898380</v>
      </c>
      <c r="E109"/>
      <c r="F109" t="s">
        <v>495</v>
      </c>
      <c r="G109" s="86">
        <v>41787</v>
      </c>
      <c r="H109" t="s">
        <v>208</v>
      </c>
      <c r="I109" s="77">
        <v>3.67</v>
      </c>
      <c r="J109" t="s">
        <v>355</v>
      </c>
      <c r="K109" t="s">
        <v>102</v>
      </c>
      <c r="L109" s="78">
        <v>5.0999999999999997E-2</v>
      </c>
      <c r="M109" s="78">
        <v>2.8500000000000001E-2</v>
      </c>
      <c r="N109" s="77">
        <v>18880.830000000002</v>
      </c>
      <c r="O109" s="77">
        <v>122.94</v>
      </c>
      <c r="P109" s="77">
        <v>23.212092402</v>
      </c>
      <c r="Q109" s="78">
        <v>1E-4</v>
      </c>
      <c r="R109" s="78">
        <v>0</v>
      </c>
      <c r="W109" s="93"/>
    </row>
    <row r="110" spans="2:23">
      <c r="B110" t="s">
        <v>3728</v>
      </c>
      <c r="C110" t="s">
        <v>2690</v>
      </c>
      <c r="D110" s="92">
        <v>11898390</v>
      </c>
      <c r="E110"/>
      <c r="F110" t="s">
        <v>495</v>
      </c>
      <c r="G110" s="86">
        <v>41815</v>
      </c>
      <c r="H110" t="s">
        <v>208</v>
      </c>
      <c r="I110" s="77">
        <v>3.67</v>
      </c>
      <c r="J110" t="s">
        <v>355</v>
      </c>
      <c r="K110" t="s">
        <v>102</v>
      </c>
      <c r="L110" s="78">
        <v>5.0999999999999997E-2</v>
      </c>
      <c r="M110" s="78">
        <v>2.8500000000000001E-2</v>
      </c>
      <c r="N110" s="77">
        <v>10615.82</v>
      </c>
      <c r="O110" s="77">
        <v>122.83</v>
      </c>
      <c r="P110" s="77">
        <v>13.039411705999999</v>
      </c>
      <c r="Q110" s="78">
        <v>0</v>
      </c>
      <c r="R110" s="78">
        <v>0</v>
      </c>
      <c r="W110" s="93"/>
    </row>
    <row r="111" spans="2:23">
      <c r="B111" t="s">
        <v>3728</v>
      </c>
      <c r="C111" t="s">
        <v>2690</v>
      </c>
      <c r="D111" s="92">
        <v>11898400</v>
      </c>
      <c r="E111"/>
      <c r="F111" t="s">
        <v>495</v>
      </c>
      <c r="G111" s="86">
        <v>41836</v>
      </c>
      <c r="H111" t="s">
        <v>208</v>
      </c>
      <c r="I111" s="77">
        <v>3.67</v>
      </c>
      <c r="J111" t="s">
        <v>355</v>
      </c>
      <c r="K111" t="s">
        <v>102</v>
      </c>
      <c r="L111" s="78">
        <v>5.0999999999999997E-2</v>
      </c>
      <c r="M111" s="78">
        <v>2.8500000000000001E-2</v>
      </c>
      <c r="N111" s="77">
        <v>31559.58</v>
      </c>
      <c r="O111" s="77">
        <v>122.47</v>
      </c>
      <c r="P111" s="77">
        <v>38.651017625999998</v>
      </c>
      <c r="Q111" s="78">
        <v>1E-4</v>
      </c>
      <c r="R111" s="78">
        <v>0</v>
      </c>
      <c r="W111" s="93"/>
    </row>
    <row r="112" spans="2:23">
      <c r="B112" t="s">
        <v>3728</v>
      </c>
      <c r="C112" t="s">
        <v>2690</v>
      </c>
      <c r="D112" s="92">
        <v>11898230</v>
      </c>
      <c r="E112"/>
      <c r="F112" t="s">
        <v>495</v>
      </c>
      <c r="G112" s="86">
        <v>41239</v>
      </c>
      <c r="H112" t="s">
        <v>208</v>
      </c>
      <c r="I112" s="77">
        <v>3.67</v>
      </c>
      <c r="J112" t="s">
        <v>355</v>
      </c>
      <c r="K112" t="s">
        <v>102</v>
      </c>
      <c r="L112" s="78">
        <v>5.0999999999999997E-2</v>
      </c>
      <c r="M112" s="78">
        <v>2.8500000000000001E-2</v>
      </c>
      <c r="N112" s="77">
        <v>124956.2</v>
      </c>
      <c r="O112" s="77">
        <v>124.32</v>
      </c>
      <c r="P112" s="77">
        <v>155.34554783999999</v>
      </c>
      <c r="Q112" s="78">
        <v>5.0000000000000001E-4</v>
      </c>
      <c r="R112" s="78">
        <v>1E-4</v>
      </c>
      <c r="W112" s="93"/>
    </row>
    <row r="113" spans="2:23">
      <c r="B113" t="s">
        <v>3728</v>
      </c>
      <c r="C113" t="s">
        <v>2690</v>
      </c>
      <c r="D113" s="92">
        <v>11898120</v>
      </c>
      <c r="E113"/>
      <c r="F113" t="s">
        <v>495</v>
      </c>
      <c r="G113" s="86">
        <v>41269</v>
      </c>
      <c r="H113" t="s">
        <v>208</v>
      </c>
      <c r="I113" s="77">
        <v>3.69</v>
      </c>
      <c r="J113" t="s">
        <v>355</v>
      </c>
      <c r="K113" t="s">
        <v>102</v>
      </c>
      <c r="L113" s="78">
        <v>5.0999999999999997E-2</v>
      </c>
      <c r="M113" s="78">
        <v>2.5100000000000001E-2</v>
      </c>
      <c r="N113" s="77">
        <v>34019.97</v>
      </c>
      <c r="O113" s="77">
        <v>126.45</v>
      </c>
      <c r="P113" s="77">
        <v>43.018252064999999</v>
      </c>
      <c r="Q113" s="78">
        <v>1E-4</v>
      </c>
      <c r="R113" s="78">
        <v>0</v>
      </c>
      <c r="W113" s="93"/>
    </row>
    <row r="114" spans="2:23">
      <c r="B114" t="s">
        <v>3728</v>
      </c>
      <c r="C114" t="s">
        <v>2690</v>
      </c>
      <c r="D114" s="92">
        <v>11898130</v>
      </c>
      <c r="E114"/>
      <c r="F114" t="s">
        <v>495</v>
      </c>
      <c r="G114" s="86">
        <v>41298</v>
      </c>
      <c r="H114" t="s">
        <v>208</v>
      </c>
      <c r="I114" s="77">
        <v>3.67</v>
      </c>
      <c r="J114" t="s">
        <v>355</v>
      </c>
      <c r="K114" t="s">
        <v>102</v>
      </c>
      <c r="L114" s="78">
        <v>5.0999999999999997E-2</v>
      </c>
      <c r="M114" s="78">
        <v>2.8500000000000001E-2</v>
      </c>
      <c r="N114" s="77">
        <v>68839.03</v>
      </c>
      <c r="O114" s="77">
        <v>124.67</v>
      </c>
      <c r="P114" s="77">
        <v>85.821618701000006</v>
      </c>
      <c r="Q114" s="78">
        <v>2.9999999999999997E-4</v>
      </c>
      <c r="R114" s="78">
        <v>0</v>
      </c>
      <c r="W114" s="93"/>
    </row>
    <row r="115" spans="2:23">
      <c r="B115" t="s">
        <v>3728</v>
      </c>
      <c r="C115" t="s">
        <v>2690</v>
      </c>
      <c r="D115" s="92">
        <v>11898150</v>
      </c>
      <c r="E115"/>
      <c r="F115" t="s">
        <v>495</v>
      </c>
      <c r="G115" s="86">
        <v>41389</v>
      </c>
      <c r="H115" t="s">
        <v>208</v>
      </c>
      <c r="I115" s="77">
        <v>3.69</v>
      </c>
      <c r="J115" t="s">
        <v>355</v>
      </c>
      <c r="K115" t="s">
        <v>102</v>
      </c>
      <c r="L115" s="78">
        <v>5.0999999999999997E-2</v>
      </c>
      <c r="M115" s="78">
        <v>2.5100000000000001E-2</v>
      </c>
      <c r="N115" s="77">
        <v>46709.55</v>
      </c>
      <c r="O115" s="77">
        <v>126.19</v>
      </c>
      <c r="P115" s="77">
        <v>58.942781144999998</v>
      </c>
      <c r="Q115" s="78">
        <v>2.0000000000000001E-4</v>
      </c>
      <c r="R115" s="78">
        <v>0</v>
      </c>
      <c r="W115" s="93"/>
    </row>
    <row r="116" spans="2:23">
      <c r="B116" t="s">
        <v>3728</v>
      </c>
      <c r="C116" t="s">
        <v>2690</v>
      </c>
      <c r="D116" s="92">
        <v>11898270</v>
      </c>
      <c r="E116"/>
      <c r="F116" t="s">
        <v>495</v>
      </c>
      <c r="G116" s="86">
        <v>41450</v>
      </c>
      <c r="H116" t="s">
        <v>208</v>
      </c>
      <c r="I116" s="77">
        <v>3.69</v>
      </c>
      <c r="J116" t="s">
        <v>355</v>
      </c>
      <c r="K116" t="s">
        <v>102</v>
      </c>
      <c r="L116" s="78">
        <v>5.0999999999999997E-2</v>
      </c>
      <c r="M116" s="78">
        <v>2.52E-2</v>
      </c>
      <c r="N116" s="77">
        <v>28183.43</v>
      </c>
      <c r="O116" s="77">
        <v>125.51</v>
      </c>
      <c r="P116" s="77">
        <v>35.373022992999999</v>
      </c>
      <c r="Q116" s="78">
        <v>1E-4</v>
      </c>
      <c r="R116" s="78">
        <v>0</v>
      </c>
      <c r="W116" s="93"/>
    </row>
    <row r="117" spans="2:23">
      <c r="B117" t="s">
        <v>3728</v>
      </c>
      <c r="C117" t="s">
        <v>2690</v>
      </c>
      <c r="D117" s="92">
        <v>11898280</v>
      </c>
      <c r="E117"/>
      <c r="F117" t="s">
        <v>495</v>
      </c>
      <c r="G117" s="86">
        <v>41480</v>
      </c>
      <c r="H117" t="s">
        <v>208</v>
      </c>
      <c r="I117" s="77">
        <v>3.69</v>
      </c>
      <c r="J117" t="s">
        <v>355</v>
      </c>
      <c r="K117" t="s">
        <v>102</v>
      </c>
      <c r="L117" s="78">
        <v>5.0999999999999997E-2</v>
      </c>
      <c r="M117" s="78">
        <v>2.58E-2</v>
      </c>
      <c r="N117" s="77">
        <v>24750.61</v>
      </c>
      <c r="O117" s="77">
        <v>124.27</v>
      </c>
      <c r="P117" s="77">
        <v>30.757583047000001</v>
      </c>
      <c r="Q117" s="78">
        <v>1E-4</v>
      </c>
      <c r="R117" s="78">
        <v>0</v>
      </c>
      <c r="W117" s="93"/>
    </row>
    <row r="118" spans="2:23">
      <c r="B118" t="s">
        <v>3728</v>
      </c>
      <c r="C118" t="s">
        <v>2690</v>
      </c>
      <c r="D118" s="92">
        <v>11898290</v>
      </c>
      <c r="E118"/>
      <c r="F118" t="s">
        <v>495</v>
      </c>
      <c r="G118" s="86">
        <v>41512</v>
      </c>
      <c r="H118" t="s">
        <v>208</v>
      </c>
      <c r="I118" s="77">
        <v>3.63</v>
      </c>
      <c r="J118" t="s">
        <v>355</v>
      </c>
      <c r="K118" t="s">
        <v>102</v>
      </c>
      <c r="L118" s="78">
        <v>5.0999999999999997E-2</v>
      </c>
      <c r="M118" s="78">
        <v>3.5799999999999998E-2</v>
      </c>
      <c r="N118" s="77">
        <v>77164.5</v>
      </c>
      <c r="O118" s="77">
        <v>119.58</v>
      </c>
      <c r="P118" s="77">
        <v>92.273309100000006</v>
      </c>
      <c r="Q118" s="78">
        <v>2.9999999999999997E-4</v>
      </c>
      <c r="R118" s="78">
        <v>0</v>
      </c>
      <c r="W118" s="93"/>
    </row>
    <row r="119" spans="2:23">
      <c r="B119" t="s">
        <v>3728</v>
      </c>
      <c r="C119" t="s">
        <v>2690</v>
      </c>
      <c r="D119" s="92">
        <v>11898300</v>
      </c>
      <c r="E119"/>
      <c r="F119" t="s">
        <v>495</v>
      </c>
      <c r="G119" s="86">
        <v>41547</v>
      </c>
      <c r="H119" t="s">
        <v>208</v>
      </c>
      <c r="I119" s="77">
        <v>3.63</v>
      </c>
      <c r="J119" t="s">
        <v>355</v>
      </c>
      <c r="K119" t="s">
        <v>102</v>
      </c>
      <c r="L119" s="78">
        <v>5.0999999999999997E-2</v>
      </c>
      <c r="M119" s="78">
        <v>3.5799999999999998E-2</v>
      </c>
      <c r="N119" s="77">
        <v>56461.94</v>
      </c>
      <c r="O119" s="77">
        <v>119.34</v>
      </c>
      <c r="P119" s="77">
        <v>67.381679195999993</v>
      </c>
      <c r="Q119" s="78">
        <v>2.0000000000000001E-4</v>
      </c>
      <c r="R119" s="78">
        <v>0</v>
      </c>
      <c r="W119" s="93"/>
    </row>
    <row r="120" spans="2:23">
      <c r="B120" t="s">
        <v>3728</v>
      </c>
      <c r="C120" t="s">
        <v>2690</v>
      </c>
      <c r="D120" s="92">
        <v>11898310</v>
      </c>
      <c r="E120"/>
      <c r="F120" t="s">
        <v>495</v>
      </c>
      <c r="G120" s="86">
        <v>41571</v>
      </c>
      <c r="H120" t="s">
        <v>208</v>
      </c>
      <c r="I120" s="77">
        <v>3.68</v>
      </c>
      <c r="J120" t="s">
        <v>355</v>
      </c>
      <c r="K120" t="s">
        <v>102</v>
      </c>
      <c r="L120" s="78">
        <v>5.0999999999999997E-2</v>
      </c>
      <c r="M120" s="78">
        <v>2.64E-2</v>
      </c>
      <c r="N120" s="77">
        <v>27530.57</v>
      </c>
      <c r="O120" s="77">
        <v>123.36</v>
      </c>
      <c r="P120" s="77">
        <v>33.961711151999999</v>
      </c>
      <c r="Q120" s="78">
        <v>1E-4</v>
      </c>
      <c r="R120" s="78">
        <v>0</v>
      </c>
      <c r="W120" s="93"/>
    </row>
    <row r="121" spans="2:23">
      <c r="B121" t="s">
        <v>3728</v>
      </c>
      <c r="C121" t="s">
        <v>2690</v>
      </c>
      <c r="D121" s="92">
        <v>11898410</v>
      </c>
      <c r="E121"/>
      <c r="F121" t="s">
        <v>495</v>
      </c>
      <c r="G121" s="86">
        <v>41911</v>
      </c>
      <c r="H121" t="s">
        <v>208</v>
      </c>
      <c r="I121" s="77">
        <v>3.67</v>
      </c>
      <c r="J121" t="s">
        <v>355</v>
      </c>
      <c r="K121" t="s">
        <v>102</v>
      </c>
      <c r="L121" s="78">
        <v>5.0999999999999997E-2</v>
      </c>
      <c r="M121" s="78">
        <v>2.8500000000000001E-2</v>
      </c>
      <c r="N121" s="77">
        <v>12387.09</v>
      </c>
      <c r="O121" s="77">
        <v>122.47</v>
      </c>
      <c r="P121" s="77">
        <v>15.170469123</v>
      </c>
      <c r="Q121" s="78">
        <v>0</v>
      </c>
      <c r="R121" s="78">
        <v>0</v>
      </c>
      <c r="W121" s="93"/>
    </row>
    <row r="122" spans="2:23">
      <c r="B122" t="s">
        <v>3728</v>
      </c>
      <c r="C122" t="s">
        <v>2690</v>
      </c>
      <c r="D122" s="92">
        <v>11898420</v>
      </c>
      <c r="E122"/>
      <c r="F122" t="s">
        <v>495</v>
      </c>
      <c r="G122" s="86">
        <v>42033</v>
      </c>
      <c r="H122" t="s">
        <v>208</v>
      </c>
      <c r="I122" s="77">
        <v>3.67</v>
      </c>
      <c r="J122" t="s">
        <v>355</v>
      </c>
      <c r="K122" t="s">
        <v>102</v>
      </c>
      <c r="L122" s="78">
        <v>5.0999999999999997E-2</v>
      </c>
      <c r="M122" s="78">
        <v>2.8500000000000001E-2</v>
      </c>
      <c r="N122" s="77">
        <v>82454.539999999994</v>
      </c>
      <c r="O122" s="77">
        <v>122.71</v>
      </c>
      <c r="P122" s="77">
        <v>101.179966034</v>
      </c>
      <c r="Q122" s="78">
        <v>2.9999999999999997E-4</v>
      </c>
      <c r="R122" s="78">
        <v>0</v>
      </c>
      <c r="W122" s="93"/>
    </row>
    <row r="123" spans="2:23">
      <c r="B123" t="s">
        <v>3728</v>
      </c>
      <c r="C123" t="s">
        <v>2690</v>
      </c>
      <c r="D123" s="92">
        <v>11898421</v>
      </c>
      <c r="E123"/>
      <c r="F123" t="s">
        <v>495</v>
      </c>
      <c r="G123" s="86">
        <v>42054</v>
      </c>
      <c r="H123" t="s">
        <v>208</v>
      </c>
      <c r="I123" s="77">
        <v>3.67</v>
      </c>
      <c r="J123" t="s">
        <v>355</v>
      </c>
      <c r="K123" t="s">
        <v>102</v>
      </c>
      <c r="L123" s="78">
        <v>5.0999999999999997E-2</v>
      </c>
      <c r="M123" s="78">
        <v>2.8500000000000001E-2</v>
      </c>
      <c r="N123" s="77">
        <v>161067.57999999999</v>
      </c>
      <c r="O123" s="77">
        <v>123.79</v>
      </c>
      <c r="P123" s="77">
        <v>199.38555728200001</v>
      </c>
      <c r="Q123" s="78">
        <v>5.9999999999999995E-4</v>
      </c>
      <c r="R123" s="78">
        <v>1E-4</v>
      </c>
      <c r="W123" s="93"/>
    </row>
    <row r="124" spans="2:23">
      <c r="B124" t="s">
        <v>3728</v>
      </c>
      <c r="C124" t="s">
        <v>2690</v>
      </c>
      <c r="D124" s="92">
        <v>435717</v>
      </c>
      <c r="E124"/>
      <c r="F124" t="s">
        <v>495</v>
      </c>
      <c r="G124" s="86">
        <v>42565</v>
      </c>
      <c r="H124" t="s">
        <v>208</v>
      </c>
      <c r="I124" s="77">
        <v>3.67</v>
      </c>
      <c r="J124" t="s">
        <v>355</v>
      </c>
      <c r="K124" t="s">
        <v>102</v>
      </c>
      <c r="L124" s="78">
        <v>5.0999999999999997E-2</v>
      </c>
      <c r="M124" s="78">
        <v>2.8500000000000001E-2</v>
      </c>
      <c r="N124" s="77">
        <v>196597.31</v>
      </c>
      <c r="O124" s="77">
        <v>124.29</v>
      </c>
      <c r="P124" s="77">
        <v>244.35079659900001</v>
      </c>
      <c r="Q124" s="78">
        <v>8.0000000000000004E-4</v>
      </c>
      <c r="R124" s="78">
        <v>1E-4</v>
      </c>
      <c r="W124" s="93"/>
    </row>
    <row r="125" spans="2:23">
      <c r="B125" t="s">
        <v>3728</v>
      </c>
      <c r="C125" t="s">
        <v>2690</v>
      </c>
      <c r="D125" s="92">
        <v>11898180</v>
      </c>
      <c r="E125"/>
      <c r="F125" t="s">
        <v>495</v>
      </c>
      <c r="G125" s="86">
        <v>41115</v>
      </c>
      <c r="H125" t="s">
        <v>208</v>
      </c>
      <c r="I125" s="77">
        <v>3.67</v>
      </c>
      <c r="J125" t="s">
        <v>355</v>
      </c>
      <c r="K125" t="s">
        <v>102</v>
      </c>
      <c r="L125" s="78">
        <v>5.0999999999999997E-2</v>
      </c>
      <c r="M125" s="78">
        <v>2.86E-2</v>
      </c>
      <c r="N125" s="77">
        <v>49146.26</v>
      </c>
      <c r="O125" s="77">
        <v>125.45</v>
      </c>
      <c r="P125" s="77">
        <v>61.653983169999997</v>
      </c>
      <c r="Q125" s="78">
        <v>2.0000000000000001E-4</v>
      </c>
      <c r="R125" s="78">
        <v>0</v>
      </c>
      <c r="W125" s="93"/>
    </row>
    <row r="126" spans="2:23">
      <c r="B126" t="s">
        <v>3728</v>
      </c>
      <c r="C126" t="s">
        <v>2690</v>
      </c>
      <c r="D126" s="92">
        <v>11898190</v>
      </c>
      <c r="E126"/>
      <c r="F126" t="s">
        <v>495</v>
      </c>
      <c r="G126" s="86">
        <v>41179</v>
      </c>
      <c r="H126" t="s">
        <v>208</v>
      </c>
      <c r="I126" s="77">
        <v>3.67</v>
      </c>
      <c r="J126" t="s">
        <v>355</v>
      </c>
      <c r="K126" t="s">
        <v>102</v>
      </c>
      <c r="L126" s="78">
        <v>5.0999999999999997E-2</v>
      </c>
      <c r="M126" s="78">
        <v>2.8500000000000001E-2</v>
      </c>
      <c r="N126" s="77">
        <v>61973.43</v>
      </c>
      <c r="O126" s="77">
        <v>124.08</v>
      </c>
      <c r="P126" s="77">
        <v>76.896631944000006</v>
      </c>
      <c r="Q126" s="78">
        <v>2.0000000000000001E-4</v>
      </c>
      <c r="R126" s="78">
        <v>0</v>
      </c>
      <c r="W126" s="93"/>
    </row>
    <row r="127" spans="2:23">
      <c r="B127" t="s">
        <v>3729</v>
      </c>
      <c r="C127" t="s">
        <v>2685</v>
      </c>
      <c r="D127" s="92">
        <v>2963</v>
      </c>
      <c r="E127"/>
      <c r="F127" t="s">
        <v>507</v>
      </c>
      <c r="G127" s="86">
        <v>41423</v>
      </c>
      <c r="H127" t="s">
        <v>149</v>
      </c>
      <c r="I127" s="77">
        <v>2.81</v>
      </c>
      <c r="J127" t="s">
        <v>344</v>
      </c>
      <c r="K127" t="s">
        <v>102</v>
      </c>
      <c r="L127" s="78">
        <v>0.05</v>
      </c>
      <c r="M127" s="78">
        <v>2.52E-2</v>
      </c>
      <c r="N127" s="77">
        <v>338001.01</v>
      </c>
      <c r="O127" s="77">
        <v>122</v>
      </c>
      <c r="P127" s="77">
        <v>412.36123220000002</v>
      </c>
      <c r="Q127" s="78">
        <v>1.2999999999999999E-3</v>
      </c>
      <c r="R127" s="78">
        <v>2.0000000000000001E-4</v>
      </c>
      <c r="W127" s="93"/>
    </row>
    <row r="128" spans="2:23">
      <c r="B128" t="s">
        <v>3729</v>
      </c>
      <c r="C128" t="s">
        <v>2685</v>
      </c>
      <c r="D128" s="92">
        <v>2968</v>
      </c>
      <c r="E128"/>
      <c r="F128" t="s">
        <v>507</v>
      </c>
      <c r="G128" s="86">
        <v>41423</v>
      </c>
      <c r="H128" t="s">
        <v>149</v>
      </c>
      <c r="I128" s="77">
        <v>2.81</v>
      </c>
      <c r="J128" t="s">
        <v>344</v>
      </c>
      <c r="K128" t="s">
        <v>102</v>
      </c>
      <c r="L128" s="78">
        <v>0.05</v>
      </c>
      <c r="M128" s="78">
        <v>2.52E-2</v>
      </c>
      <c r="N128" s="77">
        <v>108707.84</v>
      </c>
      <c r="O128" s="77">
        <v>122</v>
      </c>
      <c r="P128" s="77">
        <v>132.6235648</v>
      </c>
      <c r="Q128" s="78">
        <v>4.0000000000000002E-4</v>
      </c>
      <c r="R128" s="78">
        <v>0</v>
      </c>
      <c r="W128" s="93"/>
    </row>
    <row r="129" spans="2:23">
      <c r="B129" t="s">
        <v>3729</v>
      </c>
      <c r="C129" t="s">
        <v>2685</v>
      </c>
      <c r="D129" s="92">
        <v>4605</v>
      </c>
      <c r="E129"/>
      <c r="F129" t="s">
        <v>507</v>
      </c>
      <c r="G129" s="86">
        <v>42352</v>
      </c>
      <c r="H129" t="s">
        <v>149</v>
      </c>
      <c r="I129" s="77">
        <v>5.04</v>
      </c>
      <c r="J129" t="s">
        <v>344</v>
      </c>
      <c r="K129" t="s">
        <v>102</v>
      </c>
      <c r="L129" s="78">
        <v>0.05</v>
      </c>
      <c r="M129" s="78">
        <v>2.8000000000000001E-2</v>
      </c>
      <c r="N129" s="77">
        <v>415439.85</v>
      </c>
      <c r="O129" s="77">
        <v>125.99</v>
      </c>
      <c r="P129" s="77">
        <v>523.41266701500001</v>
      </c>
      <c r="Q129" s="78">
        <v>1.6999999999999999E-3</v>
      </c>
      <c r="R129" s="78">
        <v>2.0000000000000001E-4</v>
      </c>
      <c r="W129" s="93"/>
    </row>
    <row r="130" spans="2:23">
      <c r="B130" t="s">
        <v>3729</v>
      </c>
      <c r="C130" t="s">
        <v>2685</v>
      </c>
      <c r="D130" s="92">
        <v>4606</v>
      </c>
      <c r="E130"/>
      <c r="F130" t="s">
        <v>507</v>
      </c>
      <c r="G130" s="86">
        <v>42352</v>
      </c>
      <c r="H130" t="s">
        <v>149</v>
      </c>
      <c r="I130" s="77">
        <v>6.78</v>
      </c>
      <c r="J130" t="s">
        <v>344</v>
      </c>
      <c r="K130" t="s">
        <v>102</v>
      </c>
      <c r="L130" s="78">
        <v>4.1000000000000002E-2</v>
      </c>
      <c r="M130" s="78">
        <v>2.7900000000000001E-2</v>
      </c>
      <c r="N130" s="77">
        <v>1270330.1499999999</v>
      </c>
      <c r="O130" s="77">
        <v>123.24</v>
      </c>
      <c r="P130" s="77">
        <v>1565.5548768599999</v>
      </c>
      <c r="Q130" s="78">
        <v>5.0000000000000001E-3</v>
      </c>
      <c r="R130" s="78">
        <v>5.9999999999999995E-4</v>
      </c>
      <c r="W130" s="93"/>
    </row>
    <row r="131" spans="2:23">
      <c r="B131" t="s">
        <v>3728</v>
      </c>
      <c r="C131" t="s">
        <v>2690</v>
      </c>
      <c r="D131" s="92">
        <v>88770</v>
      </c>
      <c r="E131"/>
      <c r="F131" t="s">
        <v>495</v>
      </c>
      <c r="G131" s="86">
        <v>40570</v>
      </c>
      <c r="H131" t="s">
        <v>208</v>
      </c>
      <c r="I131" s="77">
        <v>3.69</v>
      </c>
      <c r="J131" t="s">
        <v>355</v>
      </c>
      <c r="K131" t="s">
        <v>102</v>
      </c>
      <c r="L131" s="78">
        <v>5.0999999999999997E-2</v>
      </c>
      <c r="M131" s="78">
        <v>2.5100000000000001E-2</v>
      </c>
      <c r="N131" s="77">
        <v>996835.56</v>
      </c>
      <c r="O131" s="77">
        <v>131.06</v>
      </c>
      <c r="P131" s="77">
        <v>1306.452684936</v>
      </c>
      <c r="Q131" s="78">
        <v>4.1999999999999997E-3</v>
      </c>
      <c r="R131" s="78">
        <v>5.0000000000000001E-4</v>
      </c>
      <c r="W131" s="93"/>
    </row>
    <row r="132" spans="2:23">
      <c r="B132" t="s">
        <v>3728</v>
      </c>
      <c r="C132" t="s">
        <v>2690</v>
      </c>
      <c r="D132" s="92">
        <v>11896140</v>
      </c>
      <c r="E132"/>
      <c r="F132" t="s">
        <v>495</v>
      </c>
      <c r="G132" s="86">
        <v>40933</v>
      </c>
      <c r="H132" t="s">
        <v>208</v>
      </c>
      <c r="I132" s="77">
        <v>3.67</v>
      </c>
      <c r="J132" t="s">
        <v>355</v>
      </c>
      <c r="K132" t="s">
        <v>102</v>
      </c>
      <c r="L132" s="78">
        <v>5.1299999999999998E-2</v>
      </c>
      <c r="M132" s="78">
        <v>2.8500000000000001E-2</v>
      </c>
      <c r="N132" s="77">
        <v>146927.42000000001</v>
      </c>
      <c r="O132" s="77">
        <v>126.87</v>
      </c>
      <c r="P132" s="77">
        <v>186.406817754</v>
      </c>
      <c r="Q132" s="78">
        <v>5.9999999999999995E-4</v>
      </c>
      <c r="R132" s="78">
        <v>1E-4</v>
      </c>
      <c r="W132" s="93"/>
    </row>
    <row r="133" spans="2:23">
      <c r="B133" t="s">
        <v>3728</v>
      </c>
      <c r="C133" t="s">
        <v>2690</v>
      </c>
      <c r="D133" s="92">
        <v>11896150</v>
      </c>
      <c r="E133"/>
      <c r="F133" t="s">
        <v>495</v>
      </c>
      <c r="G133" s="86">
        <v>40993</v>
      </c>
      <c r="H133" t="s">
        <v>208</v>
      </c>
      <c r="I133" s="77">
        <v>3.67</v>
      </c>
      <c r="J133" t="s">
        <v>355</v>
      </c>
      <c r="K133" t="s">
        <v>102</v>
      </c>
      <c r="L133" s="78">
        <v>5.1499999999999997E-2</v>
      </c>
      <c r="M133" s="78">
        <v>2.8500000000000001E-2</v>
      </c>
      <c r="N133" s="77">
        <v>85507.94</v>
      </c>
      <c r="O133" s="77">
        <v>126.94</v>
      </c>
      <c r="P133" s="77">
        <v>108.543779036</v>
      </c>
      <c r="Q133" s="78">
        <v>2.9999999999999997E-4</v>
      </c>
      <c r="R133" s="78">
        <v>0</v>
      </c>
      <c r="W133" s="93"/>
    </row>
    <row r="134" spans="2:23">
      <c r="B134" t="s">
        <v>3728</v>
      </c>
      <c r="C134" t="s">
        <v>2690</v>
      </c>
      <c r="D134" s="92">
        <v>11896160</v>
      </c>
      <c r="E134"/>
      <c r="F134" t="s">
        <v>495</v>
      </c>
      <c r="G134" s="86">
        <v>41053</v>
      </c>
      <c r="H134" t="s">
        <v>208</v>
      </c>
      <c r="I134" s="77">
        <v>3.67</v>
      </c>
      <c r="J134" t="s">
        <v>355</v>
      </c>
      <c r="K134" t="s">
        <v>102</v>
      </c>
      <c r="L134" s="78">
        <v>5.0999999999999997E-2</v>
      </c>
      <c r="M134" s="78">
        <v>2.8500000000000001E-2</v>
      </c>
      <c r="N134" s="77">
        <v>60229.78</v>
      </c>
      <c r="O134" s="77">
        <v>125.14</v>
      </c>
      <c r="P134" s="77">
        <v>75.371546691999995</v>
      </c>
      <c r="Q134" s="78">
        <v>2.0000000000000001E-4</v>
      </c>
      <c r="R134" s="78">
        <v>0</v>
      </c>
      <c r="W134" s="93"/>
    </row>
    <row r="135" spans="2:23">
      <c r="B135" t="s">
        <v>3728</v>
      </c>
      <c r="C135" t="s">
        <v>2690</v>
      </c>
      <c r="D135" s="92">
        <v>11898170</v>
      </c>
      <c r="E135"/>
      <c r="F135" t="s">
        <v>495</v>
      </c>
      <c r="G135" s="86">
        <v>41085</v>
      </c>
      <c r="H135" t="s">
        <v>208</v>
      </c>
      <c r="I135" s="77">
        <v>3.67</v>
      </c>
      <c r="J135" t="s">
        <v>355</v>
      </c>
      <c r="K135" t="s">
        <v>102</v>
      </c>
      <c r="L135" s="78">
        <v>5.0999999999999997E-2</v>
      </c>
      <c r="M135" s="78">
        <v>2.8500000000000001E-2</v>
      </c>
      <c r="N135" s="77">
        <v>110826.97</v>
      </c>
      <c r="O135" s="77">
        <v>125.14</v>
      </c>
      <c r="P135" s="77">
        <v>138.68887025800001</v>
      </c>
      <c r="Q135" s="78">
        <v>4.0000000000000002E-4</v>
      </c>
      <c r="R135" s="78">
        <v>1E-4</v>
      </c>
      <c r="W135" s="93"/>
    </row>
    <row r="136" spans="2:23">
      <c r="B136" t="s">
        <v>3732</v>
      </c>
      <c r="C136" t="s">
        <v>2685</v>
      </c>
      <c r="D136" s="92">
        <v>472710</v>
      </c>
      <c r="E136"/>
      <c r="F136" t="s">
        <v>495</v>
      </c>
      <c r="G136" s="86">
        <v>42901</v>
      </c>
      <c r="H136" t="s">
        <v>208</v>
      </c>
      <c r="I136" s="77">
        <v>0.71</v>
      </c>
      <c r="J136" t="s">
        <v>132</v>
      </c>
      <c r="K136" t="s">
        <v>102</v>
      </c>
      <c r="L136" s="78">
        <v>0.04</v>
      </c>
      <c r="M136" s="78">
        <v>6.0600000000000001E-2</v>
      </c>
      <c r="N136" s="77">
        <v>661074.69999999995</v>
      </c>
      <c r="O136" s="77">
        <v>99.77</v>
      </c>
      <c r="P136" s="77">
        <v>659.55422819</v>
      </c>
      <c r="Q136" s="78">
        <v>2.0999999999999999E-3</v>
      </c>
      <c r="R136" s="78">
        <v>2.0000000000000001E-4</v>
      </c>
      <c r="W136" s="93"/>
    </row>
    <row r="137" spans="2:23">
      <c r="B137" t="s">
        <v>3728</v>
      </c>
      <c r="C137" t="s">
        <v>2690</v>
      </c>
      <c r="D137" s="92">
        <v>11898200</v>
      </c>
      <c r="E137"/>
      <c r="F137" t="s">
        <v>495</v>
      </c>
      <c r="G137" s="86">
        <v>41207</v>
      </c>
      <c r="H137" t="s">
        <v>208</v>
      </c>
      <c r="I137" s="77">
        <v>3.69</v>
      </c>
      <c r="J137" t="s">
        <v>355</v>
      </c>
      <c r="K137" t="s">
        <v>102</v>
      </c>
      <c r="L137" s="78">
        <v>5.0999999999999997E-2</v>
      </c>
      <c r="M137" s="78">
        <v>2.5100000000000001E-2</v>
      </c>
      <c r="N137" s="77">
        <v>14169.34</v>
      </c>
      <c r="O137" s="77">
        <v>125.63</v>
      </c>
      <c r="P137" s="77">
        <v>17.800941842</v>
      </c>
      <c r="Q137" s="78">
        <v>1E-4</v>
      </c>
      <c r="R137" s="78">
        <v>0</v>
      </c>
      <c r="W137" s="93"/>
    </row>
    <row r="138" spans="2:23">
      <c r="B138" t="s">
        <v>3728</v>
      </c>
      <c r="C138" t="s">
        <v>2690</v>
      </c>
      <c r="D138" s="92">
        <v>88769</v>
      </c>
      <c r="E138"/>
      <c r="F138" t="s">
        <v>495</v>
      </c>
      <c r="G138" s="86">
        <v>40871</v>
      </c>
      <c r="H138" t="s">
        <v>208</v>
      </c>
      <c r="I138" s="77">
        <v>3.67</v>
      </c>
      <c r="J138" t="s">
        <v>355</v>
      </c>
      <c r="K138" t="s">
        <v>102</v>
      </c>
      <c r="L138" s="78">
        <v>5.1900000000000002E-2</v>
      </c>
      <c r="M138" s="78">
        <v>2.8500000000000001E-2</v>
      </c>
      <c r="N138" s="77">
        <v>38833.9</v>
      </c>
      <c r="O138" s="77">
        <v>126.98</v>
      </c>
      <c r="P138" s="77">
        <v>49.31128622</v>
      </c>
      <c r="Q138" s="78">
        <v>2.0000000000000001E-4</v>
      </c>
      <c r="R138" s="78">
        <v>0</v>
      </c>
      <c r="W138" s="93"/>
    </row>
    <row r="139" spans="2:23">
      <c r="B139" t="s">
        <v>3728</v>
      </c>
      <c r="C139" t="s">
        <v>2690</v>
      </c>
      <c r="D139" s="92">
        <v>11896130</v>
      </c>
      <c r="E139"/>
      <c r="F139" t="s">
        <v>495</v>
      </c>
      <c r="G139" s="86">
        <v>40903</v>
      </c>
      <c r="H139" t="s">
        <v>208</v>
      </c>
      <c r="I139" s="77">
        <v>3.63</v>
      </c>
      <c r="J139" t="s">
        <v>355</v>
      </c>
      <c r="K139" t="s">
        <v>102</v>
      </c>
      <c r="L139" s="78">
        <v>5.2600000000000001E-2</v>
      </c>
      <c r="M139" s="78">
        <v>3.56E-2</v>
      </c>
      <c r="N139" s="77">
        <v>39844.129999999997</v>
      </c>
      <c r="O139" s="77">
        <v>124.33</v>
      </c>
      <c r="P139" s="77">
        <v>49.538206829000003</v>
      </c>
      <c r="Q139" s="78">
        <v>2.0000000000000001E-4</v>
      </c>
      <c r="R139" s="78">
        <v>0</v>
      </c>
      <c r="W139" s="93"/>
    </row>
    <row r="140" spans="2:23">
      <c r="B140" t="s">
        <v>3724</v>
      </c>
      <c r="C140" t="s">
        <v>2685</v>
      </c>
      <c r="D140" s="92">
        <v>9079</v>
      </c>
      <c r="E140"/>
      <c r="F140" t="s">
        <v>2692</v>
      </c>
      <c r="G140" s="86">
        <v>44705</v>
      </c>
      <c r="H140" t="s">
        <v>1046</v>
      </c>
      <c r="I140" s="77">
        <v>7.53</v>
      </c>
      <c r="J140" t="s">
        <v>344</v>
      </c>
      <c r="K140" t="s">
        <v>102</v>
      </c>
      <c r="L140" s="78">
        <v>2.3699999999999999E-2</v>
      </c>
      <c r="M140" s="78">
        <v>2.7E-2</v>
      </c>
      <c r="N140" s="77">
        <v>1744288.7</v>
      </c>
      <c r="O140" s="77">
        <v>104.18</v>
      </c>
      <c r="P140" s="77">
        <v>1817.1999676600001</v>
      </c>
      <c r="Q140" s="78">
        <v>5.7999999999999996E-3</v>
      </c>
      <c r="R140" s="78">
        <v>6.9999999999999999E-4</v>
      </c>
      <c r="W140" s="93"/>
    </row>
    <row r="141" spans="2:23">
      <c r="B141" t="s">
        <v>3724</v>
      </c>
      <c r="C141" t="s">
        <v>2685</v>
      </c>
      <c r="D141" s="92">
        <v>9017</v>
      </c>
      <c r="E141"/>
      <c r="F141" t="s">
        <v>2692</v>
      </c>
      <c r="G141" s="86">
        <v>44651</v>
      </c>
      <c r="H141" t="s">
        <v>1046</v>
      </c>
      <c r="I141" s="77">
        <v>7.63</v>
      </c>
      <c r="J141" t="s">
        <v>344</v>
      </c>
      <c r="K141" t="s">
        <v>102</v>
      </c>
      <c r="L141" s="78">
        <v>1.7999999999999999E-2</v>
      </c>
      <c r="M141" s="78">
        <v>3.8600000000000002E-2</v>
      </c>
      <c r="N141" s="77">
        <v>4273702.17</v>
      </c>
      <c r="O141" s="77">
        <v>92.54</v>
      </c>
      <c r="P141" s="77">
        <v>3954.8839881180002</v>
      </c>
      <c r="Q141" s="78">
        <v>1.26E-2</v>
      </c>
      <c r="R141" s="78">
        <v>1.5E-3</v>
      </c>
      <c r="W141" s="93"/>
    </row>
    <row r="142" spans="2:23">
      <c r="B142" t="s">
        <v>3724</v>
      </c>
      <c r="C142" t="s">
        <v>2685</v>
      </c>
      <c r="D142" s="92">
        <v>9080</v>
      </c>
      <c r="E142"/>
      <c r="F142" t="s">
        <v>2692</v>
      </c>
      <c r="G142" s="86">
        <v>44705</v>
      </c>
      <c r="H142" t="s">
        <v>1046</v>
      </c>
      <c r="I142" s="77">
        <v>7.16</v>
      </c>
      <c r="J142" t="s">
        <v>344</v>
      </c>
      <c r="K142" t="s">
        <v>102</v>
      </c>
      <c r="L142" s="78">
        <v>2.3199999999999998E-2</v>
      </c>
      <c r="M142" s="78">
        <v>2.8299999999999999E-2</v>
      </c>
      <c r="N142" s="77">
        <v>1239627.97</v>
      </c>
      <c r="O142" s="77">
        <v>103.01</v>
      </c>
      <c r="P142" s="77">
        <v>1276.9407718970001</v>
      </c>
      <c r="Q142" s="78">
        <v>4.1000000000000003E-3</v>
      </c>
      <c r="R142" s="78">
        <v>5.0000000000000001E-4</v>
      </c>
      <c r="W142" s="93"/>
    </row>
    <row r="143" spans="2:23">
      <c r="B143" t="s">
        <v>3724</v>
      </c>
      <c r="C143" t="s">
        <v>2685</v>
      </c>
      <c r="D143" s="92">
        <v>9019</v>
      </c>
      <c r="E143"/>
      <c r="F143" t="s">
        <v>2692</v>
      </c>
      <c r="G143" s="86">
        <v>44651</v>
      </c>
      <c r="H143" t="s">
        <v>1046</v>
      </c>
      <c r="I143" s="77">
        <v>7.22</v>
      </c>
      <c r="J143" t="s">
        <v>344</v>
      </c>
      <c r="K143" t="s">
        <v>102</v>
      </c>
      <c r="L143" s="78">
        <v>1.8800000000000001E-2</v>
      </c>
      <c r="M143" s="78">
        <v>4.0099999999999997E-2</v>
      </c>
      <c r="N143" s="77">
        <v>2639987.4</v>
      </c>
      <c r="O143" s="77">
        <v>92.89</v>
      </c>
      <c r="P143" s="77">
        <v>2452.2842958599999</v>
      </c>
      <c r="Q143" s="78">
        <v>7.7999999999999996E-3</v>
      </c>
      <c r="R143" s="78">
        <v>8.9999999999999998E-4</v>
      </c>
      <c r="W143" s="93"/>
    </row>
    <row r="144" spans="2:23">
      <c r="B144" t="s">
        <v>3731</v>
      </c>
      <c r="C144" t="s">
        <v>2685</v>
      </c>
      <c r="D144" s="92">
        <v>371706</v>
      </c>
      <c r="E144"/>
      <c r="F144" t="s">
        <v>507</v>
      </c>
      <c r="G144" s="86">
        <v>42052</v>
      </c>
      <c r="H144" t="s">
        <v>149</v>
      </c>
      <c r="I144" s="77">
        <v>3.91</v>
      </c>
      <c r="J144" t="s">
        <v>697</v>
      </c>
      <c r="K144" t="s">
        <v>102</v>
      </c>
      <c r="L144" s="78">
        <v>2.98E-2</v>
      </c>
      <c r="M144" s="78">
        <v>2.3099999999999999E-2</v>
      </c>
      <c r="N144" s="77">
        <v>477310.13</v>
      </c>
      <c r="O144" s="77">
        <v>116.98</v>
      </c>
      <c r="P144" s="77">
        <v>558.35739007400002</v>
      </c>
      <c r="Q144" s="78">
        <v>1.8E-3</v>
      </c>
      <c r="R144" s="78">
        <v>2.0000000000000001E-4</v>
      </c>
      <c r="W144" s="93"/>
    </row>
    <row r="145" spans="2:23">
      <c r="B145" t="s">
        <v>3730</v>
      </c>
      <c r="C145" t="s">
        <v>2690</v>
      </c>
      <c r="D145" s="92">
        <v>95350501</v>
      </c>
      <c r="E145"/>
      <c r="F145" t="s">
        <v>507</v>
      </c>
      <c r="G145" s="86">
        <v>41281</v>
      </c>
      <c r="H145" t="s">
        <v>149</v>
      </c>
      <c r="I145" s="77">
        <v>4.53</v>
      </c>
      <c r="J145" t="s">
        <v>697</v>
      </c>
      <c r="K145" t="s">
        <v>102</v>
      </c>
      <c r="L145" s="78">
        <v>5.3499999999999999E-2</v>
      </c>
      <c r="M145" s="78">
        <v>2.1999999999999999E-2</v>
      </c>
      <c r="N145" s="77">
        <v>159036.20000000001</v>
      </c>
      <c r="O145" s="77">
        <v>130.07</v>
      </c>
      <c r="P145" s="77">
        <v>206.85838534000001</v>
      </c>
      <c r="Q145" s="78">
        <v>6.9999999999999999E-4</v>
      </c>
      <c r="R145" s="78">
        <v>1E-4</v>
      </c>
      <c r="W145" s="93"/>
    </row>
    <row r="146" spans="2:23">
      <c r="B146" t="s">
        <v>3730</v>
      </c>
      <c r="C146" t="s">
        <v>2690</v>
      </c>
      <c r="D146" s="92">
        <v>95350502</v>
      </c>
      <c r="E146"/>
      <c r="F146" t="s">
        <v>507</v>
      </c>
      <c r="G146" s="86">
        <v>41767</v>
      </c>
      <c r="H146" t="s">
        <v>149</v>
      </c>
      <c r="I146" s="77">
        <v>4.49</v>
      </c>
      <c r="J146" t="s">
        <v>697</v>
      </c>
      <c r="K146" t="s">
        <v>102</v>
      </c>
      <c r="L146" s="78">
        <v>5.3499999999999999E-2</v>
      </c>
      <c r="M146" s="78">
        <v>2.7900000000000001E-2</v>
      </c>
      <c r="N146" s="77">
        <v>27651.45</v>
      </c>
      <c r="O146" s="77">
        <v>124.87</v>
      </c>
      <c r="P146" s="77">
        <v>34.528365614999998</v>
      </c>
      <c r="Q146" s="78">
        <v>1E-4</v>
      </c>
      <c r="R146" s="78">
        <v>0</v>
      </c>
      <c r="W146" s="93"/>
    </row>
    <row r="147" spans="2:23">
      <c r="B147" t="s">
        <v>3730</v>
      </c>
      <c r="C147" t="s">
        <v>2690</v>
      </c>
      <c r="D147" s="92">
        <v>99001</v>
      </c>
      <c r="E147"/>
      <c r="F147" t="s">
        <v>507</v>
      </c>
      <c r="G147" s="86">
        <v>41269</v>
      </c>
      <c r="H147" t="s">
        <v>149</v>
      </c>
      <c r="I147" s="77">
        <v>4.53</v>
      </c>
      <c r="J147" t="s">
        <v>697</v>
      </c>
      <c r="K147" t="s">
        <v>102</v>
      </c>
      <c r="L147" s="78">
        <v>5.3499999999999999E-2</v>
      </c>
      <c r="M147" s="78">
        <v>2.1899999999999999E-2</v>
      </c>
      <c r="N147" s="77">
        <v>137332.53</v>
      </c>
      <c r="O147" s="77">
        <v>130.12</v>
      </c>
      <c r="P147" s="77">
        <v>178.697088036</v>
      </c>
      <c r="Q147" s="78">
        <v>5.9999999999999995E-4</v>
      </c>
      <c r="R147" s="78">
        <v>1E-4</v>
      </c>
      <c r="W147" s="93"/>
    </row>
    <row r="148" spans="2:23">
      <c r="B148" t="s">
        <v>3730</v>
      </c>
      <c r="C148" t="s">
        <v>2690</v>
      </c>
      <c r="D148" s="92">
        <v>95350102</v>
      </c>
      <c r="E148"/>
      <c r="F148" t="s">
        <v>507</v>
      </c>
      <c r="G148" s="86">
        <v>41767</v>
      </c>
      <c r="H148" t="s">
        <v>149</v>
      </c>
      <c r="I148" s="77">
        <v>4.49</v>
      </c>
      <c r="J148" t="s">
        <v>697</v>
      </c>
      <c r="K148" t="s">
        <v>102</v>
      </c>
      <c r="L148" s="78">
        <v>5.3499999999999999E-2</v>
      </c>
      <c r="M148" s="78">
        <v>2.7900000000000001E-2</v>
      </c>
      <c r="N148" s="77">
        <v>21640.26</v>
      </c>
      <c r="O148" s="77">
        <v>124.87</v>
      </c>
      <c r="P148" s="77">
        <v>27.022192661999998</v>
      </c>
      <c r="Q148" s="78">
        <v>1E-4</v>
      </c>
      <c r="R148" s="78">
        <v>0</v>
      </c>
      <c r="W148" s="93"/>
    </row>
    <row r="149" spans="2:23">
      <c r="B149" t="s">
        <v>3730</v>
      </c>
      <c r="C149" t="s">
        <v>2690</v>
      </c>
      <c r="D149" s="92">
        <v>99000</v>
      </c>
      <c r="E149"/>
      <c r="F149" t="s">
        <v>507</v>
      </c>
      <c r="G149" s="86">
        <v>41269</v>
      </c>
      <c r="H149" t="s">
        <v>149</v>
      </c>
      <c r="I149" s="77">
        <v>4.53</v>
      </c>
      <c r="J149" t="s">
        <v>697</v>
      </c>
      <c r="K149" t="s">
        <v>102</v>
      </c>
      <c r="L149" s="78">
        <v>5.3499999999999999E-2</v>
      </c>
      <c r="M149" s="78">
        <v>2.1899999999999999E-2</v>
      </c>
      <c r="N149" s="77">
        <v>145915.79999999999</v>
      </c>
      <c r="O149" s="77">
        <v>130.12</v>
      </c>
      <c r="P149" s="77">
        <v>189.86563896000001</v>
      </c>
      <c r="Q149" s="78">
        <v>5.9999999999999995E-4</v>
      </c>
      <c r="R149" s="78">
        <v>1E-4</v>
      </c>
      <c r="W149" s="93"/>
    </row>
    <row r="150" spans="2:23">
      <c r="B150" t="s">
        <v>3730</v>
      </c>
      <c r="C150" t="s">
        <v>2690</v>
      </c>
      <c r="D150" s="92">
        <v>95350202</v>
      </c>
      <c r="E150"/>
      <c r="F150" t="s">
        <v>507</v>
      </c>
      <c r="G150" s="86">
        <v>41767</v>
      </c>
      <c r="H150" t="s">
        <v>149</v>
      </c>
      <c r="I150" s="77">
        <v>4.49</v>
      </c>
      <c r="J150" t="s">
        <v>697</v>
      </c>
      <c r="K150" t="s">
        <v>102</v>
      </c>
      <c r="L150" s="78">
        <v>5.3499999999999999E-2</v>
      </c>
      <c r="M150" s="78">
        <v>2.7900000000000001E-2</v>
      </c>
      <c r="N150" s="77">
        <v>27651.439999999999</v>
      </c>
      <c r="O150" s="77">
        <v>124.87</v>
      </c>
      <c r="P150" s="77">
        <v>34.528353127999999</v>
      </c>
      <c r="Q150" s="78">
        <v>1E-4</v>
      </c>
      <c r="R150" s="78">
        <v>0</v>
      </c>
      <c r="W150" s="93"/>
    </row>
    <row r="151" spans="2:23">
      <c r="B151" t="s">
        <v>3730</v>
      </c>
      <c r="C151" t="s">
        <v>2690</v>
      </c>
      <c r="D151" s="92">
        <v>95350301</v>
      </c>
      <c r="E151"/>
      <c r="F151" t="s">
        <v>507</v>
      </c>
      <c r="G151" s="86">
        <v>41281</v>
      </c>
      <c r="H151" t="s">
        <v>149</v>
      </c>
      <c r="I151" s="77">
        <v>4.53</v>
      </c>
      <c r="J151" t="s">
        <v>697</v>
      </c>
      <c r="K151" t="s">
        <v>102</v>
      </c>
      <c r="L151" s="78">
        <v>5.3499999999999999E-2</v>
      </c>
      <c r="M151" s="78">
        <v>2.1999999999999999E-2</v>
      </c>
      <c r="N151" s="77">
        <v>183832.86</v>
      </c>
      <c r="O151" s="77">
        <v>130.07</v>
      </c>
      <c r="P151" s="77">
        <v>239.11140100200001</v>
      </c>
      <c r="Q151" s="78">
        <v>8.0000000000000004E-4</v>
      </c>
      <c r="R151" s="78">
        <v>1E-4</v>
      </c>
      <c r="W151" s="93"/>
    </row>
    <row r="152" spans="2:23">
      <c r="B152" t="s">
        <v>3730</v>
      </c>
      <c r="C152" t="s">
        <v>2690</v>
      </c>
      <c r="D152" s="92">
        <v>95350302</v>
      </c>
      <c r="E152"/>
      <c r="F152" t="s">
        <v>507</v>
      </c>
      <c r="G152" s="86">
        <v>41767</v>
      </c>
      <c r="H152" t="s">
        <v>149</v>
      </c>
      <c r="I152" s="77">
        <v>4.49</v>
      </c>
      <c r="J152" t="s">
        <v>697</v>
      </c>
      <c r="K152" t="s">
        <v>102</v>
      </c>
      <c r="L152" s="78">
        <v>5.3499999999999999E-2</v>
      </c>
      <c r="M152" s="78">
        <v>2.7900000000000001E-2</v>
      </c>
      <c r="N152" s="77">
        <v>32460.39</v>
      </c>
      <c r="O152" s="77">
        <v>124.87</v>
      </c>
      <c r="P152" s="77">
        <v>40.533288992999999</v>
      </c>
      <c r="Q152" s="78">
        <v>1E-4</v>
      </c>
      <c r="R152" s="78">
        <v>0</v>
      </c>
      <c r="W152" s="93"/>
    </row>
    <row r="153" spans="2:23">
      <c r="B153" t="s">
        <v>3730</v>
      </c>
      <c r="C153" t="s">
        <v>2690</v>
      </c>
      <c r="D153" s="92">
        <v>95350401</v>
      </c>
      <c r="E153"/>
      <c r="F153" t="s">
        <v>507</v>
      </c>
      <c r="G153" s="86">
        <v>41281</v>
      </c>
      <c r="H153" t="s">
        <v>149</v>
      </c>
      <c r="I153" s="77">
        <v>4.53</v>
      </c>
      <c r="J153" t="s">
        <v>697</v>
      </c>
      <c r="K153" t="s">
        <v>102</v>
      </c>
      <c r="L153" s="78">
        <v>5.3499999999999999E-2</v>
      </c>
      <c r="M153" s="78">
        <v>2.1999999999999999E-2</v>
      </c>
      <c r="N153" s="77">
        <v>132421.98000000001</v>
      </c>
      <c r="O153" s="77">
        <v>130.07</v>
      </c>
      <c r="P153" s="77">
        <v>172.241269386</v>
      </c>
      <c r="Q153" s="78">
        <v>5.0000000000000001E-4</v>
      </c>
      <c r="R153" s="78">
        <v>1E-4</v>
      </c>
      <c r="W153" s="93"/>
    </row>
    <row r="154" spans="2:23">
      <c r="B154" t="s">
        <v>3730</v>
      </c>
      <c r="C154" t="s">
        <v>2690</v>
      </c>
      <c r="D154" s="92">
        <v>95350402</v>
      </c>
      <c r="E154"/>
      <c r="F154" t="s">
        <v>507</v>
      </c>
      <c r="G154" s="86">
        <v>41767</v>
      </c>
      <c r="H154" t="s">
        <v>149</v>
      </c>
      <c r="I154" s="77">
        <v>4.49</v>
      </c>
      <c r="J154" t="s">
        <v>697</v>
      </c>
      <c r="K154" t="s">
        <v>102</v>
      </c>
      <c r="L154" s="78">
        <v>5.3499999999999999E-2</v>
      </c>
      <c r="M154" s="78">
        <v>2.7900000000000001E-2</v>
      </c>
      <c r="N154" s="77">
        <v>26443.15</v>
      </c>
      <c r="O154" s="77">
        <v>124.87</v>
      </c>
      <c r="P154" s="77">
        <v>33.019561404999997</v>
      </c>
      <c r="Q154" s="78">
        <v>1E-4</v>
      </c>
      <c r="R154" s="78">
        <v>0</v>
      </c>
      <c r="W154" s="93"/>
    </row>
    <row r="155" spans="2:23">
      <c r="B155" t="s">
        <v>3727</v>
      </c>
      <c r="C155" t="s">
        <v>2685</v>
      </c>
      <c r="D155" s="92">
        <v>9533</v>
      </c>
      <c r="E155"/>
      <c r="F155" t="s">
        <v>2692</v>
      </c>
      <c r="G155" s="86">
        <v>45015</v>
      </c>
      <c r="H155" t="s">
        <v>1046</v>
      </c>
      <c r="I155" s="77">
        <v>3.88</v>
      </c>
      <c r="J155" t="s">
        <v>579</v>
      </c>
      <c r="K155" t="s">
        <v>102</v>
      </c>
      <c r="L155" s="78">
        <v>3.3599999999999998E-2</v>
      </c>
      <c r="M155" s="78">
        <v>3.4200000000000001E-2</v>
      </c>
      <c r="N155" s="77">
        <v>1328711.24</v>
      </c>
      <c r="O155" s="77">
        <v>102.86</v>
      </c>
      <c r="P155" s="77">
        <v>1366.7123814639999</v>
      </c>
      <c r="Q155" s="78">
        <v>4.4000000000000003E-3</v>
      </c>
      <c r="R155" s="78">
        <v>5.0000000000000001E-4</v>
      </c>
      <c r="W155" s="93"/>
    </row>
    <row r="156" spans="2:23">
      <c r="B156" t="s">
        <v>3726</v>
      </c>
      <c r="C156" t="s">
        <v>2690</v>
      </c>
      <c r="D156" s="92">
        <v>9139</v>
      </c>
      <c r="E156"/>
      <c r="F156" t="s">
        <v>2692</v>
      </c>
      <c r="G156" s="86">
        <v>44748</v>
      </c>
      <c r="H156" t="s">
        <v>1046</v>
      </c>
      <c r="I156" s="77">
        <v>1.65</v>
      </c>
      <c r="J156" t="s">
        <v>344</v>
      </c>
      <c r="K156" t="s">
        <v>102</v>
      </c>
      <c r="L156" s="78">
        <v>7.5700000000000003E-2</v>
      </c>
      <c r="M156" s="78">
        <v>8.2100000000000006E-2</v>
      </c>
      <c r="N156" s="77">
        <v>7636386.5300000003</v>
      </c>
      <c r="O156" s="77">
        <v>101.06</v>
      </c>
      <c r="P156" s="77">
        <v>7717.3322272180003</v>
      </c>
      <c r="Q156" s="78">
        <v>2.46E-2</v>
      </c>
      <c r="R156" s="78">
        <v>2.8999999999999998E-3</v>
      </c>
      <c r="W156" s="93"/>
    </row>
    <row r="157" spans="2:23">
      <c r="B157" t="s">
        <v>3723</v>
      </c>
      <c r="C157" t="s">
        <v>2690</v>
      </c>
      <c r="D157" s="92">
        <v>71270</v>
      </c>
      <c r="E157"/>
      <c r="F157" t="s">
        <v>2692</v>
      </c>
      <c r="G157" s="86">
        <v>43631</v>
      </c>
      <c r="H157" t="s">
        <v>1046</v>
      </c>
      <c r="I157" s="77">
        <v>4.8499999999999996</v>
      </c>
      <c r="J157" t="s">
        <v>344</v>
      </c>
      <c r="K157" t="s">
        <v>102</v>
      </c>
      <c r="L157" s="78">
        <v>3.1E-2</v>
      </c>
      <c r="M157" s="78">
        <v>2.9499999999999998E-2</v>
      </c>
      <c r="N157" s="77">
        <v>857167.46</v>
      </c>
      <c r="O157" s="77">
        <v>112.15</v>
      </c>
      <c r="P157" s="77">
        <v>961.31330638999998</v>
      </c>
      <c r="Q157" s="78">
        <v>3.0999999999999999E-3</v>
      </c>
      <c r="R157" s="78">
        <v>4.0000000000000002E-4</v>
      </c>
      <c r="W157" s="93"/>
    </row>
    <row r="158" spans="2:23">
      <c r="B158" t="s">
        <v>3723</v>
      </c>
      <c r="C158" t="s">
        <v>2690</v>
      </c>
      <c r="D158" s="92">
        <v>71280</v>
      </c>
      <c r="E158"/>
      <c r="F158" t="s">
        <v>2692</v>
      </c>
      <c r="G158" s="86">
        <v>43634</v>
      </c>
      <c r="H158" t="s">
        <v>1046</v>
      </c>
      <c r="I158" s="77">
        <v>4.87</v>
      </c>
      <c r="J158" t="s">
        <v>344</v>
      </c>
      <c r="K158" t="s">
        <v>102</v>
      </c>
      <c r="L158" s="78">
        <v>2.4899999999999999E-2</v>
      </c>
      <c r="M158" s="78">
        <v>2.9600000000000001E-2</v>
      </c>
      <c r="N158" s="77">
        <v>360330.4</v>
      </c>
      <c r="O158" s="77">
        <v>110.78</v>
      </c>
      <c r="P158" s="77">
        <v>399.17401711999997</v>
      </c>
      <c r="Q158" s="78">
        <v>1.2999999999999999E-3</v>
      </c>
      <c r="R158" s="78">
        <v>1E-4</v>
      </c>
      <c r="W158" s="93"/>
    </row>
    <row r="159" spans="2:23">
      <c r="B159" t="s">
        <v>3723</v>
      </c>
      <c r="C159" t="s">
        <v>2690</v>
      </c>
      <c r="D159" s="92">
        <v>71300</v>
      </c>
      <c r="E159"/>
      <c r="F159" t="s">
        <v>2692</v>
      </c>
      <c r="G159" s="86">
        <v>43634</v>
      </c>
      <c r="H159" t="s">
        <v>1046</v>
      </c>
      <c r="I159" s="77">
        <v>5.13</v>
      </c>
      <c r="J159" t="s">
        <v>344</v>
      </c>
      <c r="K159" t="s">
        <v>102</v>
      </c>
      <c r="L159" s="78">
        <v>3.5999999999999997E-2</v>
      </c>
      <c r="M159" s="78">
        <v>2.98E-2</v>
      </c>
      <c r="N159" s="77">
        <v>238676.1</v>
      </c>
      <c r="O159" s="77">
        <v>115.05</v>
      </c>
      <c r="P159" s="77">
        <v>274.59685304999999</v>
      </c>
      <c r="Q159" s="78">
        <v>8.9999999999999998E-4</v>
      </c>
      <c r="R159" s="78">
        <v>1E-4</v>
      </c>
      <c r="W159" s="93"/>
    </row>
    <row r="160" spans="2:23">
      <c r="B160" t="s">
        <v>3729</v>
      </c>
      <c r="C160" t="s">
        <v>2685</v>
      </c>
      <c r="D160" s="92">
        <v>311829</v>
      </c>
      <c r="E160"/>
      <c r="F160" t="s">
        <v>507</v>
      </c>
      <c r="G160" s="86">
        <v>40489</v>
      </c>
      <c r="H160" t="s">
        <v>149</v>
      </c>
      <c r="I160" s="77">
        <v>1.73</v>
      </c>
      <c r="J160" t="s">
        <v>344</v>
      </c>
      <c r="K160" t="s">
        <v>102</v>
      </c>
      <c r="L160" s="78">
        <v>5.7000000000000002E-2</v>
      </c>
      <c r="M160" s="78">
        <v>2.6499999999999999E-2</v>
      </c>
      <c r="N160" s="77">
        <v>234106.1</v>
      </c>
      <c r="O160" s="77">
        <v>125.9</v>
      </c>
      <c r="P160" s="77">
        <v>294.73957990000002</v>
      </c>
      <c r="Q160" s="78">
        <v>8.9999999999999998E-4</v>
      </c>
      <c r="R160" s="78">
        <v>1E-4</v>
      </c>
      <c r="W160" s="93"/>
    </row>
    <row r="161" spans="2:23">
      <c r="B161" s="83" t="s">
        <v>3733</v>
      </c>
      <c r="C161" t="s">
        <v>2685</v>
      </c>
      <c r="D161" s="92">
        <v>7491</v>
      </c>
      <c r="E161"/>
      <c r="F161" t="s">
        <v>945</v>
      </c>
      <c r="G161" s="86">
        <v>43899</v>
      </c>
      <c r="H161" t="s">
        <v>1046</v>
      </c>
      <c r="I161" s="77">
        <v>3.12</v>
      </c>
      <c r="J161" t="s">
        <v>127</v>
      </c>
      <c r="K161" t="s">
        <v>102</v>
      </c>
      <c r="L161" s="78">
        <v>1.2999999999999999E-2</v>
      </c>
      <c r="M161" s="78">
        <v>2.5499999999999998E-2</v>
      </c>
      <c r="N161" s="77">
        <v>920536.33</v>
      </c>
      <c r="O161" s="77">
        <v>107.23</v>
      </c>
      <c r="P161" s="77">
        <v>987.09110665900005</v>
      </c>
      <c r="Q161" s="78">
        <v>3.0999999999999999E-3</v>
      </c>
      <c r="R161" s="78">
        <v>4.0000000000000002E-4</v>
      </c>
      <c r="W161" s="93"/>
    </row>
    <row r="162" spans="2:23">
      <c r="B162" s="83" t="s">
        <v>3733</v>
      </c>
      <c r="C162" t="s">
        <v>2685</v>
      </c>
      <c r="D162" s="92">
        <v>7490</v>
      </c>
      <c r="E162"/>
      <c r="F162" t="s">
        <v>945</v>
      </c>
      <c r="G162" s="86">
        <v>43899</v>
      </c>
      <c r="H162" t="s">
        <v>1046</v>
      </c>
      <c r="I162" s="77">
        <v>2.98</v>
      </c>
      <c r="J162" t="s">
        <v>127</v>
      </c>
      <c r="K162" t="s">
        <v>102</v>
      </c>
      <c r="L162" s="78">
        <v>2.3900000000000001E-2</v>
      </c>
      <c r="M162" s="78">
        <v>5.4399999999999997E-2</v>
      </c>
      <c r="N162" s="77">
        <v>741609.96</v>
      </c>
      <c r="O162" s="77">
        <v>92.04</v>
      </c>
      <c r="P162" s="77">
        <v>682.57780718399999</v>
      </c>
      <c r="Q162" s="78">
        <v>2.2000000000000001E-3</v>
      </c>
      <c r="R162" s="78">
        <v>2.9999999999999997E-4</v>
      </c>
      <c r="W162" s="93"/>
    </row>
    <row r="163" spans="2:23">
      <c r="B163" t="s">
        <v>3739</v>
      </c>
      <c r="C163" t="s">
        <v>2690</v>
      </c>
      <c r="D163" s="92">
        <v>72971</v>
      </c>
      <c r="E163"/>
      <c r="F163" t="s">
        <v>573</v>
      </c>
      <c r="G163" s="86">
        <v>43801</v>
      </c>
      <c r="H163" t="s">
        <v>208</v>
      </c>
      <c r="I163" s="77">
        <v>4.5999999999999996</v>
      </c>
      <c r="J163" t="s">
        <v>355</v>
      </c>
      <c r="K163" t="s">
        <v>110</v>
      </c>
      <c r="L163" s="78">
        <v>2.3599999999999999E-2</v>
      </c>
      <c r="M163" s="78">
        <v>5.9299999999999999E-2</v>
      </c>
      <c r="N163" s="77">
        <v>1425286.21</v>
      </c>
      <c r="O163" s="77">
        <v>86.08</v>
      </c>
      <c r="P163" s="77">
        <v>4978.0914445221597</v>
      </c>
      <c r="Q163" s="78">
        <v>1.5900000000000001E-2</v>
      </c>
      <c r="R163" s="78">
        <v>1.8E-3</v>
      </c>
      <c r="W163" s="93"/>
    </row>
    <row r="164" spans="2:23">
      <c r="B164" t="s">
        <v>3743</v>
      </c>
      <c r="C164" t="s">
        <v>2690</v>
      </c>
      <c r="D164" s="92">
        <v>9365</v>
      </c>
      <c r="E164"/>
      <c r="F164" t="s">
        <v>945</v>
      </c>
      <c r="G164" s="86">
        <v>44906</v>
      </c>
      <c r="H164" t="s">
        <v>1046</v>
      </c>
      <c r="I164" s="77">
        <v>1.99</v>
      </c>
      <c r="J164" t="s">
        <v>344</v>
      </c>
      <c r="K164" t="s">
        <v>102</v>
      </c>
      <c r="L164" s="78">
        <v>7.6799999999999993E-2</v>
      </c>
      <c r="M164" s="78">
        <v>7.6999999999999999E-2</v>
      </c>
      <c r="N164" s="77">
        <v>5353.65</v>
      </c>
      <c r="O164" s="77">
        <v>100.6</v>
      </c>
      <c r="P164" s="77">
        <v>5.3857718999999999</v>
      </c>
      <c r="Q164" s="78">
        <v>0</v>
      </c>
      <c r="R164" s="78">
        <v>0</v>
      </c>
      <c r="W164" s="93"/>
    </row>
    <row r="165" spans="2:23">
      <c r="B165" t="s">
        <v>3743</v>
      </c>
      <c r="C165" t="s">
        <v>2690</v>
      </c>
      <c r="D165" s="92">
        <v>9509</v>
      </c>
      <c r="E165"/>
      <c r="F165" t="s">
        <v>945</v>
      </c>
      <c r="G165" s="86">
        <v>44991</v>
      </c>
      <c r="H165" t="s">
        <v>1046</v>
      </c>
      <c r="I165" s="77">
        <v>1.99</v>
      </c>
      <c r="J165" t="s">
        <v>344</v>
      </c>
      <c r="K165" t="s">
        <v>102</v>
      </c>
      <c r="L165" s="78">
        <v>7.6799999999999993E-2</v>
      </c>
      <c r="M165" s="78">
        <v>7.3899999999999993E-2</v>
      </c>
      <c r="N165" s="77">
        <v>264768.78999999998</v>
      </c>
      <c r="O165" s="77">
        <v>101.18</v>
      </c>
      <c r="P165" s="77">
        <v>267.89306172200003</v>
      </c>
      <c r="Q165" s="78">
        <v>8.9999999999999998E-4</v>
      </c>
      <c r="R165" s="78">
        <v>1E-4</v>
      </c>
      <c r="W165" s="93"/>
    </row>
    <row r="166" spans="2:23">
      <c r="B166" t="s">
        <v>3743</v>
      </c>
      <c r="C166" t="s">
        <v>2690</v>
      </c>
      <c r="D166" s="92">
        <v>9316</v>
      </c>
      <c r="E166"/>
      <c r="F166" t="s">
        <v>945</v>
      </c>
      <c r="G166" s="86">
        <v>44885</v>
      </c>
      <c r="H166" t="s">
        <v>1046</v>
      </c>
      <c r="I166" s="77">
        <v>1.99</v>
      </c>
      <c r="J166" t="s">
        <v>344</v>
      </c>
      <c r="K166" t="s">
        <v>102</v>
      </c>
      <c r="L166" s="78">
        <v>7.6799999999999993E-2</v>
      </c>
      <c r="M166" s="78">
        <v>8.0500000000000002E-2</v>
      </c>
      <c r="N166" s="77">
        <v>2071315.96</v>
      </c>
      <c r="O166" s="77">
        <v>99.96</v>
      </c>
      <c r="P166" s="77">
        <v>2070.4874336160001</v>
      </c>
      <c r="Q166" s="78">
        <v>6.6E-3</v>
      </c>
      <c r="R166" s="78">
        <v>8.0000000000000004E-4</v>
      </c>
      <c r="W166" s="93"/>
    </row>
    <row r="167" spans="2:23">
      <c r="B167" t="s">
        <v>3737</v>
      </c>
      <c r="C167" t="s">
        <v>2690</v>
      </c>
      <c r="D167" s="92">
        <v>539178</v>
      </c>
      <c r="E167"/>
      <c r="F167" t="s">
        <v>580</v>
      </c>
      <c r="G167" s="86">
        <v>45015</v>
      </c>
      <c r="H167" t="s">
        <v>149</v>
      </c>
      <c r="I167" s="77">
        <v>5.09</v>
      </c>
      <c r="J167" t="s">
        <v>355</v>
      </c>
      <c r="K167" t="s">
        <v>102</v>
      </c>
      <c r="L167" s="78">
        <v>4.4999999999999998E-2</v>
      </c>
      <c r="M167" s="78">
        <v>3.8199999999999998E-2</v>
      </c>
      <c r="N167" s="77">
        <v>839414.39</v>
      </c>
      <c r="O167" s="77">
        <v>105.93</v>
      </c>
      <c r="P167" s="77">
        <v>889.19166332700001</v>
      </c>
      <c r="Q167" s="78">
        <v>2.8E-3</v>
      </c>
      <c r="R167" s="78">
        <v>2.9999999999999997E-4</v>
      </c>
      <c r="W167" s="93"/>
    </row>
    <row r="168" spans="2:23">
      <c r="B168" t="s">
        <v>3740</v>
      </c>
      <c r="C168" t="s">
        <v>2690</v>
      </c>
      <c r="D168" s="92">
        <v>8405</v>
      </c>
      <c r="E168"/>
      <c r="F168" t="s">
        <v>580</v>
      </c>
      <c r="G168" s="86">
        <v>44322</v>
      </c>
      <c r="H168" t="s">
        <v>149</v>
      </c>
      <c r="I168" s="77">
        <v>8.41</v>
      </c>
      <c r="J168" t="s">
        <v>697</v>
      </c>
      <c r="K168" t="s">
        <v>102</v>
      </c>
      <c r="L168" s="78">
        <v>2.5600000000000001E-2</v>
      </c>
      <c r="M168" s="78">
        <v>4.6300000000000001E-2</v>
      </c>
      <c r="N168" s="77">
        <v>587587.42000000004</v>
      </c>
      <c r="O168" s="77">
        <v>93.11</v>
      </c>
      <c r="P168" s="77">
        <v>547.10264676199995</v>
      </c>
      <c r="Q168" s="78">
        <v>1.6999999999999999E-3</v>
      </c>
      <c r="R168" s="78">
        <v>2.0000000000000001E-4</v>
      </c>
      <c r="W168" s="93"/>
    </row>
    <row r="169" spans="2:23">
      <c r="B169" t="s">
        <v>3740</v>
      </c>
      <c r="C169" t="s">
        <v>2690</v>
      </c>
      <c r="D169" s="92">
        <v>8581</v>
      </c>
      <c r="E169"/>
      <c r="F169" t="s">
        <v>580</v>
      </c>
      <c r="G169" s="86">
        <v>44418</v>
      </c>
      <c r="H169" t="s">
        <v>149</v>
      </c>
      <c r="I169" s="77">
        <v>8.52</v>
      </c>
      <c r="J169" t="s">
        <v>697</v>
      </c>
      <c r="K169" t="s">
        <v>102</v>
      </c>
      <c r="L169" s="78">
        <v>2.2700000000000001E-2</v>
      </c>
      <c r="M169" s="78">
        <v>4.4699999999999997E-2</v>
      </c>
      <c r="N169" s="77">
        <v>585574.15</v>
      </c>
      <c r="O169" s="77">
        <v>91.06</v>
      </c>
      <c r="P169" s="77">
        <v>533.22382099000004</v>
      </c>
      <c r="Q169" s="78">
        <v>1.6999999999999999E-3</v>
      </c>
      <c r="R169" s="78">
        <v>2.0000000000000001E-4</v>
      </c>
      <c r="W169" s="93"/>
    </row>
    <row r="170" spans="2:23">
      <c r="B170" t="s">
        <v>3740</v>
      </c>
      <c r="C170" t="s">
        <v>2690</v>
      </c>
      <c r="D170" s="92">
        <v>8761</v>
      </c>
      <c r="E170"/>
      <c r="F170" t="s">
        <v>580</v>
      </c>
      <c r="G170" s="86">
        <v>44530</v>
      </c>
      <c r="H170" t="s">
        <v>149</v>
      </c>
      <c r="I170" s="77">
        <v>8.58</v>
      </c>
      <c r="J170" t="s">
        <v>697</v>
      </c>
      <c r="K170" t="s">
        <v>102</v>
      </c>
      <c r="L170" s="78">
        <v>1.7899999999999999E-2</v>
      </c>
      <c r="M170" s="78">
        <v>4.7399999999999998E-2</v>
      </c>
      <c r="N170" s="77">
        <v>482519.84</v>
      </c>
      <c r="O170" s="77">
        <v>84.09</v>
      </c>
      <c r="P170" s="77">
        <v>405.75093345599998</v>
      </c>
      <c r="Q170" s="78">
        <v>1.2999999999999999E-3</v>
      </c>
      <c r="R170" s="78">
        <v>2.0000000000000001E-4</v>
      </c>
      <c r="W170" s="93"/>
    </row>
    <row r="171" spans="2:23">
      <c r="B171" t="s">
        <v>3740</v>
      </c>
      <c r="C171" t="s">
        <v>2690</v>
      </c>
      <c r="D171" s="92">
        <v>8946</v>
      </c>
      <c r="E171"/>
      <c r="F171" t="s">
        <v>580</v>
      </c>
      <c r="G171" s="86">
        <v>44612</v>
      </c>
      <c r="H171" t="s">
        <v>149</v>
      </c>
      <c r="I171" s="77">
        <v>8.4</v>
      </c>
      <c r="J171" t="s">
        <v>697</v>
      </c>
      <c r="K171" t="s">
        <v>102</v>
      </c>
      <c r="L171" s="78">
        <v>2.3599999999999999E-2</v>
      </c>
      <c r="M171" s="78">
        <v>4.8099999999999997E-2</v>
      </c>
      <c r="N171" s="77">
        <v>565867</v>
      </c>
      <c r="O171" s="77">
        <v>88.09</v>
      </c>
      <c r="P171" s="77">
        <v>498.47224030000001</v>
      </c>
      <c r="Q171" s="78">
        <v>1.6000000000000001E-3</v>
      </c>
      <c r="R171" s="78">
        <v>2.0000000000000001E-4</v>
      </c>
      <c r="W171" s="93"/>
    </row>
    <row r="172" spans="2:23">
      <c r="B172" t="s">
        <v>3740</v>
      </c>
      <c r="C172" t="s">
        <v>2690</v>
      </c>
      <c r="D172" s="92">
        <v>9031</v>
      </c>
      <c r="E172"/>
      <c r="F172" t="s">
        <v>580</v>
      </c>
      <c r="G172" s="86">
        <v>44662</v>
      </c>
      <c r="H172" t="s">
        <v>149</v>
      </c>
      <c r="I172" s="77">
        <v>8.4499999999999993</v>
      </c>
      <c r="J172" t="s">
        <v>697</v>
      </c>
      <c r="K172" t="s">
        <v>102</v>
      </c>
      <c r="L172" s="78">
        <v>2.4E-2</v>
      </c>
      <c r="M172" s="78">
        <v>4.5999999999999999E-2</v>
      </c>
      <c r="N172" s="77">
        <v>644478.18000000005</v>
      </c>
      <c r="O172" s="77">
        <v>89.33</v>
      </c>
      <c r="P172" s="77">
        <v>575.71235819399999</v>
      </c>
      <c r="Q172" s="78">
        <v>1.8E-3</v>
      </c>
      <c r="R172" s="78">
        <v>2.0000000000000001E-4</v>
      </c>
      <c r="W172" s="93"/>
    </row>
    <row r="173" spans="2:23">
      <c r="B173" t="s">
        <v>3740</v>
      </c>
      <c r="C173" t="s">
        <v>2690</v>
      </c>
      <c r="D173" s="92">
        <v>9797</v>
      </c>
      <c r="E173"/>
      <c r="F173" t="s">
        <v>580</v>
      </c>
      <c r="G173" s="86">
        <v>45197</v>
      </c>
      <c r="H173" t="s">
        <v>149</v>
      </c>
      <c r="I173" s="77">
        <v>8.1999999999999993</v>
      </c>
      <c r="J173" t="s">
        <v>697</v>
      </c>
      <c r="K173" t="s">
        <v>102</v>
      </c>
      <c r="L173" s="78">
        <v>4.1200000000000001E-2</v>
      </c>
      <c r="M173" s="78">
        <v>4.48E-2</v>
      </c>
      <c r="N173" s="77">
        <v>302875.23</v>
      </c>
      <c r="O173" s="77">
        <v>100</v>
      </c>
      <c r="P173" s="77">
        <v>302.87522999999999</v>
      </c>
      <c r="Q173" s="78">
        <v>1E-3</v>
      </c>
      <c r="R173" s="78">
        <v>1E-4</v>
      </c>
      <c r="W173" s="93"/>
    </row>
    <row r="174" spans="2:23">
      <c r="B174" t="s">
        <v>3740</v>
      </c>
      <c r="C174" t="s">
        <v>2690</v>
      </c>
      <c r="D174" s="92">
        <v>7898</v>
      </c>
      <c r="E174"/>
      <c r="F174" t="s">
        <v>580</v>
      </c>
      <c r="G174" s="86">
        <v>44074</v>
      </c>
      <c r="H174" t="s">
        <v>149</v>
      </c>
      <c r="I174" s="77">
        <v>8.6</v>
      </c>
      <c r="J174" t="s">
        <v>697</v>
      </c>
      <c r="K174" t="s">
        <v>102</v>
      </c>
      <c r="L174" s="78">
        <v>2.35E-2</v>
      </c>
      <c r="M174" s="78">
        <v>4.1099999999999998E-2</v>
      </c>
      <c r="N174" s="77">
        <v>1020275.21</v>
      </c>
      <c r="O174" s="77">
        <v>95.92</v>
      </c>
      <c r="P174" s="77">
        <v>978.64798143200005</v>
      </c>
      <c r="Q174" s="78">
        <v>3.0999999999999999E-3</v>
      </c>
      <c r="R174" s="78">
        <v>4.0000000000000002E-4</v>
      </c>
      <c r="W174" s="93"/>
    </row>
    <row r="175" spans="2:23">
      <c r="B175" t="s">
        <v>3740</v>
      </c>
      <c r="C175" t="s">
        <v>2690</v>
      </c>
      <c r="D175" s="92">
        <v>8154</v>
      </c>
      <c r="E175"/>
      <c r="F175" t="s">
        <v>580</v>
      </c>
      <c r="G175" s="86">
        <v>44189</v>
      </c>
      <c r="H175" t="s">
        <v>149</v>
      </c>
      <c r="I175" s="77">
        <v>8.51</v>
      </c>
      <c r="J175" t="s">
        <v>697</v>
      </c>
      <c r="K175" t="s">
        <v>102</v>
      </c>
      <c r="L175" s="78">
        <v>2.47E-2</v>
      </c>
      <c r="M175" s="78">
        <v>4.36E-2</v>
      </c>
      <c r="N175" s="77">
        <v>127642.02</v>
      </c>
      <c r="O175" s="77">
        <v>95.05</v>
      </c>
      <c r="P175" s="77">
        <v>121.32374000999999</v>
      </c>
      <c r="Q175" s="78">
        <v>4.0000000000000002E-4</v>
      </c>
      <c r="R175" s="78">
        <v>0</v>
      </c>
      <c r="W175" s="93"/>
    </row>
    <row r="176" spans="2:23">
      <c r="B176" t="s">
        <v>3740</v>
      </c>
      <c r="C176" t="s">
        <v>2690</v>
      </c>
      <c r="D176" s="92">
        <v>9796</v>
      </c>
      <c r="E176"/>
      <c r="F176" t="s">
        <v>580</v>
      </c>
      <c r="G176" s="86">
        <v>45197</v>
      </c>
      <c r="H176" t="s">
        <v>149</v>
      </c>
      <c r="I176" s="77">
        <v>8.1999999999999993</v>
      </c>
      <c r="J176" t="s">
        <v>697</v>
      </c>
      <c r="K176" t="s">
        <v>102</v>
      </c>
      <c r="L176" s="78">
        <v>4.1200000000000001E-2</v>
      </c>
      <c r="M176" s="78">
        <v>4.1799999999999997E-2</v>
      </c>
      <c r="N176" s="77">
        <v>9957.5400000000009</v>
      </c>
      <c r="O176" s="77">
        <v>100</v>
      </c>
      <c r="P176" s="77">
        <v>9.9575399999999998</v>
      </c>
      <c r="Q176" s="78">
        <v>0</v>
      </c>
      <c r="R176" s="78">
        <v>0</v>
      </c>
      <c r="W176" s="93"/>
    </row>
    <row r="177" spans="2:23">
      <c r="B177" t="s">
        <v>3746</v>
      </c>
      <c r="C177" t="s">
        <v>2685</v>
      </c>
      <c r="D177" s="92">
        <v>3364</v>
      </c>
      <c r="E177"/>
      <c r="F177" t="s">
        <v>573</v>
      </c>
      <c r="G177" s="86">
        <v>41639</v>
      </c>
      <c r="H177" t="s">
        <v>208</v>
      </c>
      <c r="I177" s="77">
        <v>0.26</v>
      </c>
      <c r="J177" t="s">
        <v>783</v>
      </c>
      <c r="K177" t="s">
        <v>102</v>
      </c>
      <c r="L177" s="78">
        <v>3.6999999999999998E-2</v>
      </c>
      <c r="M177" s="78">
        <v>6.9599999999999995E-2</v>
      </c>
      <c r="N177" s="77">
        <v>214385.02</v>
      </c>
      <c r="O177" s="77">
        <v>111.28</v>
      </c>
      <c r="P177" s="77">
        <v>238.56765025600001</v>
      </c>
      <c r="Q177" s="78">
        <v>8.0000000000000004E-4</v>
      </c>
      <c r="R177" s="78">
        <v>1E-4</v>
      </c>
      <c r="W177" s="93"/>
    </row>
    <row r="178" spans="2:23">
      <c r="B178" t="s">
        <v>3746</v>
      </c>
      <c r="C178" t="s">
        <v>2685</v>
      </c>
      <c r="D178" s="92">
        <v>458869</v>
      </c>
      <c r="E178"/>
      <c r="F178" t="s">
        <v>573</v>
      </c>
      <c r="G178" s="86">
        <v>42759</v>
      </c>
      <c r="H178" t="s">
        <v>208</v>
      </c>
      <c r="I178" s="77">
        <v>1.73</v>
      </c>
      <c r="J178" t="s">
        <v>783</v>
      </c>
      <c r="K178" t="s">
        <v>102</v>
      </c>
      <c r="L178" s="78">
        <v>3.8800000000000001E-2</v>
      </c>
      <c r="M178" s="78">
        <v>5.8099999999999999E-2</v>
      </c>
      <c r="N178" s="77">
        <v>435767.26</v>
      </c>
      <c r="O178" s="77">
        <v>97.57</v>
      </c>
      <c r="P178" s="77">
        <v>425.17811558199998</v>
      </c>
      <c r="Q178" s="78">
        <v>1.4E-3</v>
      </c>
      <c r="R178" s="78">
        <v>2.0000000000000001E-4</v>
      </c>
      <c r="W178" s="93"/>
    </row>
    <row r="179" spans="2:23">
      <c r="B179" t="s">
        <v>3746</v>
      </c>
      <c r="C179" t="s">
        <v>2685</v>
      </c>
      <c r="D179" s="92">
        <v>458870</v>
      </c>
      <c r="E179"/>
      <c r="F179" t="s">
        <v>573</v>
      </c>
      <c r="G179" s="86">
        <v>42759</v>
      </c>
      <c r="H179" t="s">
        <v>208</v>
      </c>
      <c r="I179" s="77">
        <v>1.69</v>
      </c>
      <c r="J179" t="s">
        <v>783</v>
      </c>
      <c r="K179" t="s">
        <v>102</v>
      </c>
      <c r="L179" s="78">
        <v>7.0499999999999993E-2</v>
      </c>
      <c r="M179" s="78">
        <v>7.17E-2</v>
      </c>
      <c r="N179" s="77">
        <v>435767.26</v>
      </c>
      <c r="O179" s="77">
        <v>101.25</v>
      </c>
      <c r="P179" s="77">
        <v>441.21435074999999</v>
      </c>
      <c r="Q179" s="78">
        <v>1.4E-3</v>
      </c>
      <c r="R179" s="78">
        <v>2.0000000000000001E-4</v>
      </c>
      <c r="W179" s="93"/>
    </row>
    <row r="180" spans="2:23">
      <c r="B180" t="s">
        <v>3746</v>
      </c>
      <c r="C180" t="s">
        <v>2685</v>
      </c>
      <c r="D180" s="92">
        <v>364477</v>
      </c>
      <c r="E180"/>
      <c r="F180" t="s">
        <v>573</v>
      </c>
      <c r="G180" s="86">
        <v>42004</v>
      </c>
      <c r="H180" t="s">
        <v>208</v>
      </c>
      <c r="I180" s="77">
        <v>0.74</v>
      </c>
      <c r="J180" t="s">
        <v>783</v>
      </c>
      <c r="K180" t="s">
        <v>102</v>
      </c>
      <c r="L180" s="78">
        <v>3.6999999999999998E-2</v>
      </c>
      <c r="M180" s="78">
        <v>0.10879999999999999</v>
      </c>
      <c r="N180" s="77">
        <v>214385.02</v>
      </c>
      <c r="O180" s="77">
        <v>106.86</v>
      </c>
      <c r="P180" s="77">
        <v>229.091832372</v>
      </c>
      <c r="Q180" s="78">
        <v>6.9999999999999999E-4</v>
      </c>
      <c r="R180" s="78">
        <v>1E-4</v>
      </c>
      <c r="W180" s="93"/>
    </row>
    <row r="181" spans="2:23">
      <c r="B181" t="s">
        <v>3745</v>
      </c>
      <c r="C181" t="s">
        <v>2690</v>
      </c>
      <c r="D181" s="92">
        <v>451305</v>
      </c>
      <c r="E181"/>
      <c r="F181" t="s">
        <v>945</v>
      </c>
      <c r="G181" s="86">
        <v>42521</v>
      </c>
      <c r="H181" t="s">
        <v>1046</v>
      </c>
      <c r="I181" s="77">
        <v>1.37</v>
      </c>
      <c r="J181" t="s">
        <v>127</v>
      </c>
      <c r="K181" t="s">
        <v>102</v>
      </c>
      <c r="L181" s="78">
        <v>2.3E-2</v>
      </c>
      <c r="M181" s="78">
        <v>3.9E-2</v>
      </c>
      <c r="N181" s="77">
        <v>106444.9</v>
      </c>
      <c r="O181" s="77">
        <v>110.83</v>
      </c>
      <c r="P181" s="77">
        <v>117.97288267</v>
      </c>
      <c r="Q181" s="78">
        <v>4.0000000000000002E-4</v>
      </c>
      <c r="R181" s="78">
        <v>0</v>
      </c>
      <c r="W181" s="93"/>
    </row>
    <row r="182" spans="2:23">
      <c r="B182" t="s">
        <v>3745</v>
      </c>
      <c r="C182" t="s">
        <v>2690</v>
      </c>
      <c r="D182" s="92">
        <v>451301</v>
      </c>
      <c r="E182"/>
      <c r="F182" t="s">
        <v>945</v>
      </c>
      <c r="G182" s="86">
        <v>42474</v>
      </c>
      <c r="H182" t="s">
        <v>1046</v>
      </c>
      <c r="I182" s="77">
        <v>0.36</v>
      </c>
      <c r="J182" t="s">
        <v>127</v>
      </c>
      <c r="K182" t="s">
        <v>102</v>
      </c>
      <c r="L182" s="78">
        <v>3.1800000000000002E-2</v>
      </c>
      <c r="M182" s="78">
        <v>7.1199999999999999E-2</v>
      </c>
      <c r="N182" s="77">
        <v>146545.82999999999</v>
      </c>
      <c r="O182" s="77">
        <v>98.78</v>
      </c>
      <c r="P182" s="77">
        <v>144.75797087399999</v>
      </c>
      <c r="Q182" s="78">
        <v>5.0000000000000001E-4</v>
      </c>
      <c r="R182" s="78">
        <v>1E-4</v>
      </c>
      <c r="W182" s="93"/>
    </row>
    <row r="183" spans="2:23">
      <c r="B183" t="s">
        <v>3745</v>
      </c>
      <c r="C183" t="s">
        <v>2690</v>
      </c>
      <c r="D183" s="92">
        <v>451304</v>
      </c>
      <c r="E183"/>
      <c r="F183" t="s">
        <v>945</v>
      </c>
      <c r="G183" s="86">
        <v>42474</v>
      </c>
      <c r="H183" t="s">
        <v>1046</v>
      </c>
      <c r="I183" s="77">
        <v>0.36</v>
      </c>
      <c r="J183" t="s">
        <v>127</v>
      </c>
      <c r="K183" t="s">
        <v>102</v>
      </c>
      <c r="L183" s="78">
        <v>6.8500000000000005E-2</v>
      </c>
      <c r="M183" s="78">
        <v>6.4199999999999993E-2</v>
      </c>
      <c r="N183" s="77">
        <v>142878.28</v>
      </c>
      <c r="O183" s="77">
        <v>100.46</v>
      </c>
      <c r="P183" s="77">
        <v>143.535520088</v>
      </c>
      <c r="Q183" s="78">
        <v>5.0000000000000001E-4</v>
      </c>
      <c r="R183" s="78">
        <v>1E-4</v>
      </c>
      <c r="W183" s="93"/>
    </row>
    <row r="184" spans="2:23">
      <c r="B184" t="s">
        <v>3745</v>
      </c>
      <c r="C184" t="s">
        <v>2690</v>
      </c>
      <c r="D184" s="92">
        <v>451302</v>
      </c>
      <c r="E184"/>
      <c r="F184" t="s">
        <v>945</v>
      </c>
      <c r="G184" s="86">
        <v>42562</v>
      </c>
      <c r="H184" t="s">
        <v>1046</v>
      </c>
      <c r="I184" s="77">
        <v>1.36</v>
      </c>
      <c r="J184" t="s">
        <v>127</v>
      </c>
      <c r="K184" t="s">
        <v>102</v>
      </c>
      <c r="L184" s="78">
        <v>3.3700000000000001E-2</v>
      </c>
      <c r="M184" s="78">
        <v>6.83E-2</v>
      </c>
      <c r="N184" s="77">
        <v>89072.98</v>
      </c>
      <c r="O184" s="77">
        <v>95.78</v>
      </c>
      <c r="P184" s="77">
        <v>85.314100244000002</v>
      </c>
      <c r="Q184" s="78">
        <v>2.9999999999999997E-4</v>
      </c>
      <c r="R184" s="78">
        <v>0</v>
      </c>
      <c r="W184" s="93"/>
    </row>
    <row r="185" spans="2:23">
      <c r="B185" t="s">
        <v>3745</v>
      </c>
      <c r="C185" t="s">
        <v>2690</v>
      </c>
      <c r="D185" s="92">
        <v>454754</v>
      </c>
      <c r="E185"/>
      <c r="F185" t="s">
        <v>945</v>
      </c>
      <c r="G185" s="86">
        <v>42710</v>
      </c>
      <c r="H185" t="s">
        <v>1046</v>
      </c>
      <c r="I185" s="77">
        <v>1.54</v>
      </c>
      <c r="J185" t="s">
        <v>127</v>
      </c>
      <c r="K185" t="s">
        <v>102</v>
      </c>
      <c r="L185" s="78">
        <v>3.8399999999999997E-2</v>
      </c>
      <c r="M185" s="78">
        <v>6.7599999999999993E-2</v>
      </c>
      <c r="N185" s="77">
        <v>57988.27</v>
      </c>
      <c r="O185" s="77">
        <v>96</v>
      </c>
      <c r="P185" s="77">
        <v>55.668739199999997</v>
      </c>
      <c r="Q185" s="78">
        <v>2.0000000000000001E-4</v>
      </c>
      <c r="R185" s="78">
        <v>0</v>
      </c>
      <c r="W185" s="93"/>
    </row>
    <row r="186" spans="2:23">
      <c r="B186" t="s">
        <v>3745</v>
      </c>
      <c r="C186" t="s">
        <v>2690</v>
      </c>
      <c r="D186" s="92">
        <v>454874</v>
      </c>
      <c r="E186"/>
      <c r="F186" t="s">
        <v>945</v>
      </c>
      <c r="G186" s="86">
        <v>42717</v>
      </c>
      <c r="H186" t="s">
        <v>1046</v>
      </c>
      <c r="I186" s="77">
        <v>1.54</v>
      </c>
      <c r="J186" t="s">
        <v>127</v>
      </c>
      <c r="K186" t="s">
        <v>102</v>
      </c>
      <c r="L186" s="78">
        <v>3.85E-2</v>
      </c>
      <c r="M186" s="78">
        <v>6.7599999999999993E-2</v>
      </c>
      <c r="N186" s="77">
        <v>19395.87</v>
      </c>
      <c r="O186" s="77">
        <v>96.02</v>
      </c>
      <c r="P186" s="77">
        <v>18.623914374000002</v>
      </c>
      <c r="Q186" s="78">
        <v>1E-4</v>
      </c>
      <c r="R186" s="78">
        <v>0</v>
      </c>
      <c r="W186" s="93"/>
    </row>
    <row r="187" spans="2:23">
      <c r="B187" t="s">
        <v>3751</v>
      </c>
      <c r="C187" t="s">
        <v>2690</v>
      </c>
      <c r="D187" s="92">
        <v>462345</v>
      </c>
      <c r="E187"/>
      <c r="F187" t="s">
        <v>580</v>
      </c>
      <c r="G187" s="86">
        <v>42794</v>
      </c>
      <c r="H187" t="s">
        <v>149</v>
      </c>
      <c r="I187" s="77">
        <v>5.04</v>
      </c>
      <c r="J187" t="s">
        <v>697</v>
      </c>
      <c r="K187" t="s">
        <v>102</v>
      </c>
      <c r="L187" s="78">
        <v>2.9000000000000001E-2</v>
      </c>
      <c r="M187" s="78">
        <v>2.8500000000000001E-2</v>
      </c>
      <c r="N187" s="77">
        <v>1838706.22</v>
      </c>
      <c r="O187" s="77">
        <v>116.33</v>
      </c>
      <c r="P187" s="77">
        <v>2138.9669457260002</v>
      </c>
      <c r="Q187" s="78">
        <v>6.7999999999999996E-3</v>
      </c>
      <c r="R187" s="78">
        <v>8.0000000000000004E-4</v>
      </c>
      <c r="W187" s="93"/>
    </row>
    <row r="188" spans="2:23">
      <c r="B188" t="s">
        <v>3736</v>
      </c>
      <c r="C188" t="s">
        <v>2690</v>
      </c>
      <c r="D188" s="92">
        <v>8171</v>
      </c>
      <c r="E188"/>
      <c r="F188" t="s">
        <v>580</v>
      </c>
      <c r="G188" s="86">
        <v>44200</v>
      </c>
      <c r="H188" t="s">
        <v>149</v>
      </c>
      <c r="I188" s="77">
        <v>7.47</v>
      </c>
      <c r="J188" t="s">
        <v>697</v>
      </c>
      <c r="K188" t="s">
        <v>102</v>
      </c>
      <c r="L188" s="78">
        <v>3.1E-2</v>
      </c>
      <c r="M188" s="78">
        <v>5.0599999999999999E-2</v>
      </c>
      <c r="N188" s="77">
        <v>94766.31</v>
      </c>
      <c r="O188" s="77">
        <v>94.04</v>
      </c>
      <c r="P188" s="77">
        <v>89.118237923999999</v>
      </c>
      <c r="Q188" s="78">
        <v>2.9999999999999997E-4</v>
      </c>
      <c r="R188" s="78">
        <v>0</v>
      </c>
      <c r="W188" s="93"/>
    </row>
    <row r="189" spans="2:23">
      <c r="B189" t="s">
        <v>3736</v>
      </c>
      <c r="C189" t="s">
        <v>2690</v>
      </c>
      <c r="D189" s="92">
        <v>8362</v>
      </c>
      <c r="E189"/>
      <c r="F189" t="s">
        <v>580</v>
      </c>
      <c r="G189" s="86">
        <v>44290</v>
      </c>
      <c r="H189" t="s">
        <v>149</v>
      </c>
      <c r="I189" s="77">
        <v>7.39</v>
      </c>
      <c r="J189" t="s">
        <v>697</v>
      </c>
      <c r="K189" t="s">
        <v>102</v>
      </c>
      <c r="L189" s="78">
        <v>3.1E-2</v>
      </c>
      <c r="M189" s="78">
        <v>5.3999999999999999E-2</v>
      </c>
      <c r="N189" s="77">
        <v>182022.18</v>
      </c>
      <c r="O189" s="77">
        <v>91.69</v>
      </c>
      <c r="P189" s="77">
        <v>166.896136842</v>
      </c>
      <c r="Q189" s="78">
        <v>5.0000000000000001E-4</v>
      </c>
      <c r="R189" s="78">
        <v>1E-4</v>
      </c>
      <c r="W189" s="93"/>
    </row>
    <row r="190" spans="2:23">
      <c r="B190" t="s">
        <v>3736</v>
      </c>
      <c r="C190" t="s">
        <v>2690</v>
      </c>
      <c r="D190" s="92">
        <v>8698</v>
      </c>
      <c r="E190"/>
      <c r="F190" t="s">
        <v>580</v>
      </c>
      <c r="G190" s="86">
        <v>44496</v>
      </c>
      <c r="H190" t="s">
        <v>149</v>
      </c>
      <c r="I190" s="77">
        <v>6.86</v>
      </c>
      <c r="J190" t="s">
        <v>697</v>
      </c>
      <c r="K190" t="s">
        <v>102</v>
      </c>
      <c r="L190" s="78">
        <v>3.1E-2</v>
      </c>
      <c r="M190" s="78">
        <v>7.8200000000000006E-2</v>
      </c>
      <c r="N190" s="77">
        <v>203903.78</v>
      </c>
      <c r="O190" s="77">
        <v>76.25</v>
      </c>
      <c r="P190" s="77">
        <v>155.47663224999999</v>
      </c>
      <c r="Q190" s="78">
        <v>5.0000000000000001E-4</v>
      </c>
      <c r="R190" s="78">
        <v>1E-4</v>
      </c>
      <c r="W190" s="93"/>
    </row>
    <row r="191" spans="2:23">
      <c r="B191" t="s">
        <v>3736</v>
      </c>
      <c r="C191" t="s">
        <v>2690</v>
      </c>
      <c r="D191" s="92">
        <v>8953</v>
      </c>
      <c r="E191"/>
      <c r="F191" t="s">
        <v>580</v>
      </c>
      <c r="G191" s="86">
        <v>44615</v>
      </c>
      <c r="H191" t="s">
        <v>149</v>
      </c>
      <c r="I191" s="77">
        <v>7.08</v>
      </c>
      <c r="J191" t="s">
        <v>697</v>
      </c>
      <c r="K191" t="s">
        <v>102</v>
      </c>
      <c r="L191" s="78">
        <v>3.1E-2</v>
      </c>
      <c r="M191" s="78">
        <v>6.7400000000000002E-2</v>
      </c>
      <c r="N191" s="77">
        <v>247520.58</v>
      </c>
      <c r="O191" s="77">
        <v>81.42</v>
      </c>
      <c r="P191" s="77">
        <v>201.53125623599999</v>
      </c>
      <c r="Q191" s="78">
        <v>5.9999999999999995E-4</v>
      </c>
      <c r="R191" s="78">
        <v>1E-4</v>
      </c>
      <c r="W191" s="93"/>
    </row>
    <row r="192" spans="2:23">
      <c r="B192" t="s">
        <v>3736</v>
      </c>
      <c r="C192" t="s">
        <v>2690</v>
      </c>
      <c r="D192" s="92">
        <v>9146</v>
      </c>
      <c r="E192"/>
      <c r="F192" t="s">
        <v>580</v>
      </c>
      <c r="G192" s="86">
        <v>44753</v>
      </c>
      <c r="H192" t="s">
        <v>149</v>
      </c>
      <c r="I192" s="77">
        <v>7.65</v>
      </c>
      <c r="J192" t="s">
        <v>697</v>
      </c>
      <c r="K192" t="s">
        <v>102</v>
      </c>
      <c r="L192" s="78">
        <v>3.2599999999999997E-2</v>
      </c>
      <c r="M192" s="78">
        <v>4.1099999999999998E-2</v>
      </c>
      <c r="N192" s="77">
        <v>365387.53</v>
      </c>
      <c r="O192" s="77">
        <v>96.63</v>
      </c>
      <c r="P192" s="77">
        <v>353.073970239</v>
      </c>
      <c r="Q192" s="78">
        <v>1.1000000000000001E-3</v>
      </c>
      <c r="R192" s="78">
        <v>1E-4</v>
      </c>
      <c r="W192" s="93"/>
    </row>
    <row r="193" spans="2:23">
      <c r="B193" t="s">
        <v>3736</v>
      </c>
      <c r="C193" t="s">
        <v>2690</v>
      </c>
      <c r="D193" s="92">
        <v>9458</v>
      </c>
      <c r="E193"/>
      <c r="F193" t="s">
        <v>580</v>
      </c>
      <c r="G193" s="86">
        <v>44959</v>
      </c>
      <c r="H193" t="s">
        <v>149</v>
      </c>
      <c r="I193" s="77">
        <v>7.53</v>
      </c>
      <c r="J193" t="s">
        <v>697</v>
      </c>
      <c r="K193" t="s">
        <v>102</v>
      </c>
      <c r="L193" s="78">
        <v>3.8100000000000002E-2</v>
      </c>
      <c r="M193" s="78">
        <v>4.24E-2</v>
      </c>
      <c r="N193" s="77">
        <v>176800.41</v>
      </c>
      <c r="O193" s="77">
        <v>97.67</v>
      </c>
      <c r="P193" s="77">
        <v>172.68096044699999</v>
      </c>
      <c r="Q193" s="78">
        <v>5.9999999999999995E-4</v>
      </c>
      <c r="R193" s="78">
        <v>1E-4</v>
      </c>
      <c r="W193" s="93"/>
    </row>
    <row r="194" spans="2:23">
      <c r="B194" t="s">
        <v>3736</v>
      </c>
      <c r="C194" t="s">
        <v>2690</v>
      </c>
      <c r="D194" s="92">
        <v>9713</v>
      </c>
      <c r="E194"/>
      <c r="F194" t="s">
        <v>580</v>
      </c>
      <c r="G194" s="86">
        <v>45153</v>
      </c>
      <c r="H194" t="s">
        <v>149</v>
      </c>
      <c r="I194" s="77">
        <v>7.42</v>
      </c>
      <c r="J194" t="s">
        <v>697</v>
      </c>
      <c r="K194" t="s">
        <v>102</v>
      </c>
      <c r="L194" s="78">
        <v>4.3200000000000002E-2</v>
      </c>
      <c r="M194" s="78">
        <v>4.3799999999999999E-2</v>
      </c>
      <c r="N194" s="77">
        <v>200881.26</v>
      </c>
      <c r="O194" s="77">
        <v>98.37</v>
      </c>
      <c r="P194" s="77">
        <v>197.60689546200001</v>
      </c>
      <c r="Q194" s="78">
        <v>5.9999999999999995E-4</v>
      </c>
      <c r="R194" s="78">
        <v>1E-4</v>
      </c>
      <c r="W194" s="93"/>
    </row>
    <row r="195" spans="2:23">
      <c r="B195" t="s">
        <v>3736</v>
      </c>
      <c r="C195" t="s">
        <v>2690</v>
      </c>
      <c r="D195" s="92">
        <v>6853</v>
      </c>
      <c r="E195"/>
      <c r="F195" t="s">
        <v>580</v>
      </c>
      <c r="G195" s="86">
        <v>43559</v>
      </c>
      <c r="H195" t="s">
        <v>149</v>
      </c>
      <c r="I195" s="77">
        <v>7.68</v>
      </c>
      <c r="J195" t="s">
        <v>697</v>
      </c>
      <c r="K195" t="s">
        <v>102</v>
      </c>
      <c r="L195" s="78">
        <v>3.7199999999999997E-2</v>
      </c>
      <c r="M195" s="78">
        <v>3.6799999999999999E-2</v>
      </c>
      <c r="N195" s="77">
        <v>576720.94999999995</v>
      </c>
      <c r="O195" s="77">
        <v>109.18</v>
      </c>
      <c r="P195" s="77">
        <v>629.66393320999998</v>
      </c>
      <c r="Q195" s="78">
        <v>2E-3</v>
      </c>
      <c r="R195" s="78">
        <v>2.0000000000000001E-4</v>
      </c>
      <c r="W195" s="93"/>
    </row>
    <row r="196" spans="2:23">
      <c r="B196" t="s">
        <v>3736</v>
      </c>
      <c r="C196" t="s">
        <v>2690</v>
      </c>
      <c r="D196" s="92">
        <v>7573</v>
      </c>
      <c r="E196"/>
      <c r="F196" t="s">
        <v>580</v>
      </c>
      <c r="G196" s="86">
        <v>43924</v>
      </c>
      <c r="H196" t="s">
        <v>149</v>
      </c>
      <c r="I196" s="77">
        <v>7.89</v>
      </c>
      <c r="J196" t="s">
        <v>697</v>
      </c>
      <c r="K196" t="s">
        <v>102</v>
      </c>
      <c r="L196" s="78">
        <v>3.1399999999999997E-2</v>
      </c>
      <c r="M196" s="78">
        <v>3.2099999999999997E-2</v>
      </c>
      <c r="N196" s="77">
        <v>136603.78</v>
      </c>
      <c r="O196" s="77">
        <v>107.97</v>
      </c>
      <c r="P196" s="77">
        <v>147.49110126599999</v>
      </c>
      <c r="Q196" s="78">
        <v>5.0000000000000001E-4</v>
      </c>
      <c r="R196" s="78">
        <v>1E-4</v>
      </c>
      <c r="W196" s="93"/>
    </row>
    <row r="197" spans="2:23">
      <c r="B197" t="s">
        <v>3736</v>
      </c>
      <c r="C197" t="s">
        <v>2690</v>
      </c>
      <c r="D197" s="92">
        <v>7801</v>
      </c>
      <c r="E197"/>
      <c r="F197" t="s">
        <v>580</v>
      </c>
      <c r="G197" s="86">
        <v>44015</v>
      </c>
      <c r="H197" t="s">
        <v>149</v>
      </c>
      <c r="I197" s="77">
        <v>7.67</v>
      </c>
      <c r="J197" t="s">
        <v>697</v>
      </c>
      <c r="K197" t="s">
        <v>102</v>
      </c>
      <c r="L197" s="78">
        <v>3.1E-2</v>
      </c>
      <c r="M197" s="78">
        <v>4.2000000000000003E-2</v>
      </c>
      <c r="N197" s="77">
        <v>112613.54</v>
      </c>
      <c r="O197" s="77">
        <v>100.16</v>
      </c>
      <c r="P197" s="77">
        <v>112.793721664</v>
      </c>
      <c r="Q197" s="78">
        <v>4.0000000000000002E-4</v>
      </c>
      <c r="R197" s="78">
        <v>0</v>
      </c>
      <c r="W197" s="93"/>
    </row>
    <row r="198" spans="2:23">
      <c r="B198" t="s">
        <v>3736</v>
      </c>
      <c r="C198" t="s">
        <v>2690</v>
      </c>
      <c r="D198" s="92">
        <v>7980</v>
      </c>
      <c r="E198"/>
      <c r="F198" t="s">
        <v>580</v>
      </c>
      <c r="G198" s="86">
        <v>44108</v>
      </c>
      <c r="H198" t="s">
        <v>149</v>
      </c>
      <c r="I198" s="77">
        <v>7.59</v>
      </c>
      <c r="J198" t="s">
        <v>697</v>
      </c>
      <c r="K198" t="s">
        <v>102</v>
      </c>
      <c r="L198" s="78">
        <v>3.1E-2</v>
      </c>
      <c r="M198" s="78">
        <v>4.5499999999999999E-2</v>
      </c>
      <c r="N198" s="77">
        <v>182659.7</v>
      </c>
      <c r="O198" s="77">
        <v>97.49</v>
      </c>
      <c r="P198" s="77">
        <v>178.07494152999999</v>
      </c>
      <c r="Q198" s="78">
        <v>5.9999999999999995E-4</v>
      </c>
      <c r="R198" s="78">
        <v>1E-4</v>
      </c>
      <c r="W198" s="93"/>
    </row>
    <row r="199" spans="2:23">
      <c r="B199" t="s">
        <v>3736</v>
      </c>
      <c r="C199" t="s">
        <v>2690</v>
      </c>
      <c r="D199" s="92">
        <v>510443</v>
      </c>
      <c r="E199"/>
      <c r="F199" t="s">
        <v>580</v>
      </c>
      <c r="G199" s="86">
        <v>43194</v>
      </c>
      <c r="H199" t="s">
        <v>149</v>
      </c>
      <c r="I199" s="77">
        <v>7.66</v>
      </c>
      <c r="J199" t="s">
        <v>697</v>
      </c>
      <c r="K199" t="s">
        <v>102</v>
      </c>
      <c r="L199" s="78">
        <v>3.7900000000000003E-2</v>
      </c>
      <c r="M199" s="78">
        <v>3.7499999999999999E-2</v>
      </c>
      <c r="N199" s="77">
        <v>128906.71</v>
      </c>
      <c r="O199" s="77">
        <v>110.58</v>
      </c>
      <c r="P199" s="77">
        <v>142.54503991799999</v>
      </c>
      <c r="Q199" s="78">
        <v>5.0000000000000001E-4</v>
      </c>
      <c r="R199" s="78">
        <v>1E-4</v>
      </c>
      <c r="W199" s="93"/>
    </row>
    <row r="200" spans="2:23">
      <c r="B200" t="s">
        <v>3736</v>
      </c>
      <c r="C200" t="s">
        <v>2690</v>
      </c>
      <c r="D200" s="92">
        <v>520411</v>
      </c>
      <c r="E200"/>
      <c r="F200" t="s">
        <v>580</v>
      </c>
      <c r="G200" s="86">
        <v>43285</v>
      </c>
      <c r="H200" t="s">
        <v>149</v>
      </c>
      <c r="I200" s="77">
        <v>7.62</v>
      </c>
      <c r="J200" t="s">
        <v>697</v>
      </c>
      <c r="K200" t="s">
        <v>102</v>
      </c>
      <c r="L200" s="78">
        <v>4.0099999999999997E-2</v>
      </c>
      <c r="M200" s="78">
        <v>3.7600000000000001E-2</v>
      </c>
      <c r="N200" s="77">
        <v>171970.29</v>
      </c>
      <c r="O200" s="77">
        <v>111.04</v>
      </c>
      <c r="P200" s="77">
        <v>190.95581001599999</v>
      </c>
      <c r="Q200" s="78">
        <v>5.9999999999999995E-4</v>
      </c>
      <c r="R200" s="78">
        <v>1E-4</v>
      </c>
      <c r="W200" s="93"/>
    </row>
    <row r="201" spans="2:23">
      <c r="B201" t="s">
        <v>3736</v>
      </c>
      <c r="C201" t="s">
        <v>2690</v>
      </c>
      <c r="D201" s="92">
        <v>7192</v>
      </c>
      <c r="E201"/>
      <c r="F201" t="s">
        <v>580</v>
      </c>
      <c r="G201" s="86">
        <v>43742</v>
      </c>
      <c r="H201" t="s">
        <v>149</v>
      </c>
      <c r="I201" s="77">
        <v>7.58</v>
      </c>
      <c r="J201" t="s">
        <v>697</v>
      </c>
      <c r="K201" t="s">
        <v>102</v>
      </c>
      <c r="L201" s="78">
        <v>3.1E-2</v>
      </c>
      <c r="M201" s="78">
        <v>4.5900000000000003E-2</v>
      </c>
      <c r="N201" s="77">
        <v>671425.84</v>
      </c>
      <c r="O201" s="77">
        <v>96.49</v>
      </c>
      <c r="P201" s="77">
        <v>647.85879301600005</v>
      </c>
      <c r="Q201" s="78">
        <v>2.0999999999999999E-3</v>
      </c>
      <c r="R201" s="78">
        <v>2.0000000000000001E-4</v>
      </c>
      <c r="W201" s="93"/>
    </row>
    <row r="202" spans="2:23">
      <c r="B202" t="s">
        <v>3736</v>
      </c>
      <c r="C202" t="s">
        <v>2690</v>
      </c>
      <c r="D202" s="92">
        <v>525737</v>
      </c>
      <c r="E202"/>
      <c r="F202" t="s">
        <v>580</v>
      </c>
      <c r="G202" s="86">
        <v>43377</v>
      </c>
      <c r="H202" t="s">
        <v>149</v>
      </c>
      <c r="I202" s="77">
        <v>7.58</v>
      </c>
      <c r="J202" t="s">
        <v>697</v>
      </c>
      <c r="K202" t="s">
        <v>102</v>
      </c>
      <c r="L202" s="78">
        <v>3.9699999999999999E-2</v>
      </c>
      <c r="M202" s="78">
        <v>3.9399999999999998E-2</v>
      </c>
      <c r="N202" s="77">
        <v>343824.19</v>
      </c>
      <c r="O202" s="77">
        <v>109.03</v>
      </c>
      <c r="P202" s="77">
        <v>374.87151435700002</v>
      </c>
      <c r="Q202" s="78">
        <v>1.1999999999999999E-3</v>
      </c>
      <c r="R202" s="78">
        <v>1E-4</v>
      </c>
      <c r="W202" s="93"/>
    </row>
    <row r="203" spans="2:23">
      <c r="B203" t="s">
        <v>3736</v>
      </c>
      <c r="C203" t="s">
        <v>2690</v>
      </c>
      <c r="D203" s="92">
        <v>475998</v>
      </c>
      <c r="E203"/>
      <c r="F203" t="s">
        <v>580</v>
      </c>
      <c r="G203" s="86">
        <v>42935</v>
      </c>
      <c r="H203" t="s">
        <v>149</v>
      </c>
      <c r="I203" s="77">
        <v>7.63</v>
      </c>
      <c r="J203" t="s">
        <v>697</v>
      </c>
      <c r="K203" t="s">
        <v>102</v>
      </c>
      <c r="L203" s="78">
        <v>4.0800000000000003E-2</v>
      </c>
      <c r="M203" s="78">
        <v>3.6600000000000001E-2</v>
      </c>
      <c r="N203" s="77">
        <v>526673.68000000005</v>
      </c>
      <c r="O203" s="77">
        <v>113.79</v>
      </c>
      <c r="P203" s="77">
        <v>599.30198047199997</v>
      </c>
      <c r="Q203" s="78">
        <v>1.9E-3</v>
      </c>
      <c r="R203" s="78">
        <v>2.0000000000000001E-4</v>
      </c>
      <c r="W203" s="93"/>
    </row>
    <row r="204" spans="2:23">
      <c r="B204" t="s">
        <v>3736</v>
      </c>
      <c r="C204" t="s">
        <v>2690</v>
      </c>
      <c r="D204" s="92">
        <v>485027</v>
      </c>
      <c r="E204"/>
      <c r="F204" t="s">
        <v>580</v>
      </c>
      <c r="G204" s="86">
        <v>43011</v>
      </c>
      <c r="H204" t="s">
        <v>149</v>
      </c>
      <c r="I204" s="77">
        <v>7.65</v>
      </c>
      <c r="J204" t="s">
        <v>697</v>
      </c>
      <c r="K204" t="s">
        <v>102</v>
      </c>
      <c r="L204" s="78">
        <v>3.9E-2</v>
      </c>
      <c r="M204" s="78">
        <v>3.6799999999999999E-2</v>
      </c>
      <c r="N204" s="77">
        <v>112440.3</v>
      </c>
      <c r="O204" s="77">
        <v>111.85</v>
      </c>
      <c r="P204" s="77">
        <v>125.76447555</v>
      </c>
      <c r="Q204" s="78">
        <v>4.0000000000000002E-4</v>
      </c>
      <c r="R204" s="78">
        <v>0</v>
      </c>
      <c r="W204" s="93"/>
    </row>
    <row r="205" spans="2:23">
      <c r="B205" t="s">
        <v>3736</v>
      </c>
      <c r="C205" t="s">
        <v>2690</v>
      </c>
      <c r="D205" s="92">
        <v>494921</v>
      </c>
      <c r="E205"/>
      <c r="F205" t="s">
        <v>580</v>
      </c>
      <c r="G205" s="86">
        <v>43104</v>
      </c>
      <c r="H205" t="s">
        <v>149</v>
      </c>
      <c r="I205" s="77">
        <v>7.5</v>
      </c>
      <c r="J205" t="s">
        <v>697</v>
      </c>
      <c r="K205" t="s">
        <v>102</v>
      </c>
      <c r="L205" s="78">
        <v>3.8199999999999998E-2</v>
      </c>
      <c r="M205" s="78">
        <v>4.3700000000000003E-2</v>
      </c>
      <c r="N205" s="77">
        <v>199794.2</v>
      </c>
      <c r="O205" s="77">
        <v>105.57</v>
      </c>
      <c r="P205" s="77">
        <v>210.92273693999999</v>
      </c>
      <c r="Q205" s="78">
        <v>6.9999999999999999E-4</v>
      </c>
      <c r="R205" s="78">
        <v>1E-4</v>
      </c>
      <c r="W205" s="93"/>
    </row>
    <row r="206" spans="2:23">
      <c r="B206" t="s">
        <v>3736</v>
      </c>
      <c r="C206" t="s">
        <v>2690</v>
      </c>
      <c r="D206" s="92">
        <v>6685</v>
      </c>
      <c r="E206"/>
      <c r="F206" t="s">
        <v>580</v>
      </c>
      <c r="G206" s="86">
        <v>43469</v>
      </c>
      <c r="H206" t="s">
        <v>149</v>
      </c>
      <c r="I206" s="77">
        <v>7.67</v>
      </c>
      <c r="J206" t="s">
        <v>697</v>
      </c>
      <c r="K206" t="s">
        <v>102</v>
      </c>
      <c r="L206" s="78">
        <v>4.1700000000000001E-2</v>
      </c>
      <c r="M206" s="78">
        <v>3.4299999999999997E-2</v>
      </c>
      <c r="N206" s="77">
        <v>242879.59</v>
      </c>
      <c r="O206" s="77">
        <v>114.81</v>
      </c>
      <c r="P206" s="77">
        <v>278.850057279</v>
      </c>
      <c r="Q206" s="78">
        <v>8.9999999999999998E-4</v>
      </c>
      <c r="R206" s="78">
        <v>1E-4</v>
      </c>
      <c r="W206" s="93"/>
    </row>
    <row r="207" spans="2:23">
      <c r="B207" t="s">
        <v>3717</v>
      </c>
      <c r="C207" t="s">
        <v>2690</v>
      </c>
      <c r="D207" s="92">
        <v>4410</v>
      </c>
      <c r="E207"/>
      <c r="F207" t="s">
        <v>945</v>
      </c>
      <c r="G207" s="86">
        <v>42201</v>
      </c>
      <c r="H207" t="s">
        <v>1046</v>
      </c>
      <c r="I207" s="77">
        <v>4.72</v>
      </c>
      <c r="J207" t="s">
        <v>344</v>
      </c>
      <c r="K207" t="s">
        <v>102</v>
      </c>
      <c r="L207" s="78">
        <v>4.2000000000000003E-2</v>
      </c>
      <c r="M207" s="78">
        <v>3.3000000000000002E-2</v>
      </c>
      <c r="N207" s="77">
        <v>136212.71</v>
      </c>
      <c r="O207" s="77">
        <v>117.46</v>
      </c>
      <c r="P207" s="77">
        <v>159.99544916599999</v>
      </c>
      <c r="Q207" s="78">
        <v>5.0000000000000001E-4</v>
      </c>
      <c r="R207" s="78">
        <v>1E-4</v>
      </c>
      <c r="W207" s="93"/>
    </row>
    <row r="208" spans="2:23">
      <c r="B208" t="s">
        <v>3717</v>
      </c>
      <c r="C208" t="s">
        <v>2690</v>
      </c>
      <c r="D208" s="92">
        <v>29991704</v>
      </c>
      <c r="E208"/>
      <c r="F208" t="s">
        <v>945</v>
      </c>
      <c r="G208" s="86">
        <v>40742</v>
      </c>
      <c r="H208" t="s">
        <v>1046</v>
      </c>
      <c r="I208" s="77">
        <v>5.1100000000000003</v>
      </c>
      <c r="J208" t="s">
        <v>344</v>
      </c>
      <c r="K208" t="s">
        <v>102</v>
      </c>
      <c r="L208" s="78">
        <v>0.06</v>
      </c>
      <c r="M208" s="78">
        <v>2.1600000000000001E-2</v>
      </c>
      <c r="N208" s="77">
        <v>1947334.7</v>
      </c>
      <c r="O208" s="77">
        <v>140.91</v>
      </c>
      <c r="P208" s="77">
        <v>2743.9893257700001</v>
      </c>
      <c r="Q208" s="78">
        <v>8.6999999999999994E-3</v>
      </c>
      <c r="R208" s="78">
        <v>1E-3</v>
      </c>
    </row>
    <row r="209" spans="2:23">
      <c r="B209" t="s">
        <v>3742</v>
      </c>
      <c r="C209" t="s">
        <v>2690</v>
      </c>
      <c r="D209" s="92">
        <v>8924</v>
      </c>
      <c r="E209"/>
      <c r="F209" t="s">
        <v>580</v>
      </c>
      <c r="G209" s="86">
        <v>44592</v>
      </c>
      <c r="H209" t="s">
        <v>149</v>
      </c>
      <c r="I209" s="77">
        <v>11.34</v>
      </c>
      <c r="J209" t="s">
        <v>697</v>
      </c>
      <c r="K209" t="s">
        <v>102</v>
      </c>
      <c r="L209" s="78">
        <v>2.75E-2</v>
      </c>
      <c r="M209" s="78">
        <v>4.2599999999999999E-2</v>
      </c>
      <c r="N209" s="77">
        <v>219370.41</v>
      </c>
      <c r="O209" s="77">
        <v>85.75</v>
      </c>
      <c r="P209" s="77">
        <v>188.11012657500001</v>
      </c>
      <c r="Q209" s="78">
        <v>5.9999999999999995E-4</v>
      </c>
      <c r="R209" s="78">
        <v>1E-4</v>
      </c>
      <c r="W209" s="93"/>
    </row>
    <row r="210" spans="2:23">
      <c r="B210" t="s">
        <v>3742</v>
      </c>
      <c r="C210" t="s">
        <v>2690</v>
      </c>
      <c r="D210" s="92">
        <v>9267</v>
      </c>
      <c r="E210"/>
      <c r="F210" t="s">
        <v>580</v>
      </c>
      <c r="G210" s="86">
        <v>44837</v>
      </c>
      <c r="H210" t="s">
        <v>149</v>
      </c>
      <c r="I210" s="77">
        <v>11.16</v>
      </c>
      <c r="J210" t="s">
        <v>697</v>
      </c>
      <c r="K210" t="s">
        <v>102</v>
      </c>
      <c r="L210" s="78">
        <v>3.9600000000000003E-2</v>
      </c>
      <c r="M210" s="78">
        <v>3.9100000000000003E-2</v>
      </c>
      <c r="N210" s="77">
        <v>192664.59</v>
      </c>
      <c r="O210" s="77">
        <v>99.22</v>
      </c>
      <c r="P210" s="77">
        <v>191.16180619799999</v>
      </c>
      <c r="Q210" s="78">
        <v>5.9999999999999995E-4</v>
      </c>
      <c r="R210" s="78">
        <v>1E-4</v>
      </c>
      <c r="W210" s="93"/>
    </row>
    <row r="211" spans="2:23">
      <c r="B211" t="s">
        <v>3742</v>
      </c>
      <c r="C211" t="s">
        <v>2690</v>
      </c>
      <c r="D211" s="92">
        <v>9592</v>
      </c>
      <c r="E211"/>
      <c r="F211" t="s">
        <v>580</v>
      </c>
      <c r="G211" s="86">
        <v>45076</v>
      </c>
      <c r="H211" t="s">
        <v>149</v>
      </c>
      <c r="I211" s="77">
        <v>10.98</v>
      </c>
      <c r="J211" t="s">
        <v>697</v>
      </c>
      <c r="K211" t="s">
        <v>102</v>
      </c>
      <c r="L211" s="78">
        <v>4.4900000000000002E-2</v>
      </c>
      <c r="M211" s="78">
        <v>4.1500000000000002E-2</v>
      </c>
      <c r="N211" s="77">
        <v>234372.66</v>
      </c>
      <c r="O211" s="77">
        <v>99.71</v>
      </c>
      <c r="P211" s="77">
        <v>233.692979286</v>
      </c>
      <c r="Q211" s="78">
        <v>6.9999999999999999E-4</v>
      </c>
      <c r="R211" s="78">
        <v>1E-4</v>
      </c>
      <c r="W211" s="93"/>
    </row>
    <row r="212" spans="2:23">
      <c r="B212" t="s">
        <v>3744</v>
      </c>
      <c r="C212" t="s">
        <v>2690</v>
      </c>
      <c r="D212" s="92">
        <v>392454</v>
      </c>
      <c r="E212"/>
      <c r="F212" t="s">
        <v>580</v>
      </c>
      <c r="G212" s="86">
        <v>42242</v>
      </c>
      <c r="H212" t="s">
        <v>149</v>
      </c>
      <c r="I212" s="77">
        <v>2.9</v>
      </c>
      <c r="J212" t="s">
        <v>112</v>
      </c>
      <c r="K212" t="s">
        <v>102</v>
      </c>
      <c r="L212" s="78">
        <v>2.3599999999999999E-2</v>
      </c>
      <c r="M212" s="78">
        <v>3.2399999999999998E-2</v>
      </c>
      <c r="N212" s="77">
        <v>1143265.92</v>
      </c>
      <c r="O212" s="77">
        <v>109.22</v>
      </c>
      <c r="P212" s="77">
        <v>1248.6750378239999</v>
      </c>
      <c r="Q212" s="78">
        <v>4.0000000000000001E-3</v>
      </c>
      <c r="R212" s="78">
        <v>5.0000000000000001E-4</v>
      </c>
      <c r="W212" s="93"/>
    </row>
    <row r="213" spans="2:23">
      <c r="B213" t="s">
        <v>3747</v>
      </c>
      <c r="C213" t="s">
        <v>2685</v>
      </c>
      <c r="D213" s="92">
        <v>71340</v>
      </c>
      <c r="E213"/>
      <c r="F213" t="s">
        <v>580</v>
      </c>
      <c r="G213" s="86">
        <v>43705</v>
      </c>
      <c r="H213" t="s">
        <v>149</v>
      </c>
      <c r="I213" s="77">
        <v>5.12</v>
      </c>
      <c r="J213" t="s">
        <v>697</v>
      </c>
      <c r="K213" t="s">
        <v>102</v>
      </c>
      <c r="L213" s="78">
        <v>0.04</v>
      </c>
      <c r="M213" s="78">
        <v>3.6700000000000003E-2</v>
      </c>
      <c r="N213" s="77">
        <v>69107.25</v>
      </c>
      <c r="O213" s="77">
        <v>113.79</v>
      </c>
      <c r="P213" s="77">
        <v>78.637139774999994</v>
      </c>
      <c r="Q213" s="78">
        <v>2.9999999999999997E-4</v>
      </c>
      <c r="R213" s="78">
        <v>0</v>
      </c>
      <c r="W213" s="93"/>
    </row>
    <row r="214" spans="2:23">
      <c r="B214" t="s">
        <v>3747</v>
      </c>
      <c r="C214" t="s">
        <v>2685</v>
      </c>
      <c r="D214" s="92">
        <v>487742</v>
      </c>
      <c r="E214"/>
      <c r="F214" t="s">
        <v>580</v>
      </c>
      <c r="G214" s="86">
        <v>43256</v>
      </c>
      <c r="H214" t="s">
        <v>149</v>
      </c>
      <c r="I214" s="77">
        <v>5.13</v>
      </c>
      <c r="J214" t="s">
        <v>697</v>
      </c>
      <c r="K214" t="s">
        <v>102</v>
      </c>
      <c r="L214" s="78">
        <v>0.04</v>
      </c>
      <c r="M214" s="78">
        <v>3.5999999999999997E-2</v>
      </c>
      <c r="N214" s="77">
        <v>1135426.21</v>
      </c>
      <c r="O214" s="77">
        <v>115.43</v>
      </c>
      <c r="P214" s="77">
        <v>1310.6224742029999</v>
      </c>
      <c r="Q214" s="78">
        <v>4.1999999999999997E-3</v>
      </c>
      <c r="R214" s="78">
        <v>5.0000000000000001E-4</v>
      </c>
      <c r="W214" s="93"/>
    </row>
    <row r="215" spans="2:23">
      <c r="B215" t="s">
        <v>3749</v>
      </c>
      <c r="C215" t="s">
        <v>2690</v>
      </c>
      <c r="D215" s="92">
        <v>4565</v>
      </c>
      <c r="E215"/>
      <c r="F215" t="s">
        <v>580</v>
      </c>
      <c r="G215" s="86">
        <v>42326</v>
      </c>
      <c r="H215" t="s">
        <v>149</v>
      </c>
      <c r="I215" s="77">
        <v>6.31</v>
      </c>
      <c r="J215" t="s">
        <v>697</v>
      </c>
      <c r="K215" t="s">
        <v>102</v>
      </c>
      <c r="L215" s="78">
        <v>8.0500000000000002E-2</v>
      </c>
      <c r="M215" s="78">
        <v>7.4300000000000005E-2</v>
      </c>
      <c r="N215" s="77">
        <v>101684.08</v>
      </c>
      <c r="O215" s="77">
        <v>107.02</v>
      </c>
      <c r="P215" s="77">
        <v>108.822302416</v>
      </c>
      <c r="Q215" s="78">
        <v>2.9999999999999997E-4</v>
      </c>
      <c r="R215" s="78">
        <v>0</v>
      </c>
      <c r="W215" s="93"/>
    </row>
    <row r="216" spans="2:23">
      <c r="B216" t="s">
        <v>3749</v>
      </c>
      <c r="C216" t="s">
        <v>2690</v>
      </c>
      <c r="D216" s="92">
        <v>8380</v>
      </c>
      <c r="E216"/>
      <c r="F216" t="s">
        <v>580</v>
      </c>
      <c r="G216" s="86">
        <v>44294</v>
      </c>
      <c r="H216" t="s">
        <v>149</v>
      </c>
      <c r="I216" s="77">
        <v>7.68</v>
      </c>
      <c r="J216" t="s">
        <v>697</v>
      </c>
      <c r="K216" t="s">
        <v>102</v>
      </c>
      <c r="L216" s="78">
        <v>0.03</v>
      </c>
      <c r="M216" s="78">
        <v>4.2999999999999997E-2</v>
      </c>
      <c r="N216" s="77">
        <v>633357.34</v>
      </c>
      <c r="O216" s="77">
        <v>101.76</v>
      </c>
      <c r="P216" s="77">
        <v>644.50442918399995</v>
      </c>
      <c r="Q216" s="78">
        <v>2.0999999999999999E-3</v>
      </c>
      <c r="R216" s="78">
        <v>2.0000000000000001E-4</v>
      </c>
      <c r="W216" s="93"/>
    </row>
    <row r="217" spans="2:23">
      <c r="B217" t="s">
        <v>3749</v>
      </c>
      <c r="C217" t="s">
        <v>2690</v>
      </c>
      <c r="D217" s="92">
        <v>439968</v>
      </c>
      <c r="E217"/>
      <c r="F217" t="s">
        <v>580</v>
      </c>
      <c r="G217" s="86">
        <v>42606</v>
      </c>
      <c r="H217" t="s">
        <v>149</v>
      </c>
      <c r="I217" s="77">
        <v>6.31</v>
      </c>
      <c r="J217" t="s">
        <v>697</v>
      </c>
      <c r="K217" t="s">
        <v>102</v>
      </c>
      <c r="L217" s="78">
        <v>8.0500000000000002E-2</v>
      </c>
      <c r="M217" s="78">
        <v>7.4300000000000005E-2</v>
      </c>
      <c r="N217" s="77">
        <v>427711.49</v>
      </c>
      <c r="O217" s="77">
        <v>107.02</v>
      </c>
      <c r="P217" s="77">
        <v>457.73683659800002</v>
      </c>
      <c r="Q217" s="78">
        <v>1.5E-3</v>
      </c>
      <c r="R217" s="78">
        <v>2.0000000000000001E-4</v>
      </c>
      <c r="W217" s="93"/>
    </row>
    <row r="218" spans="2:23">
      <c r="B218" t="s">
        <v>3749</v>
      </c>
      <c r="C218" t="s">
        <v>2690</v>
      </c>
      <c r="D218" s="92">
        <v>445945</v>
      </c>
      <c r="E218"/>
      <c r="F218" t="s">
        <v>580</v>
      </c>
      <c r="G218" s="86">
        <v>42648</v>
      </c>
      <c r="H218" t="s">
        <v>149</v>
      </c>
      <c r="I218" s="77">
        <v>6.31</v>
      </c>
      <c r="J218" t="s">
        <v>697</v>
      </c>
      <c r="K218" t="s">
        <v>102</v>
      </c>
      <c r="L218" s="78">
        <v>8.0500000000000002E-2</v>
      </c>
      <c r="M218" s="78">
        <v>7.4300000000000005E-2</v>
      </c>
      <c r="N218" s="77">
        <v>392342.19</v>
      </c>
      <c r="O218" s="77">
        <v>107.02</v>
      </c>
      <c r="P218" s="77">
        <v>419.88461173799999</v>
      </c>
      <c r="Q218" s="78">
        <v>1.2999999999999999E-3</v>
      </c>
      <c r="R218" s="78">
        <v>2.0000000000000001E-4</v>
      </c>
      <c r="W218" s="93"/>
    </row>
    <row r="219" spans="2:23">
      <c r="B219" t="s">
        <v>3749</v>
      </c>
      <c r="C219" t="s">
        <v>2690</v>
      </c>
      <c r="D219" s="92">
        <v>455056</v>
      </c>
      <c r="E219"/>
      <c r="F219" t="s">
        <v>580</v>
      </c>
      <c r="G219" s="86">
        <v>42718</v>
      </c>
      <c r="H219" t="s">
        <v>149</v>
      </c>
      <c r="I219" s="77">
        <v>6.31</v>
      </c>
      <c r="J219" t="s">
        <v>697</v>
      </c>
      <c r="K219" t="s">
        <v>102</v>
      </c>
      <c r="L219" s="78">
        <v>8.0500000000000002E-2</v>
      </c>
      <c r="M219" s="78">
        <v>7.4300000000000005E-2</v>
      </c>
      <c r="N219" s="77">
        <v>274119.62</v>
      </c>
      <c r="O219" s="77">
        <v>107.02</v>
      </c>
      <c r="P219" s="77">
        <v>293.36281732399999</v>
      </c>
      <c r="Q219" s="78">
        <v>8.9999999999999998E-4</v>
      </c>
      <c r="R219" s="78">
        <v>1E-4</v>
      </c>
      <c r="W219" s="93"/>
    </row>
    <row r="220" spans="2:23">
      <c r="B220" t="s">
        <v>3749</v>
      </c>
      <c r="C220" t="s">
        <v>2690</v>
      </c>
      <c r="D220" s="92">
        <v>472012</v>
      </c>
      <c r="E220"/>
      <c r="F220" t="s">
        <v>580</v>
      </c>
      <c r="G220" s="86">
        <v>42900</v>
      </c>
      <c r="H220" t="s">
        <v>149</v>
      </c>
      <c r="I220" s="77">
        <v>6.31</v>
      </c>
      <c r="J220" t="s">
        <v>697</v>
      </c>
      <c r="K220" t="s">
        <v>102</v>
      </c>
      <c r="L220" s="78">
        <v>8.0500000000000002E-2</v>
      </c>
      <c r="M220" s="78">
        <v>7.4300000000000005E-2</v>
      </c>
      <c r="N220" s="77">
        <v>324705.11</v>
      </c>
      <c r="O220" s="77">
        <v>107.02</v>
      </c>
      <c r="P220" s="77">
        <v>347.499408722</v>
      </c>
      <c r="Q220" s="78">
        <v>1.1000000000000001E-3</v>
      </c>
      <c r="R220" s="78">
        <v>1E-4</v>
      </c>
      <c r="W220" s="93"/>
    </row>
    <row r="221" spans="2:23">
      <c r="B221" t="s">
        <v>3749</v>
      </c>
      <c r="C221" t="s">
        <v>2690</v>
      </c>
      <c r="D221" s="92">
        <v>490961</v>
      </c>
      <c r="E221"/>
      <c r="F221" t="s">
        <v>580</v>
      </c>
      <c r="G221" s="86">
        <v>43075</v>
      </c>
      <c r="H221" t="s">
        <v>149</v>
      </c>
      <c r="I221" s="77">
        <v>6.31</v>
      </c>
      <c r="J221" t="s">
        <v>697</v>
      </c>
      <c r="K221" t="s">
        <v>102</v>
      </c>
      <c r="L221" s="78">
        <v>8.0500000000000002E-2</v>
      </c>
      <c r="M221" s="78">
        <v>7.4300000000000005E-2</v>
      </c>
      <c r="N221" s="77">
        <v>201481.36</v>
      </c>
      <c r="O221" s="77">
        <v>107.02</v>
      </c>
      <c r="P221" s="77">
        <v>215.62535147200001</v>
      </c>
      <c r="Q221" s="78">
        <v>6.9999999999999999E-4</v>
      </c>
      <c r="R221" s="78">
        <v>1E-4</v>
      </c>
      <c r="W221" s="93"/>
    </row>
    <row r="222" spans="2:23">
      <c r="B222" t="s">
        <v>3749</v>
      </c>
      <c r="C222" t="s">
        <v>2690</v>
      </c>
      <c r="D222" s="92">
        <v>520889</v>
      </c>
      <c r="E222"/>
      <c r="F222" t="s">
        <v>580</v>
      </c>
      <c r="G222" s="86">
        <v>43292</v>
      </c>
      <c r="H222" t="s">
        <v>149</v>
      </c>
      <c r="I222" s="77">
        <v>6.31</v>
      </c>
      <c r="J222" t="s">
        <v>697</v>
      </c>
      <c r="K222" t="s">
        <v>102</v>
      </c>
      <c r="L222" s="78">
        <v>8.0500000000000002E-2</v>
      </c>
      <c r="M222" s="78">
        <v>7.4300000000000005E-2</v>
      </c>
      <c r="N222" s="77">
        <v>549393.86</v>
      </c>
      <c r="O222" s="77">
        <v>107.02</v>
      </c>
      <c r="P222" s="77">
        <v>587.96130897199998</v>
      </c>
      <c r="Q222" s="78">
        <v>1.9E-3</v>
      </c>
      <c r="R222" s="78">
        <v>2.0000000000000001E-4</v>
      </c>
      <c r="W222" s="93"/>
    </row>
    <row r="223" spans="2:23">
      <c r="B223" t="s">
        <v>3748</v>
      </c>
      <c r="C223" t="s">
        <v>2685</v>
      </c>
      <c r="D223" s="92">
        <v>414968</v>
      </c>
      <c r="E223"/>
      <c r="F223" t="s">
        <v>580</v>
      </c>
      <c r="G223" s="86">
        <v>42432</v>
      </c>
      <c r="H223" t="s">
        <v>149</v>
      </c>
      <c r="I223" s="77">
        <v>4.25</v>
      </c>
      <c r="J223" t="s">
        <v>697</v>
      </c>
      <c r="K223" t="s">
        <v>102</v>
      </c>
      <c r="L223" s="78">
        <v>2.5399999999999999E-2</v>
      </c>
      <c r="M223" s="78">
        <v>2.3800000000000002E-2</v>
      </c>
      <c r="N223" s="77">
        <v>705970.93</v>
      </c>
      <c r="O223" s="77">
        <v>115.22</v>
      </c>
      <c r="P223" s="77">
        <v>813.41970554600005</v>
      </c>
      <c r="Q223" s="78">
        <v>2.5999999999999999E-3</v>
      </c>
      <c r="R223" s="78">
        <v>2.9999999999999997E-4</v>
      </c>
      <c r="W223" s="93"/>
    </row>
    <row r="224" spans="2:23">
      <c r="B224" t="s">
        <v>3741</v>
      </c>
      <c r="C224" t="s">
        <v>2690</v>
      </c>
      <c r="D224" s="92">
        <v>8503</v>
      </c>
      <c r="E224"/>
      <c r="F224" t="s">
        <v>573</v>
      </c>
      <c r="G224" s="86">
        <v>44376</v>
      </c>
      <c r="H224" t="s">
        <v>208</v>
      </c>
      <c r="I224" s="77">
        <v>4.4800000000000004</v>
      </c>
      <c r="J224" t="s">
        <v>127</v>
      </c>
      <c r="K224" t="s">
        <v>102</v>
      </c>
      <c r="L224" s="78">
        <v>7.3999999999999996E-2</v>
      </c>
      <c r="M224" s="78">
        <v>7.8299999999999995E-2</v>
      </c>
      <c r="N224" s="77">
        <v>6930027.2300000004</v>
      </c>
      <c r="O224" s="77">
        <v>100.87</v>
      </c>
      <c r="P224" s="77">
        <v>6990.3184669009997</v>
      </c>
      <c r="Q224" s="78">
        <v>2.23E-2</v>
      </c>
      <c r="R224" s="78">
        <v>2.5999999999999999E-3</v>
      </c>
      <c r="W224" s="93"/>
    </row>
    <row r="225" spans="2:23">
      <c r="B225" t="s">
        <v>3741</v>
      </c>
      <c r="C225" t="s">
        <v>2690</v>
      </c>
      <c r="D225" s="92">
        <v>8610</v>
      </c>
      <c r="E225"/>
      <c r="F225" t="s">
        <v>573</v>
      </c>
      <c r="G225" s="86">
        <v>44431</v>
      </c>
      <c r="H225" t="s">
        <v>208</v>
      </c>
      <c r="I225" s="77">
        <v>4.4800000000000004</v>
      </c>
      <c r="J225" t="s">
        <v>127</v>
      </c>
      <c r="K225" t="s">
        <v>102</v>
      </c>
      <c r="L225" s="78">
        <v>7.3999999999999996E-2</v>
      </c>
      <c r="M225" s="78">
        <v>7.8100000000000003E-2</v>
      </c>
      <c r="N225" s="77">
        <v>1196173.5900000001</v>
      </c>
      <c r="O225" s="77">
        <v>100.93</v>
      </c>
      <c r="P225" s="77">
        <v>1207.298004387</v>
      </c>
      <c r="Q225" s="78">
        <v>3.8E-3</v>
      </c>
      <c r="R225" s="78">
        <v>4.0000000000000002E-4</v>
      </c>
      <c r="W225" s="93"/>
    </row>
    <row r="226" spans="2:23">
      <c r="B226" t="s">
        <v>3741</v>
      </c>
      <c r="C226" t="s">
        <v>2690</v>
      </c>
      <c r="D226" s="92">
        <v>9284</v>
      </c>
      <c r="E226"/>
      <c r="F226" t="s">
        <v>573</v>
      </c>
      <c r="G226" s="86">
        <v>44859</v>
      </c>
      <c r="H226" t="s">
        <v>208</v>
      </c>
      <c r="I226" s="77">
        <v>4.5</v>
      </c>
      <c r="J226" t="s">
        <v>127</v>
      </c>
      <c r="K226" t="s">
        <v>102</v>
      </c>
      <c r="L226" s="78">
        <v>7.3999999999999996E-2</v>
      </c>
      <c r="M226" s="78">
        <v>7.1999999999999995E-2</v>
      </c>
      <c r="N226" s="77">
        <v>3640698.25</v>
      </c>
      <c r="O226" s="77">
        <v>103.55</v>
      </c>
      <c r="P226" s="77">
        <v>3769.9430378749998</v>
      </c>
      <c r="Q226" s="78">
        <v>1.2E-2</v>
      </c>
      <c r="R226" s="78">
        <v>1.4E-3</v>
      </c>
      <c r="W226" s="93"/>
    </row>
    <row r="227" spans="2:23">
      <c r="B227" t="s">
        <v>3750</v>
      </c>
      <c r="C227" t="s">
        <v>2690</v>
      </c>
      <c r="D227" s="92">
        <v>429027</v>
      </c>
      <c r="E227"/>
      <c r="F227" t="s">
        <v>573</v>
      </c>
      <c r="G227" s="86">
        <v>42516</v>
      </c>
      <c r="H227" t="s">
        <v>208</v>
      </c>
      <c r="I227" s="77">
        <v>3.45</v>
      </c>
      <c r="J227" t="s">
        <v>355</v>
      </c>
      <c r="K227" t="s">
        <v>102</v>
      </c>
      <c r="L227" s="78">
        <v>2.3300000000000001E-2</v>
      </c>
      <c r="M227" s="78">
        <v>3.4700000000000002E-2</v>
      </c>
      <c r="N227" s="77">
        <v>874616.89</v>
      </c>
      <c r="O227" s="77">
        <v>109.71</v>
      </c>
      <c r="P227" s="77">
        <v>959.54219001900003</v>
      </c>
      <c r="Q227" s="78">
        <v>3.0999999999999999E-3</v>
      </c>
      <c r="R227" s="78">
        <v>4.0000000000000002E-4</v>
      </c>
      <c r="W227" s="93"/>
    </row>
    <row r="228" spans="2:23">
      <c r="B228" t="s">
        <v>3734</v>
      </c>
      <c r="C228" t="s">
        <v>2685</v>
      </c>
      <c r="D228" s="92">
        <v>482153</v>
      </c>
      <c r="E228"/>
      <c r="F228" t="s">
        <v>945</v>
      </c>
      <c r="G228" s="86">
        <v>42978</v>
      </c>
      <c r="H228" t="s">
        <v>1046</v>
      </c>
      <c r="I228" s="77">
        <v>0.81</v>
      </c>
      <c r="J228" t="s">
        <v>127</v>
      </c>
      <c r="K228" t="s">
        <v>102</v>
      </c>
      <c r="L228" s="78">
        <v>2.76E-2</v>
      </c>
      <c r="M228" s="78">
        <v>6.3E-2</v>
      </c>
      <c r="N228" s="77">
        <v>223550.23</v>
      </c>
      <c r="O228" s="77">
        <v>97.49</v>
      </c>
      <c r="P228" s="77">
        <v>217.93911922699999</v>
      </c>
      <c r="Q228" s="78">
        <v>6.9999999999999999E-4</v>
      </c>
      <c r="R228" s="78">
        <v>1E-4</v>
      </c>
      <c r="W228" s="93"/>
    </row>
    <row r="229" spans="2:23">
      <c r="B229" t="s">
        <v>3735</v>
      </c>
      <c r="C229" t="s">
        <v>2690</v>
      </c>
      <c r="D229" s="92">
        <v>9120</v>
      </c>
      <c r="E229"/>
      <c r="F229" t="s">
        <v>580</v>
      </c>
      <c r="G229" s="86">
        <v>44728</v>
      </c>
      <c r="H229" t="s">
        <v>149</v>
      </c>
      <c r="I229" s="77">
        <v>9.68</v>
      </c>
      <c r="J229" t="s">
        <v>697</v>
      </c>
      <c r="K229" t="s">
        <v>102</v>
      </c>
      <c r="L229" s="78">
        <v>2.63E-2</v>
      </c>
      <c r="M229" s="78">
        <v>3.2000000000000001E-2</v>
      </c>
      <c r="N229" s="77">
        <v>231133.74</v>
      </c>
      <c r="O229" s="77">
        <v>100.03</v>
      </c>
      <c r="P229" s="77">
        <v>231.20308012199999</v>
      </c>
      <c r="Q229" s="78">
        <v>6.9999999999999999E-4</v>
      </c>
      <c r="R229" s="78">
        <v>1E-4</v>
      </c>
      <c r="W229" s="93"/>
    </row>
    <row r="230" spans="2:23">
      <c r="B230" t="s">
        <v>3735</v>
      </c>
      <c r="C230" t="s">
        <v>2690</v>
      </c>
      <c r="D230" s="92">
        <v>93941</v>
      </c>
      <c r="E230"/>
      <c r="F230" t="s">
        <v>580</v>
      </c>
      <c r="G230" s="86">
        <v>44923</v>
      </c>
      <c r="H230" t="s">
        <v>149</v>
      </c>
      <c r="I230" s="77">
        <v>9.41</v>
      </c>
      <c r="J230" t="s">
        <v>697</v>
      </c>
      <c r="K230" t="s">
        <v>102</v>
      </c>
      <c r="L230" s="78">
        <v>3.0800000000000001E-2</v>
      </c>
      <c r="M230" s="78">
        <v>3.6600000000000001E-2</v>
      </c>
      <c r="N230" s="77">
        <v>75221.070000000007</v>
      </c>
      <c r="O230" s="77">
        <v>98.08</v>
      </c>
      <c r="P230" s="77">
        <v>73.776825455999997</v>
      </c>
      <c r="Q230" s="78">
        <v>2.0000000000000001E-4</v>
      </c>
      <c r="R230" s="78">
        <v>0</v>
      </c>
      <c r="W230" s="93"/>
    </row>
    <row r="231" spans="2:23">
      <c r="B231" t="s">
        <v>3752</v>
      </c>
      <c r="C231" t="s">
        <v>2685</v>
      </c>
      <c r="D231" s="92">
        <v>7355</v>
      </c>
      <c r="E231"/>
      <c r="F231" t="s">
        <v>945</v>
      </c>
      <c r="G231" s="86">
        <v>43842</v>
      </c>
      <c r="H231" t="s">
        <v>1046</v>
      </c>
      <c r="I231" s="77">
        <v>0.16</v>
      </c>
      <c r="J231" t="s">
        <v>127</v>
      </c>
      <c r="K231" t="s">
        <v>102</v>
      </c>
      <c r="L231" s="78">
        <v>2.0799999999999999E-2</v>
      </c>
      <c r="M231" s="78">
        <v>6.4699999999999994E-2</v>
      </c>
      <c r="N231" s="77">
        <v>132430.35</v>
      </c>
      <c r="O231" s="77">
        <v>99.76</v>
      </c>
      <c r="P231" s="77">
        <v>132.11251716000001</v>
      </c>
      <c r="Q231" s="78">
        <v>4.0000000000000002E-4</v>
      </c>
      <c r="R231" s="78">
        <v>0</v>
      </c>
      <c r="W231" s="93"/>
    </row>
    <row r="232" spans="2:23">
      <c r="B232" t="s">
        <v>3738</v>
      </c>
      <c r="C232" t="s">
        <v>2690</v>
      </c>
      <c r="D232" s="92">
        <v>539177</v>
      </c>
      <c r="E232"/>
      <c r="F232" t="s">
        <v>580</v>
      </c>
      <c r="G232" s="86">
        <v>45015</v>
      </c>
      <c r="H232" t="s">
        <v>149</v>
      </c>
      <c r="I232" s="77">
        <v>5.22</v>
      </c>
      <c r="J232" t="s">
        <v>355</v>
      </c>
      <c r="K232" t="s">
        <v>102</v>
      </c>
      <c r="L232" s="78">
        <v>4.5499999999999999E-2</v>
      </c>
      <c r="M232" s="78">
        <v>3.8699999999999998E-2</v>
      </c>
      <c r="N232" s="77">
        <v>1776806.18</v>
      </c>
      <c r="O232" s="77">
        <v>106.04</v>
      </c>
      <c r="P232" s="77">
        <v>1884.125273272</v>
      </c>
      <c r="Q232" s="78">
        <v>6.0000000000000001E-3</v>
      </c>
      <c r="R232" s="78">
        <v>6.9999999999999999E-4</v>
      </c>
      <c r="W232" s="93"/>
    </row>
    <row r="233" spans="2:23">
      <c r="B233" t="s">
        <v>3735</v>
      </c>
      <c r="C233" t="s">
        <v>2690</v>
      </c>
      <c r="D233" s="92">
        <v>8047</v>
      </c>
      <c r="E233"/>
      <c r="F233" t="s">
        <v>580</v>
      </c>
      <c r="G233" s="86">
        <v>44143</v>
      </c>
      <c r="H233" t="s">
        <v>149</v>
      </c>
      <c r="I233" s="77">
        <v>6.83</v>
      </c>
      <c r="J233" t="s">
        <v>697</v>
      </c>
      <c r="K233" t="s">
        <v>102</v>
      </c>
      <c r="L233" s="78">
        <v>2.52E-2</v>
      </c>
      <c r="M233" s="78">
        <v>3.2899999999999999E-2</v>
      </c>
      <c r="N233" s="77">
        <v>526390.69999999995</v>
      </c>
      <c r="O233" s="77">
        <v>105.98</v>
      </c>
      <c r="P233" s="77">
        <v>557.86886386000003</v>
      </c>
      <c r="Q233" s="78">
        <v>1.8E-3</v>
      </c>
      <c r="R233" s="78">
        <v>2.0000000000000001E-4</v>
      </c>
      <c r="W233" s="93"/>
    </row>
    <row r="234" spans="2:23">
      <c r="B234" t="s">
        <v>3735</v>
      </c>
      <c r="C234" t="s">
        <v>2690</v>
      </c>
      <c r="D234" s="92">
        <v>7265</v>
      </c>
      <c r="E234"/>
      <c r="F234" t="s">
        <v>580</v>
      </c>
      <c r="G234" s="86">
        <v>43779</v>
      </c>
      <c r="H234" t="s">
        <v>149</v>
      </c>
      <c r="I234" s="77">
        <v>7.13</v>
      </c>
      <c r="J234" t="s">
        <v>697</v>
      </c>
      <c r="K234" t="s">
        <v>102</v>
      </c>
      <c r="L234" s="78">
        <v>2.53E-2</v>
      </c>
      <c r="M234" s="78">
        <v>3.6299999999999999E-2</v>
      </c>
      <c r="N234" s="77">
        <v>167382.18</v>
      </c>
      <c r="O234" s="77">
        <v>102.55</v>
      </c>
      <c r="P234" s="77">
        <v>171.65042559</v>
      </c>
      <c r="Q234" s="78">
        <v>5.0000000000000001E-4</v>
      </c>
      <c r="R234" s="78">
        <v>1E-4</v>
      </c>
      <c r="W234" s="93"/>
    </row>
    <row r="235" spans="2:23">
      <c r="B235" t="s">
        <v>3735</v>
      </c>
      <c r="C235" t="s">
        <v>2690</v>
      </c>
      <c r="D235" s="92">
        <v>7342</v>
      </c>
      <c r="E235"/>
      <c r="F235" t="s">
        <v>580</v>
      </c>
      <c r="G235" s="86">
        <v>43835</v>
      </c>
      <c r="H235" t="s">
        <v>149</v>
      </c>
      <c r="I235" s="77">
        <v>7.13</v>
      </c>
      <c r="J235" t="s">
        <v>697</v>
      </c>
      <c r="K235" t="s">
        <v>102</v>
      </c>
      <c r="L235" s="78">
        <v>2.52E-2</v>
      </c>
      <c r="M235" s="78">
        <v>3.6700000000000003E-2</v>
      </c>
      <c r="N235" s="77">
        <v>93208.31</v>
      </c>
      <c r="O235" s="77">
        <v>102.27</v>
      </c>
      <c r="P235" s="77">
        <v>95.324138637000004</v>
      </c>
      <c r="Q235" s="78">
        <v>2.9999999999999997E-4</v>
      </c>
      <c r="R235" s="78">
        <v>0</v>
      </c>
      <c r="W235" s="93"/>
    </row>
    <row r="236" spans="2:23">
      <c r="B236" t="s">
        <v>3735</v>
      </c>
      <c r="C236" t="s">
        <v>2690</v>
      </c>
      <c r="D236" s="92">
        <v>501113</v>
      </c>
      <c r="E236"/>
      <c r="F236" t="s">
        <v>580</v>
      </c>
      <c r="G236" s="86">
        <v>43138</v>
      </c>
      <c r="H236" t="s">
        <v>149</v>
      </c>
      <c r="I236" s="77">
        <v>7.11</v>
      </c>
      <c r="J236" t="s">
        <v>697</v>
      </c>
      <c r="K236" t="s">
        <v>102</v>
      </c>
      <c r="L236" s="78">
        <v>2.6200000000000001E-2</v>
      </c>
      <c r="M236" s="78">
        <v>3.6700000000000003E-2</v>
      </c>
      <c r="N236" s="77">
        <v>345206.2</v>
      </c>
      <c r="O236" s="77">
        <v>104.47</v>
      </c>
      <c r="P236" s="77">
        <v>360.63691713999998</v>
      </c>
      <c r="Q236" s="78">
        <v>1.1000000000000001E-3</v>
      </c>
      <c r="R236" s="78">
        <v>1E-4</v>
      </c>
      <c r="W236" s="93"/>
    </row>
    <row r="237" spans="2:23">
      <c r="B237" t="s">
        <v>3735</v>
      </c>
      <c r="C237" t="s">
        <v>2690</v>
      </c>
      <c r="D237" s="92">
        <v>514296</v>
      </c>
      <c r="E237"/>
      <c r="F237" t="s">
        <v>580</v>
      </c>
      <c r="G237" s="86">
        <v>43227</v>
      </c>
      <c r="H237" t="s">
        <v>149</v>
      </c>
      <c r="I237" s="77">
        <v>7.17</v>
      </c>
      <c r="J237" t="s">
        <v>697</v>
      </c>
      <c r="K237" t="s">
        <v>102</v>
      </c>
      <c r="L237" s="78">
        <v>2.7799999999999998E-2</v>
      </c>
      <c r="M237" s="78">
        <v>3.2500000000000001E-2</v>
      </c>
      <c r="N237" s="77">
        <v>55055.48</v>
      </c>
      <c r="O237" s="77">
        <v>108.81</v>
      </c>
      <c r="P237" s="77">
        <v>59.905867788000002</v>
      </c>
      <c r="Q237" s="78">
        <v>2.0000000000000001E-4</v>
      </c>
      <c r="R237" s="78">
        <v>0</v>
      </c>
      <c r="W237" s="93"/>
    </row>
    <row r="238" spans="2:23">
      <c r="B238" t="s">
        <v>3735</v>
      </c>
      <c r="C238" t="s">
        <v>2690</v>
      </c>
      <c r="D238" s="92">
        <v>520294</v>
      </c>
      <c r="E238"/>
      <c r="F238" t="s">
        <v>580</v>
      </c>
      <c r="G238" s="86">
        <v>43279</v>
      </c>
      <c r="H238" t="s">
        <v>149</v>
      </c>
      <c r="I238" s="77">
        <v>7.18</v>
      </c>
      <c r="J238" t="s">
        <v>697</v>
      </c>
      <c r="K238" t="s">
        <v>102</v>
      </c>
      <c r="L238" s="78">
        <v>2.7799999999999998E-2</v>
      </c>
      <c r="M238" s="78">
        <v>3.1600000000000003E-2</v>
      </c>
      <c r="N238" s="77">
        <v>64389.08</v>
      </c>
      <c r="O238" s="77">
        <v>108.57</v>
      </c>
      <c r="P238" s="77">
        <v>69.907224155999998</v>
      </c>
      <c r="Q238" s="78">
        <v>2.0000000000000001E-4</v>
      </c>
      <c r="R238" s="78">
        <v>0</v>
      </c>
      <c r="W238" s="93"/>
    </row>
    <row r="239" spans="2:23">
      <c r="B239" t="s">
        <v>3735</v>
      </c>
      <c r="C239" t="s">
        <v>2690</v>
      </c>
      <c r="D239" s="92">
        <v>6471</v>
      </c>
      <c r="E239"/>
      <c r="F239" t="s">
        <v>580</v>
      </c>
      <c r="G239" s="86">
        <v>43321</v>
      </c>
      <c r="H239" t="s">
        <v>149</v>
      </c>
      <c r="I239" s="77">
        <v>7.18</v>
      </c>
      <c r="J239" t="s">
        <v>697</v>
      </c>
      <c r="K239" t="s">
        <v>102</v>
      </c>
      <c r="L239" s="78">
        <v>2.8500000000000001E-2</v>
      </c>
      <c r="M239" s="78">
        <v>3.1199999999999999E-2</v>
      </c>
      <c r="N239" s="77">
        <v>360698.38</v>
      </c>
      <c r="O239" s="77">
        <v>109.3</v>
      </c>
      <c r="P239" s="77">
        <v>394.24332934</v>
      </c>
      <c r="Q239" s="78">
        <v>1.2999999999999999E-3</v>
      </c>
      <c r="R239" s="78">
        <v>1E-4</v>
      </c>
      <c r="W239" s="93"/>
    </row>
    <row r="240" spans="2:23">
      <c r="B240" t="s">
        <v>3735</v>
      </c>
      <c r="C240" t="s">
        <v>2690</v>
      </c>
      <c r="D240" s="92">
        <v>529736</v>
      </c>
      <c r="E240"/>
      <c r="F240" t="s">
        <v>580</v>
      </c>
      <c r="G240" s="86">
        <v>43417</v>
      </c>
      <c r="H240" t="s">
        <v>149</v>
      </c>
      <c r="I240" s="77">
        <v>7.13</v>
      </c>
      <c r="J240" t="s">
        <v>697</v>
      </c>
      <c r="K240" t="s">
        <v>102</v>
      </c>
      <c r="L240" s="78">
        <v>3.0800000000000001E-2</v>
      </c>
      <c r="M240" s="78">
        <v>3.2199999999999999E-2</v>
      </c>
      <c r="N240" s="77">
        <v>410671.47</v>
      </c>
      <c r="O240" s="77">
        <v>110.12</v>
      </c>
      <c r="P240" s="77">
        <v>452.231422764</v>
      </c>
      <c r="Q240" s="78">
        <v>1.4E-3</v>
      </c>
      <c r="R240" s="78">
        <v>2.0000000000000001E-4</v>
      </c>
      <c r="W240" s="93"/>
    </row>
    <row r="241" spans="2:23">
      <c r="B241" t="s">
        <v>3735</v>
      </c>
      <c r="C241" t="s">
        <v>2690</v>
      </c>
      <c r="D241" s="92">
        <v>6720</v>
      </c>
      <c r="E241"/>
      <c r="F241" t="s">
        <v>580</v>
      </c>
      <c r="G241" s="86">
        <v>43485</v>
      </c>
      <c r="H241" t="s">
        <v>149</v>
      </c>
      <c r="I241" s="77">
        <v>7.16</v>
      </c>
      <c r="J241" t="s">
        <v>697</v>
      </c>
      <c r="K241" t="s">
        <v>102</v>
      </c>
      <c r="L241" s="78">
        <v>3.0200000000000001E-2</v>
      </c>
      <c r="M241" s="78">
        <v>3.0599999999999999E-2</v>
      </c>
      <c r="N241" s="77">
        <v>518964.9</v>
      </c>
      <c r="O241" s="77">
        <v>111.13</v>
      </c>
      <c r="P241" s="77">
        <v>576.72569337000004</v>
      </c>
      <c r="Q241" s="78">
        <v>1.8E-3</v>
      </c>
      <c r="R241" s="78">
        <v>2.0000000000000001E-4</v>
      </c>
      <c r="W241" s="93"/>
    </row>
    <row r="242" spans="2:23">
      <c r="B242" t="s">
        <v>3735</v>
      </c>
      <c r="C242" t="s">
        <v>2690</v>
      </c>
      <c r="D242" s="92">
        <v>6818</v>
      </c>
      <c r="E242"/>
      <c r="F242" t="s">
        <v>580</v>
      </c>
      <c r="G242" s="86">
        <v>43541</v>
      </c>
      <c r="H242" t="s">
        <v>149</v>
      </c>
      <c r="I242" s="77">
        <v>7.19</v>
      </c>
      <c r="J242" t="s">
        <v>697</v>
      </c>
      <c r="K242" t="s">
        <v>102</v>
      </c>
      <c r="L242" s="78">
        <v>2.7300000000000001E-2</v>
      </c>
      <c r="M242" s="78">
        <v>3.1600000000000003E-2</v>
      </c>
      <c r="N242" s="77">
        <v>44565.96</v>
      </c>
      <c r="O242" s="77">
        <v>108.13</v>
      </c>
      <c r="P242" s="77">
        <v>48.189172548000002</v>
      </c>
      <c r="Q242" s="78">
        <v>2.0000000000000001E-4</v>
      </c>
      <c r="R242" s="78">
        <v>0</v>
      </c>
      <c r="W242" s="93"/>
    </row>
    <row r="243" spans="2:23">
      <c r="B243" t="s">
        <v>3735</v>
      </c>
      <c r="C243" t="s">
        <v>2690</v>
      </c>
      <c r="D243" s="92">
        <v>6925</v>
      </c>
      <c r="E243"/>
      <c r="F243" t="s">
        <v>580</v>
      </c>
      <c r="G243" s="86">
        <v>43613</v>
      </c>
      <c r="H243" t="s">
        <v>149</v>
      </c>
      <c r="I243" s="77">
        <v>7.2</v>
      </c>
      <c r="J243" t="s">
        <v>697</v>
      </c>
      <c r="K243" t="s">
        <v>102</v>
      </c>
      <c r="L243" s="78">
        <v>2.52E-2</v>
      </c>
      <c r="M243" s="78">
        <v>3.27E-2</v>
      </c>
      <c r="N243" s="77">
        <v>136972.79</v>
      </c>
      <c r="O243" s="77">
        <v>104.93</v>
      </c>
      <c r="P243" s="77">
        <v>143.72554854699999</v>
      </c>
      <c r="Q243" s="78">
        <v>5.0000000000000001E-4</v>
      </c>
      <c r="R243" s="78">
        <v>1E-4</v>
      </c>
      <c r="W243" s="93"/>
    </row>
    <row r="244" spans="2:23">
      <c r="B244" t="s">
        <v>3735</v>
      </c>
      <c r="C244" t="s">
        <v>2690</v>
      </c>
      <c r="D244" s="92">
        <v>70481</v>
      </c>
      <c r="E244"/>
      <c r="F244" t="s">
        <v>580</v>
      </c>
      <c r="G244" s="86">
        <v>43657</v>
      </c>
      <c r="H244" t="s">
        <v>149</v>
      </c>
      <c r="I244" s="77">
        <v>7.12</v>
      </c>
      <c r="J244" t="s">
        <v>697</v>
      </c>
      <c r="K244" t="s">
        <v>102</v>
      </c>
      <c r="L244" s="78">
        <v>2.52E-2</v>
      </c>
      <c r="M244" s="78">
        <v>3.6700000000000003E-2</v>
      </c>
      <c r="N244" s="77">
        <v>135138.01</v>
      </c>
      <c r="O244" s="77">
        <v>101.34</v>
      </c>
      <c r="P244" s="77">
        <v>136.94885933399999</v>
      </c>
      <c r="Q244" s="78">
        <v>4.0000000000000002E-4</v>
      </c>
      <c r="R244" s="78">
        <v>1E-4</v>
      </c>
      <c r="W244" s="93"/>
    </row>
    <row r="245" spans="2:23">
      <c r="B245" t="s">
        <v>3754</v>
      </c>
      <c r="C245" t="s">
        <v>2685</v>
      </c>
      <c r="D245" s="92">
        <v>75611</v>
      </c>
      <c r="E245"/>
      <c r="F245" t="s">
        <v>642</v>
      </c>
      <c r="G245" s="86">
        <v>43920</v>
      </c>
      <c r="H245" t="s">
        <v>149</v>
      </c>
      <c r="I245" s="77">
        <v>4.18</v>
      </c>
      <c r="J245" t="s">
        <v>132</v>
      </c>
      <c r="K245" t="s">
        <v>102</v>
      </c>
      <c r="L245" s="78">
        <v>4.8899999999999999E-2</v>
      </c>
      <c r="M245" s="78">
        <v>5.8700000000000002E-2</v>
      </c>
      <c r="N245" s="77">
        <v>1231192.06</v>
      </c>
      <c r="O245" s="77">
        <v>97.45</v>
      </c>
      <c r="P245" s="77">
        <v>1199.79666247</v>
      </c>
      <c r="Q245" s="78">
        <v>3.8E-3</v>
      </c>
      <c r="R245" s="78">
        <v>4.0000000000000002E-4</v>
      </c>
      <c r="W245" s="93"/>
    </row>
    <row r="246" spans="2:23">
      <c r="B246" t="s">
        <v>3754</v>
      </c>
      <c r="C246" t="s">
        <v>2685</v>
      </c>
      <c r="D246" s="92">
        <v>8991</v>
      </c>
      <c r="E246"/>
      <c r="F246" t="s">
        <v>642</v>
      </c>
      <c r="G246" s="86">
        <v>44636</v>
      </c>
      <c r="H246" t="s">
        <v>149</v>
      </c>
      <c r="I246" s="77">
        <v>4.49</v>
      </c>
      <c r="J246" t="s">
        <v>132</v>
      </c>
      <c r="K246" t="s">
        <v>102</v>
      </c>
      <c r="L246" s="78">
        <v>4.2799999999999998E-2</v>
      </c>
      <c r="M246" s="78">
        <v>7.5800000000000006E-2</v>
      </c>
      <c r="N246" s="77">
        <v>1121282.48</v>
      </c>
      <c r="O246" s="77">
        <v>87.77</v>
      </c>
      <c r="P246" s="77">
        <v>984.14963269600003</v>
      </c>
      <c r="Q246" s="78">
        <v>3.0999999999999999E-3</v>
      </c>
      <c r="R246" s="78">
        <v>4.0000000000000002E-4</v>
      </c>
      <c r="W246" s="93"/>
    </row>
    <row r="247" spans="2:23">
      <c r="B247" t="s">
        <v>3754</v>
      </c>
      <c r="C247" t="s">
        <v>2685</v>
      </c>
      <c r="D247" s="92">
        <v>9112</v>
      </c>
      <c r="E247"/>
      <c r="F247" t="s">
        <v>642</v>
      </c>
      <c r="G247" s="86">
        <v>44722</v>
      </c>
      <c r="H247" t="s">
        <v>149</v>
      </c>
      <c r="I247" s="77">
        <v>4.4400000000000004</v>
      </c>
      <c r="J247" t="s">
        <v>132</v>
      </c>
      <c r="K247" t="s">
        <v>102</v>
      </c>
      <c r="L247" s="78">
        <v>5.28E-2</v>
      </c>
      <c r="M247" s="78">
        <v>7.0999999999999994E-2</v>
      </c>
      <c r="N247" s="77">
        <v>1795345.52</v>
      </c>
      <c r="O247" s="77">
        <v>93.99</v>
      </c>
      <c r="P247" s="77">
        <v>1687.4452542480001</v>
      </c>
      <c r="Q247" s="78">
        <v>5.4000000000000003E-3</v>
      </c>
      <c r="R247" s="78">
        <v>5.9999999999999995E-4</v>
      </c>
      <c r="W247" s="93"/>
    </row>
    <row r="248" spans="2:23">
      <c r="B248" t="s">
        <v>3754</v>
      </c>
      <c r="C248" t="s">
        <v>2685</v>
      </c>
      <c r="D248" s="92">
        <v>9247</v>
      </c>
      <c r="E248"/>
      <c r="F248" t="s">
        <v>642</v>
      </c>
      <c r="G248" s="86">
        <v>44816</v>
      </c>
      <c r="H248" t="s">
        <v>149</v>
      </c>
      <c r="I248" s="77">
        <v>4.37</v>
      </c>
      <c r="J248" t="s">
        <v>132</v>
      </c>
      <c r="K248" t="s">
        <v>102</v>
      </c>
      <c r="L248" s="78">
        <v>5.6000000000000001E-2</v>
      </c>
      <c r="M248" s="78">
        <v>8.2199999999999995E-2</v>
      </c>
      <c r="N248" s="77">
        <v>2220131.35</v>
      </c>
      <c r="O248" s="77">
        <v>91.23</v>
      </c>
      <c r="P248" s="77">
        <v>2025.4258306050001</v>
      </c>
      <c r="Q248" s="78">
        <v>6.4999999999999997E-3</v>
      </c>
      <c r="R248" s="78">
        <v>6.9999999999999999E-4</v>
      </c>
      <c r="W248" s="93"/>
    </row>
    <row r="249" spans="2:23">
      <c r="B249" t="s">
        <v>3754</v>
      </c>
      <c r="C249" t="s">
        <v>2685</v>
      </c>
      <c r="D249" s="92">
        <v>9486</v>
      </c>
      <c r="E249"/>
      <c r="F249" t="s">
        <v>642</v>
      </c>
      <c r="G249" s="86">
        <v>44976</v>
      </c>
      <c r="H249" t="s">
        <v>149</v>
      </c>
      <c r="I249" s="77">
        <v>4.3899999999999997</v>
      </c>
      <c r="J249" t="s">
        <v>132</v>
      </c>
      <c r="K249" t="s">
        <v>102</v>
      </c>
      <c r="L249" s="78">
        <v>6.2E-2</v>
      </c>
      <c r="M249" s="78">
        <v>6.7599999999999993E-2</v>
      </c>
      <c r="N249" s="77">
        <v>2171739.1</v>
      </c>
      <c r="O249" s="77">
        <v>99.54</v>
      </c>
      <c r="P249" s="77">
        <v>2161.7491001399999</v>
      </c>
      <c r="Q249" s="78">
        <v>6.8999999999999999E-3</v>
      </c>
      <c r="R249" s="78">
        <v>8.0000000000000004E-4</v>
      </c>
      <c r="W249" s="93"/>
    </row>
    <row r="250" spans="2:23">
      <c r="B250" t="s">
        <v>3754</v>
      </c>
      <c r="C250" t="s">
        <v>2685</v>
      </c>
      <c r="D250" s="92">
        <v>9567</v>
      </c>
      <c r="E250"/>
      <c r="F250" t="s">
        <v>642</v>
      </c>
      <c r="G250" s="86">
        <v>45056</v>
      </c>
      <c r="H250" t="s">
        <v>149</v>
      </c>
      <c r="I250" s="77">
        <v>4.38</v>
      </c>
      <c r="J250" t="s">
        <v>132</v>
      </c>
      <c r="K250" t="s">
        <v>102</v>
      </c>
      <c r="L250" s="78">
        <v>6.3399999999999998E-2</v>
      </c>
      <c r="M250" s="78">
        <v>6.7799999999999999E-2</v>
      </c>
      <c r="N250" s="77">
        <v>2357499.4700000002</v>
      </c>
      <c r="O250" s="77">
        <v>100.08</v>
      </c>
      <c r="P250" s="77">
        <v>2359.3854695760001</v>
      </c>
      <c r="Q250" s="78">
        <v>7.4999999999999997E-3</v>
      </c>
      <c r="R250" s="78">
        <v>8.9999999999999998E-4</v>
      </c>
      <c r="W250" s="93"/>
    </row>
    <row r="251" spans="2:23">
      <c r="B251" t="s">
        <v>3754</v>
      </c>
      <c r="C251" t="s">
        <v>2685</v>
      </c>
      <c r="D251" s="92">
        <v>7894</v>
      </c>
      <c r="E251"/>
      <c r="F251" t="s">
        <v>642</v>
      </c>
      <c r="G251" s="86">
        <v>44068</v>
      </c>
      <c r="H251" t="s">
        <v>149</v>
      </c>
      <c r="I251" s="77">
        <v>4.13</v>
      </c>
      <c r="J251" t="s">
        <v>132</v>
      </c>
      <c r="K251" t="s">
        <v>102</v>
      </c>
      <c r="L251" s="78">
        <v>4.5100000000000001E-2</v>
      </c>
      <c r="M251" s="78">
        <v>6.8900000000000003E-2</v>
      </c>
      <c r="N251" s="77">
        <v>1525844.59</v>
      </c>
      <c r="O251" s="77">
        <v>92.06</v>
      </c>
      <c r="P251" s="77">
        <v>1404.692529554</v>
      </c>
      <c r="Q251" s="78">
        <v>4.4999999999999997E-3</v>
      </c>
      <c r="R251" s="78">
        <v>5.0000000000000001E-4</v>
      </c>
      <c r="W251" s="93"/>
    </row>
    <row r="252" spans="2:23">
      <c r="B252" t="s">
        <v>3754</v>
      </c>
      <c r="C252" t="s">
        <v>2685</v>
      </c>
      <c r="D252" s="92">
        <v>80760</v>
      </c>
      <c r="E252"/>
      <c r="F252" t="s">
        <v>642</v>
      </c>
      <c r="G252" s="86">
        <v>44160</v>
      </c>
      <c r="H252" t="s">
        <v>149</v>
      </c>
      <c r="I252" s="77">
        <v>3.99</v>
      </c>
      <c r="J252" t="s">
        <v>132</v>
      </c>
      <c r="K252" t="s">
        <v>102</v>
      </c>
      <c r="L252" s="78">
        <v>4.5499999999999999E-2</v>
      </c>
      <c r="M252" s="78">
        <v>9.2899999999999996E-2</v>
      </c>
      <c r="N252" s="77">
        <v>1401419.05</v>
      </c>
      <c r="O252" s="77">
        <v>84.27</v>
      </c>
      <c r="P252" s="77">
        <v>1180.9758334349999</v>
      </c>
      <c r="Q252" s="78">
        <v>3.8E-3</v>
      </c>
      <c r="R252" s="78">
        <v>4.0000000000000002E-4</v>
      </c>
      <c r="W252" s="93"/>
    </row>
    <row r="253" spans="2:23">
      <c r="B253" t="s">
        <v>3754</v>
      </c>
      <c r="C253" t="s">
        <v>2685</v>
      </c>
      <c r="D253" s="92">
        <v>9311</v>
      </c>
      <c r="E253"/>
      <c r="F253" t="s">
        <v>642</v>
      </c>
      <c r="G253" s="86">
        <v>44880</v>
      </c>
      <c r="H253" t="s">
        <v>149</v>
      </c>
      <c r="I253" s="77">
        <v>3.81</v>
      </c>
      <c r="J253" t="s">
        <v>132</v>
      </c>
      <c r="K253" t="s">
        <v>102</v>
      </c>
      <c r="L253" s="78">
        <v>7.2700000000000001E-2</v>
      </c>
      <c r="M253" s="78">
        <v>9.9000000000000005E-2</v>
      </c>
      <c r="N253" s="77">
        <v>1242726.3999999999</v>
      </c>
      <c r="O253" s="77">
        <v>93.02</v>
      </c>
      <c r="P253" s="77">
        <v>1155.98409728</v>
      </c>
      <c r="Q253" s="78">
        <v>3.7000000000000002E-3</v>
      </c>
      <c r="R253" s="78">
        <v>4.0000000000000002E-4</v>
      </c>
      <c r="W253" s="93"/>
    </row>
    <row r="254" spans="2:23">
      <c r="B254" t="s">
        <v>3753</v>
      </c>
      <c r="C254" t="s">
        <v>2685</v>
      </c>
      <c r="D254" s="92">
        <v>8811</v>
      </c>
      <c r="E254"/>
      <c r="F254" t="s">
        <v>948</v>
      </c>
      <c r="G254" s="86">
        <v>44550</v>
      </c>
      <c r="H254" t="s">
        <v>1046</v>
      </c>
      <c r="I254" s="77">
        <v>4.88</v>
      </c>
      <c r="J254" t="s">
        <v>344</v>
      </c>
      <c r="K254" t="s">
        <v>102</v>
      </c>
      <c r="L254" s="78">
        <v>7.85E-2</v>
      </c>
      <c r="M254" s="78">
        <v>7.8899999999999998E-2</v>
      </c>
      <c r="N254" s="77">
        <v>1883955.47</v>
      </c>
      <c r="O254" s="77">
        <v>102.61</v>
      </c>
      <c r="P254" s="77">
        <v>1933.126707767</v>
      </c>
      <c r="Q254" s="78">
        <v>6.1999999999999998E-3</v>
      </c>
      <c r="R254" s="78">
        <v>6.9999999999999999E-4</v>
      </c>
      <c r="W254" s="93"/>
    </row>
    <row r="255" spans="2:23">
      <c r="B255" t="s">
        <v>3756</v>
      </c>
      <c r="C255" t="s">
        <v>2690</v>
      </c>
      <c r="D255" s="92">
        <v>455954</v>
      </c>
      <c r="E255"/>
      <c r="F255" t="s">
        <v>948</v>
      </c>
      <c r="G255" s="86">
        <v>42732</v>
      </c>
      <c r="H255" t="s">
        <v>1046</v>
      </c>
      <c r="I255" s="77">
        <v>2.0099999999999998</v>
      </c>
      <c r="J255" t="s">
        <v>127</v>
      </c>
      <c r="K255" t="s">
        <v>102</v>
      </c>
      <c r="L255" s="78">
        <v>2.1600000000000001E-2</v>
      </c>
      <c r="M255" s="78">
        <v>3.0300000000000001E-2</v>
      </c>
      <c r="N255" s="77">
        <v>551032.56000000006</v>
      </c>
      <c r="O255" s="77">
        <v>110.78</v>
      </c>
      <c r="P255" s="77">
        <v>610.43386996799995</v>
      </c>
      <c r="Q255" s="78">
        <v>1.9E-3</v>
      </c>
      <c r="R255" s="78">
        <v>2.0000000000000001E-4</v>
      </c>
      <c r="W255" s="93"/>
    </row>
    <row r="256" spans="2:23">
      <c r="B256" t="s">
        <v>3755</v>
      </c>
      <c r="C256" t="s">
        <v>2690</v>
      </c>
      <c r="D256" s="92">
        <v>9700</v>
      </c>
      <c r="E256"/>
      <c r="F256" t="s">
        <v>642</v>
      </c>
      <c r="G256" s="86">
        <v>45195</v>
      </c>
      <c r="H256" t="s">
        <v>149</v>
      </c>
      <c r="I256" s="77">
        <v>1.96</v>
      </c>
      <c r="J256" t="s">
        <v>127</v>
      </c>
      <c r="K256" t="s">
        <v>102</v>
      </c>
      <c r="L256" s="78">
        <v>6.7500000000000004E-2</v>
      </c>
      <c r="M256" s="78">
        <v>7.1599999999999997E-2</v>
      </c>
      <c r="N256" s="77">
        <v>169914.36</v>
      </c>
      <c r="O256" s="77">
        <v>99.58</v>
      </c>
      <c r="P256" s="77">
        <v>169.20071968799999</v>
      </c>
      <c r="Q256" s="78">
        <v>5.0000000000000001E-4</v>
      </c>
      <c r="R256" s="78">
        <v>1E-4</v>
      </c>
      <c r="W256" s="93"/>
    </row>
    <row r="257" spans="2:23">
      <c r="B257" t="s">
        <v>3755</v>
      </c>
      <c r="C257" t="s">
        <v>2690</v>
      </c>
      <c r="D257" s="92">
        <v>9738</v>
      </c>
      <c r="E257"/>
      <c r="F257" t="s">
        <v>642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64997.7</v>
      </c>
      <c r="O257" s="77">
        <v>99.85</v>
      </c>
      <c r="P257" s="77">
        <v>64.900203450000006</v>
      </c>
      <c r="Q257" s="78">
        <v>2.0000000000000001E-4</v>
      </c>
      <c r="R257" s="78">
        <v>0</v>
      </c>
      <c r="W257" s="93"/>
    </row>
    <row r="258" spans="2:23">
      <c r="B258" t="s">
        <v>3755</v>
      </c>
      <c r="C258" t="s">
        <v>2690</v>
      </c>
      <c r="D258" s="92">
        <v>9739</v>
      </c>
      <c r="E258"/>
      <c r="F258" t="s">
        <v>642</v>
      </c>
      <c r="G258" s="86">
        <v>45169</v>
      </c>
      <c r="H258" t="s">
        <v>149</v>
      </c>
      <c r="I258" s="77">
        <v>2.08</v>
      </c>
      <c r="J258" t="s">
        <v>127</v>
      </c>
      <c r="K258" t="s">
        <v>102</v>
      </c>
      <c r="L258" s="78">
        <v>6.9500000000000006E-2</v>
      </c>
      <c r="M258" s="78">
        <v>7.2499999999999995E-2</v>
      </c>
      <c r="N258" s="77">
        <v>421435.04</v>
      </c>
      <c r="O258" s="77">
        <v>99.79</v>
      </c>
      <c r="P258" s="77">
        <v>420.55002641599998</v>
      </c>
      <c r="Q258" s="78">
        <v>1.2999999999999999E-3</v>
      </c>
      <c r="R258" s="78">
        <v>2.0000000000000001E-4</v>
      </c>
      <c r="W258" s="93"/>
    </row>
    <row r="259" spans="2:23">
      <c r="B259" t="s">
        <v>3755</v>
      </c>
      <c r="C259" t="s">
        <v>2690</v>
      </c>
      <c r="D259" s="92">
        <v>9791</v>
      </c>
      <c r="E259"/>
      <c r="F259" t="s">
        <v>642</v>
      </c>
      <c r="G259" s="86">
        <v>45195</v>
      </c>
      <c r="H259" t="s">
        <v>149</v>
      </c>
      <c r="I259" s="77">
        <v>2.08</v>
      </c>
      <c r="J259" t="s">
        <v>127</v>
      </c>
      <c r="K259" t="s">
        <v>102</v>
      </c>
      <c r="L259" s="78">
        <v>6.9500000000000006E-2</v>
      </c>
      <c r="M259" s="78">
        <v>7.2400000000000006E-2</v>
      </c>
      <c r="N259" s="77">
        <v>222196.19</v>
      </c>
      <c r="O259" s="77">
        <v>99.8</v>
      </c>
      <c r="P259" s="77">
        <v>221.75179761999999</v>
      </c>
      <c r="Q259" s="78">
        <v>6.9999999999999999E-4</v>
      </c>
      <c r="R259" s="78">
        <v>1E-4</v>
      </c>
      <c r="W259" s="93"/>
    </row>
    <row r="260" spans="2:23">
      <c r="B260" t="s">
        <v>3755</v>
      </c>
      <c r="C260" t="s">
        <v>2690</v>
      </c>
      <c r="D260" s="92">
        <v>9790</v>
      </c>
      <c r="E260"/>
      <c r="F260" t="s">
        <v>642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6.7500000000000004E-2</v>
      </c>
      <c r="M260" s="78">
        <v>7.1599999999999997E-2</v>
      </c>
      <c r="N260" s="77">
        <v>124991.6</v>
      </c>
      <c r="O260" s="77">
        <v>99.58</v>
      </c>
      <c r="P260" s="77">
        <v>124.46663528000001</v>
      </c>
      <c r="Q260" s="78">
        <v>4.0000000000000002E-4</v>
      </c>
      <c r="R260" s="78">
        <v>0</v>
      </c>
      <c r="W260" s="93"/>
    </row>
    <row r="261" spans="2:23">
      <c r="B261" t="s">
        <v>3755</v>
      </c>
      <c r="C261" t="s">
        <v>2690</v>
      </c>
      <c r="D261" s="92">
        <v>9199</v>
      </c>
      <c r="E261"/>
      <c r="F261" t="s">
        <v>642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8.3500000000000005E-2</v>
      </c>
      <c r="M261" s="78">
        <v>7.1599999999999997E-2</v>
      </c>
      <c r="N261" s="77">
        <v>636721.06999999995</v>
      </c>
      <c r="O261" s="77">
        <v>99.58</v>
      </c>
      <c r="P261" s="77">
        <v>634.04684150599996</v>
      </c>
      <c r="Q261" s="78">
        <v>2E-3</v>
      </c>
      <c r="R261" s="78">
        <v>2.0000000000000001E-4</v>
      </c>
      <c r="W261" s="93"/>
    </row>
    <row r="262" spans="2:23">
      <c r="B262" t="s">
        <v>3755</v>
      </c>
      <c r="C262" t="s">
        <v>2690</v>
      </c>
      <c r="D262" s="92">
        <v>8814</v>
      </c>
      <c r="E262"/>
      <c r="F262" t="s">
        <v>642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7.5300000000000006E-2</v>
      </c>
      <c r="M262" s="78">
        <v>7.1599999999999997E-2</v>
      </c>
      <c r="N262" s="77">
        <v>302414.34999999998</v>
      </c>
      <c r="O262" s="77">
        <v>99.58</v>
      </c>
      <c r="P262" s="77">
        <v>301.14420973</v>
      </c>
      <c r="Q262" s="78">
        <v>1E-3</v>
      </c>
      <c r="R262" s="78">
        <v>1E-4</v>
      </c>
      <c r="W262" s="93"/>
    </row>
    <row r="263" spans="2:23">
      <c r="B263" t="s">
        <v>3755</v>
      </c>
      <c r="C263" t="s">
        <v>2690</v>
      </c>
      <c r="D263" s="92">
        <v>8776</v>
      </c>
      <c r="E263"/>
      <c r="F263" t="s">
        <v>642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7.1499999999999994E-2</v>
      </c>
      <c r="M263" s="78">
        <v>7.1599999999999997E-2</v>
      </c>
      <c r="N263" s="77">
        <v>1112326.94</v>
      </c>
      <c r="O263" s="77">
        <v>99.58</v>
      </c>
      <c r="P263" s="77">
        <v>1107.6551668520001</v>
      </c>
      <c r="Q263" s="78">
        <v>3.5000000000000001E-3</v>
      </c>
      <c r="R263" s="78">
        <v>4.0000000000000002E-4</v>
      </c>
      <c r="W263" s="93"/>
    </row>
    <row r="264" spans="2:23">
      <c r="B264" t="s">
        <v>3755</v>
      </c>
      <c r="C264" t="s">
        <v>2690</v>
      </c>
      <c r="D264" s="92">
        <v>90031</v>
      </c>
      <c r="E264"/>
      <c r="F264" t="s">
        <v>642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7.7499999999999999E-2</v>
      </c>
      <c r="M264" s="78">
        <v>7.1599999999999997E-2</v>
      </c>
      <c r="N264" s="77">
        <v>434567.09</v>
      </c>
      <c r="O264" s="77">
        <v>99.58</v>
      </c>
      <c r="P264" s="77">
        <v>432.74190822200001</v>
      </c>
      <c r="Q264" s="78">
        <v>1.4E-3</v>
      </c>
      <c r="R264" s="78">
        <v>2.0000000000000001E-4</v>
      </c>
      <c r="W264" s="93"/>
    </row>
    <row r="265" spans="2:23">
      <c r="B265" t="s">
        <v>3755</v>
      </c>
      <c r="C265" t="s">
        <v>2690</v>
      </c>
      <c r="D265" s="92">
        <v>9096</v>
      </c>
      <c r="E265"/>
      <c r="F265" t="s">
        <v>642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439948.74</v>
      </c>
      <c r="O265" s="77">
        <v>99.58</v>
      </c>
      <c r="P265" s="77">
        <v>438.10095529199998</v>
      </c>
      <c r="Q265" s="78">
        <v>1.4E-3</v>
      </c>
      <c r="R265" s="78">
        <v>2.0000000000000001E-4</v>
      </c>
      <c r="W265" s="93"/>
    </row>
    <row r="266" spans="2:23">
      <c r="B266" t="s">
        <v>3755</v>
      </c>
      <c r="C266" t="s">
        <v>2690</v>
      </c>
      <c r="D266" s="92">
        <v>9127</v>
      </c>
      <c r="E266"/>
      <c r="F266" t="s">
        <v>642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258065.14</v>
      </c>
      <c r="O266" s="77">
        <v>99.58</v>
      </c>
      <c r="P266" s="77">
        <v>256.98126641200002</v>
      </c>
      <c r="Q266" s="78">
        <v>8.0000000000000004E-4</v>
      </c>
      <c r="R266" s="78">
        <v>1E-4</v>
      </c>
      <c r="W266" s="93"/>
    </row>
    <row r="267" spans="2:23">
      <c r="B267" t="s">
        <v>3755</v>
      </c>
      <c r="C267" t="s">
        <v>2690</v>
      </c>
      <c r="D267" s="92">
        <v>9255</v>
      </c>
      <c r="E267"/>
      <c r="F267" t="s">
        <v>642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411519.07</v>
      </c>
      <c r="O267" s="77">
        <v>99.58</v>
      </c>
      <c r="P267" s="77">
        <v>409.79068990600001</v>
      </c>
      <c r="Q267" s="78">
        <v>1.2999999999999999E-3</v>
      </c>
      <c r="R267" s="78">
        <v>2.0000000000000001E-4</v>
      </c>
      <c r="W267" s="93"/>
    </row>
    <row r="268" spans="2:23">
      <c r="B268" t="s">
        <v>3755</v>
      </c>
      <c r="C268" t="s">
        <v>2690</v>
      </c>
      <c r="D268" s="92">
        <v>9287</v>
      </c>
      <c r="E268"/>
      <c r="F268" t="s">
        <v>642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222291.47</v>
      </c>
      <c r="O268" s="77">
        <v>99.58</v>
      </c>
      <c r="P268" s="77">
        <v>221.35784582599999</v>
      </c>
      <c r="Q268" s="78">
        <v>6.9999999999999999E-4</v>
      </c>
      <c r="R268" s="78">
        <v>1E-4</v>
      </c>
      <c r="W268" s="93"/>
    </row>
    <row r="269" spans="2:23">
      <c r="B269" t="s">
        <v>3755</v>
      </c>
      <c r="C269" t="s">
        <v>2690</v>
      </c>
      <c r="D269" s="92">
        <v>9339</v>
      </c>
      <c r="E269"/>
      <c r="F269" t="s">
        <v>642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308252</v>
      </c>
      <c r="O269" s="77">
        <v>99.58</v>
      </c>
      <c r="P269" s="77">
        <v>306.95734160000001</v>
      </c>
      <c r="Q269" s="78">
        <v>1E-3</v>
      </c>
      <c r="R269" s="78">
        <v>1E-4</v>
      </c>
      <c r="W269" s="93"/>
    </row>
    <row r="270" spans="2:23">
      <c r="B270" t="s">
        <v>3755</v>
      </c>
      <c r="C270" t="s">
        <v>2690</v>
      </c>
      <c r="D270" s="92">
        <v>93881</v>
      </c>
      <c r="E270"/>
      <c r="F270" t="s">
        <v>642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577111.63</v>
      </c>
      <c r="O270" s="77">
        <v>99.58</v>
      </c>
      <c r="P270" s="77">
        <v>574.68776115399999</v>
      </c>
      <c r="Q270" s="78">
        <v>1.8E-3</v>
      </c>
      <c r="R270" s="78">
        <v>2.0000000000000001E-4</v>
      </c>
      <c r="W270" s="93"/>
    </row>
    <row r="271" spans="2:23">
      <c r="B271" t="s">
        <v>3755</v>
      </c>
      <c r="C271" t="s">
        <v>2690</v>
      </c>
      <c r="D271" s="92">
        <v>9455</v>
      </c>
      <c r="E271"/>
      <c r="F271" t="s">
        <v>642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8.3500000000000005E-2</v>
      </c>
      <c r="M271" s="78">
        <v>7.1599999999999997E-2</v>
      </c>
      <c r="N271" s="77">
        <v>419413.36</v>
      </c>
      <c r="O271" s="77">
        <v>99.58</v>
      </c>
      <c r="P271" s="77">
        <v>417.65182388800002</v>
      </c>
      <c r="Q271" s="78">
        <v>1.2999999999999999E-3</v>
      </c>
      <c r="R271" s="78">
        <v>2.0000000000000001E-4</v>
      </c>
      <c r="W271" s="93"/>
    </row>
    <row r="272" spans="2:23">
      <c r="B272" t="s">
        <v>3755</v>
      </c>
      <c r="C272" t="s">
        <v>2690</v>
      </c>
      <c r="D272" s="92">
        <v>9553</v>
      </c>
      <c r="E272"/>
      <c r="F272" t="s">
        <v>642</v>
      </c>
      <c r="G272" s="86">
        <v>45195</v>
      </c>
      <c r="H272" t="s">
        <v>149</v>
      </c>
      <c r="I272" s="77">
        <v>1.96</v>
      </c>
      <c r="J272" t="s">
        <v>127</v>
      </c>
      <c r="K272" t="s">
        <v>102</v>
      </c>
      <c r="L272" s="78">
        <v>8.3500000000000005E-2</v>
      </c>
      <c r="M272" s="78">
        <v>7.1599999999999997E-2</v>
      </c>
      <c r="N272" s="77">
        <v>294342.15999999997</v>
      </c>
      <c r="O272" s="77">
        <v>99.58</v>
      </c>
      <c r="P272" s="77">
        <v>293.10592292799998</v>
      </c>
      <c r="Q272" s="78">
        <v>8.9999999999999998E-4</v>
      </c>
      <c r="R272" s="78">
        <v>1E-4</v>
      </c>
      <c r="W272" s="93"/>
    </row>
    <row r="273" spans="2:23">
      <c r="B273" t="s">
        <v>3755</v>
      </c>
      <c r="C273" t="s">
        <v>2690</v>
      </c>
      <c r="D273" s="92">
        <v>95930</v>
      </c>
      <c r="E273"/>
      <c r="F273" t="s">
        <v>642</v>
      </c>
      <c r="G273" s="86">
        <v>45195</v>
      </c>
      <c r="H273" t="s">
        <v>149</v>
      </c>
      <c r="I273" s="77">
        <v>1.96</v>
      </c>
      <c r="J273" t="s">
        <v>127</v>
      </c>
      <c r="K273" t="s">
        <v>102</v>
      </c>
      <c r="L273" s="78">
        <v>8.3500000000000005E-2</v>
      </c>
      <c r="M273" s="78">
        <v>7.1599999999999997E-2</v>
      </c>
      <c r="N273" s="77">
        <v>445895.59</v>
      </c>
      <c r="O273" s="77">
        <v>99.58</v>
      </c>
      <c r="P273" s="77">
        <v>444.022828522</v>
      </c>
      <c r="Q273" s="78">
        <v>1.4E-3</v>
      </c>
      <c r="R273" s="78">
        <v>2.0000000000000001E-4</v>
      </c>
      <c r="W273" s="93"/>
    </row>
    <row r="274" spans="2:23">
      <c r="B274" t="s">
        <v>3755</v>
      </c>
      <c r="C274" t="s">
        <v>2690</v>
      </c>
      <c r="D274" s="92">
        <v>9632</v>
      </c>
      <c r="E274"/>
      <c r="F274" t="s">
        <v>642</v>
      </c>
      <c r="G274" s="86">
        <v>45195</v>
      </c>
      <c r="H274" t="s">
        <v>149</v>
      </c>
      <c r="I274" s="77">
        <v>1.96</v>
      </c>
      <c r="J274" t="s">
        <v>127</v>
      </c>
      <c r="K274" t="s">
        <v>102</v>
      </c>
      <c r="L274" s="78">
        <v>6.7500000000000004E-2</v>
      </c>
      <c r="M274" s="78">
        <v>7.1599999999999997E-2</v>
      </c>
      <c r="N274" s="77">
        <v>359377.52</v>
      </c>
      <c r="O274" s="77">
        <v>99.58</v>
      </c>
      <c r="P274" s="77">
        <v>357.86813441599998</v>
      </c>
      <c r="Q274" s="78">
        <v>1.1000000000000001E-3</v>
      </c>
      <c r="R274" s="78">
        <v>1E-4</v>
      </c>
      <c r="W274" s="93"/>
    </row>
    <row r="275" spans="2:23">
      <c r="B275" s="83" t="s">
        <v>3757</v>
      </c>
      <c r="C275" t="s">
        <v>2685</v>
      </c>
      <c r="D275" s="92">
        <v>4647</v>
      </c>
      <c r="E275"/>
      <c r="F275" t="s">
        <v>674</v>
      </c>
      <c r="G275" s="86">
        <v>42372</v>
      </c>
      <c r="H275" t="s">
        <v>149</v>
      </c>
      <c r="I275" s="77">
        <v>9.6199999999999992</v>
      </c>
      <c r="J275" t="s">
        <v>127</v>
      </c>
      <c r="K275" t="s">
        <v>102</v>
      </c>
      <c r="L275" s="78">
        <v>6.7000000000000004E-2</v>
      </c>
      <c r="M275" s="78">
        <v>3.4000000000000002E-2</v>
      </c>
      <c r="N275" s="77">
        <v>804400.32</v>
      </c>
      <c r="O275" s="77">
        <v>153.57</v>
      </c>
      <c r="P275" s="77">
        <v>1235.3175714240001</v>
      </c>
      <c r="Q275" s="78">
        <v>3.8999999999999998E-3</v>
      </c>
      <c r="R275" s="78">
        <v>5.0000000000000001E-4</v>
      </c>
      <c r="W275" s="93"/>
    </row>
    <row r="276" spans="2:23">
      <c r="B276" t="s">
        <v>3730</v>
      </c>
      <c r="C276" t="s">
        <v>2690</v>
      </c>
      <c r="D276" s="92">
        <v>9280</v>
      </c>
      <c r="E276"/>
      <c r="F276" t="s">
        <v>674</v>
      </c>
      <c r="G276" s="86">
        <v>44858</v>
      </c>
      <c r="H276" t="s">
        <v>149</v>
      </c>
      <c r="I276" s="77">
        <v>5.65</v>
      </c>
      <c r="J276" t="s">
        <v>697</v>
      </c>
      <c r="K276" t="s">
        <v>102</v>
      </c>
      <c r="L276" s="78">
        <v>3.49E-2</v>
      </c>
      <c r="M276" s="78">
        <v>4.5400000000000003E-2</v>
      </c>
      <c r="N276" s="77">
        <v>81479.69</v>
      </c>
      <c r="O276" s="77">
        <v>98.34</v>
      </c>
      <c r="P276" s="77">
        <v>80.127127146000007</v>
      </c>
      <c r="Q276" s="78">
        <v>2.9999999999999997E-4</v>
      </c>
      <c r="R276" s="78">
        <v>0</v>
      </c>
      <c r="W276" s="93"/>
    </row>
    <row r="277" spans="2:23">
      <c r="B277" t="s">
        <v>3730</v>
      </c>
      <c r="C277" t="s">
        <v>2690</v>
      </c>
      <c r="D277" s="92">
        <v>9281</v>
      </c>
      <c r="E277"/>
      <c r="F277" t="s">
        <v>674</v>
      </c>
      <c r="G277" s="86">
        <v>44858</v>
      </c>
      <c r="H277" t="s">
        <v>149</v>
      </c>
      <c r="I277" s="77">
        <v>5.68</v>
      </c>
      <c r="J277" t="s">
        <v>697</v>
      </c>
      <c r="K277" t="s">
        <v>102</v>
      </c>
      <c r="L277" s="78">
        <v>3.49E-2</v>
      </c>
      <c r="M277" s="78">
        <v>4.53E-2</v>
      </c>
      <c r="N277" s="77">
        <v>67461.22</v>
      </c>
      <c r="O277" s="77">
        <v>98.33</v>
      </c>
      <c r="P277" s="77">
        <v>66.334617625999996</v>
      </c>
      <c r="Q277" s="78">
        <v>2.0000000000000001E-4</v>
      </c>
      <c r="R277" s="78">
        <v>0</v>
      </c>
      <c r="W277" s="93"/>
    </row>
    <row r="278" spans="2:23">
      <c r="B278" t="s">
        <v>3730</v>
      </c>
      <c r="C278" t="s">
        <v>2690</v>
      </c>
      <c r="D278" s="92">
        <v>9277</v>
      </c>
      <c r="E278"/>
      <c r="F278" t="s">
        <v>674</v>
      </c>
      <c r="G278" s="86">
        <v>44858</v>
      </c>
      <c r="H278" t="s">
        <v>149</v>
      </c>
      <c r="I278" s="77">
        <v>5.57</v>
      </c>
      <c r="J278" t="s">
        <v>697</v>
      </c>
      <c r="K278" t="s">
        <v>102</v>
      </c>
      <c r="L278" s="78">
        <v>3.49E-2</v>
      </c>
      <c r="M278" s="78">
        <v>4.5499999999999999E-2</v>
      </c>
      <c r="N278" s="77">
        <v>84371.64</v>
      </c>
      <c r="O278" s="77">
        <v>98.35</v>
      </c>
      <c r="P278" s="77">
        <v>82.979507940000005</v>
      </c>
      <c r="Q278" s="78">
        <v>2.9999999999999997E-4</v>
      </c>
      <c r="R278" s="78">
        <v>0</v>
      </c>
      <c r="W278" s="93"/>
    </row>
    <row r="279" spans="2:23">
      <c r="B279" t="s">
        <v>3730</v>
      </c>
      <c r="C279" t="s">
        <v>2690</v>
      </c>
      <c r="D279" s="92">
        <v>9278</v>
      </c>
      <c r="E279"/>
      <c r="F279" t="s">
        <v>674</v>
      </c>
      <c r="G279" s="86">
        <v>44858</v>
      </c>
      <c r="H279" t="s">
        <v>149</v>
      </c>
      <c r="I279" s="77">
        <v>5.6</v>
      </c>
      <c r="J279" t="s">
        <v>697</v>
      </c>
      <c r="K279" t="s">
        <v>102</v>
      </c>
      <c r="L279" s="78">
        <v>3.49E-2</v>
      </c>
      <c r="M279" s="78">
        <v>4.5400000000000003E-2</v>
      </c>
      <c r="N279" s="77">
        <v>102660.43</v>
      </c>
      <c r="O279" s="77">
        <v>98.35</v>
      </c>
      <c r="P279" s="77">
        <v>100.96653290499999</v>
      </c>
      <c r="Q279" s="78">
        <v>2.9999999999999997E-4</v>
      </c>
      <c r="R279" s="78">
        <v>0</v>
      </c>
      <c r="W279" s="93"/>
    </row>
    <row r="280" spans="2:23">
      <c r="B280" t="s">
        <v>3730</v>
      </c>
      <c r="C280" t="s">
        <v>2690</v>
      </c>
      <c r="D280" s="92">
        <v>9279</v>
      </c>
      <c r="E280"/>
      <c r="F280" t="s">
        <v>674</v>
      </c>
      <c r="G280" s="86">
        <v>44858</v>
      </c>
      <c r="H280" t="s">
        <v>149</v>
      </c>
      <c r="I280" s="77">
        <v>5.77</v>
      </c>
      <c r="J280" t="s">
        <v>697</v>
      </c>
      <c r="K280" t="s">
        <v>102</v>
      </c>
      <c r="L280" s="78">
        <v>3.49E-2</v>
      </c>
      <c r="M280" s="78">
        <v>4.5199999999999997E-2</v>
      </c>
      <c r="N280" s="77">
        <v>61061.13</v>
      </c>
      <c r="O280" s="77">
        <v>98.32</v>
      </c>
      <c r="P280" s="77">
        <v>60.035303016</v>
      </c>
      <c r="Q280" s="78">
        <v>2.0000000000000001E-4</v>
      </c>
      <c r="R280" s="78">
        <v>0</v>
      </c>
      <c r="W280" s="93"/>
    </row>
    <row r="281" spans="2:23">
      <c r="B281" t="s">
        <v>3759</v>
      </c>
      <c r="C281" t="s">
        <v>2685</v>
      </c>
      <c r="D281" s="92">
        <v>9637</v>
      </c>
      <c r="E281"/>
      <c r="F281" t="s">
        <v>674</v>
      </c>
      <c r="G281" s="86">
        <v>45104</v>
      </c>
      <c r="H281" t="s">
        <v>149</v>
      </c>
      <c r="I281" s="77">
        <v>2.4900000000000002</v>
      </c>
      <c r="J281" t="s">
        <v>344</v>
      </c>
      <c r="K281" t="s">
        <v>102</v>
      </c>
      <c r="L281" s="78">
        <v>5.2200000000000003E-2</v>
      </c>
      <c r="M281" s="78">
        <v>6.0600000000000001E-2</v>
      </c>
      <c r="N281" s="77">
        <v>657525.94999999995</v>
      </c>
      <c r="O281" s="77">
        <v>100.32</v>
      </c>
      <c r="P281" s="77">
        <v>659.63003303999994</v>
      </c>
      <c r="Q281" s="78">
        <v>2.0999999999999999E-3</v>
      </c>
      <c r="R281" s="78">
        <v>2.0000000000000001E-4</v>
      </c>
      <c r="W281" s="93"/>
    </row>
    <row r="282" spans="2:23">
      <c r="B282" t="s">
        <v>3758</v>
      </c>
      <c r="C282" t="s">
        <v>2685</v>
      </c>
      <c r="D282" s="92">
        <v>9577</v>
      </c>
      <c r="E282"/>
      <c r="F282" t="s">
        <v>674</v>
      </c>
      <c r="G282" s="86">
        <v>45063</v>
      </c>
      <c r="H282" t="s">
        <v>149</v>
      </c>
      <c r="I282" s="77">
        <v>3.58</v>
      </c>
      <c r="J282" t="s">
        <v>344</v>
      </c>
      <c r="K282" t="s">
        <v>102</v>
      </c>
      <c r="L282" s="78">
        <v>4.4299999999999999E-2</v>
      </c>
      <c r="M282" s="78">
        <v>4.53E-2</v>
      </c>
      <c r="N282" s="77">
        <v>986288.93</v>
      </c>
      <c r="O282" s="77">
        <v>101.37</v>
      </c>
      <c r="P282" s="77">
        <v>999.80108834099997</v>
      </c>
      <c r="Q282" s="78">
        <v>3.2000000000000002E-3</v>
      </c>
      <c r="R282" s="78">
        <v>4.0000000000000002E-4</v>
      </c>
      <c r="W282" s="93"/>
    </row>
    <row r="283" spans="2:23">
      <c r="B283" t="s">
        <v>3760</v>
      </c>
      <c r="C283" t="s">
        <v>2690</v>
      </c>
      <c r="D283" s="92">
        <v>508309</v>
      </c>
      <c r="E283"/>
      <c r="F283" t="s">
        <v>925</v>
      </c>
      <c r="G283" s="86">
        <v>43185</v>
      </c>
      <c r="H283" t="s">
        <v>2700</v>
      </c>
      <c r="I283" s="77">
        <v>3.8</v>
      </c>
      <c r="J283" t="s">
        <v>932</v>
      </c>
      <c r="K283" t="s">
        <v>116</v>
      </c>
      <c r="L283" s="78">
        <v>4.2200000000000001E-2</v>
      </c>
      <c r="M283" s="78">
        <v>7.9600000000000004E-2</v>
      </c>
      <c r="N283" s="77">
        <v>305562.11</v>
      </c>
      <c r="O283" s="77">
        <v>88.150000000000063</v>
      </c>
      <c r="P283" s="77">
        <v>769.13749140005802</v>
      </c>
      <c r="Q283" s="78">
        <v>2.5000000000000001E-3</v>
      </c>
      <c r="R283" s="78">
        <v>2.9999999999999997E-4</v>
      </c>
      <c r="W283" s="93"/>
    </row>
    <row r="284" spans="2:23">
      <c r="B284" t="s">
        <v>3762</v>
      </c>
      <c r="C284" t="s">
        <v>2690</v>
      </c>
      <c r="D284" s="92">
        <v>6826</v>
      </c>
      <c r="E284"/>
      <c r="F284" t="s">
        <v>3799</v>
      </c>
      <c r="G284" s="86">
        <v>43550</v>
      </c>
      <c r="H284" t="s">
        <v>212</v>
      </c>
      <c r="I284" s="77">
        <v>1.93</v>
      </c>
      <c r="J284" t="s">
        <v>932</v>
      </c>
      <c r="K284" t="s">
        <v>106</v>
      </c>
      <c r="L284" s="78">
        <v>8.4199999999999997E-2</v>
      </c>
      <c r="M284" s="78">
        <v>8.5500000000000007E-2</v>
      </c>
      <c r="N284" s="77">
        <v>484780.21</v>
      </c>
      <c r="O284" s="77">
        <v>102.75000000000027</v>
      </c>
      <c r="P284" s="77">
        <v>1917.23180156798</v>
      </c>
      <c r="Q284" s="78">
        <v>6.1000000000000004E-3</v>
      </c>
      <c r="R284" s="78">
        <v>6.9999999999999999E-4</v>
      </c>
      <c r="W284" s="93"/>
    </row>
    <row r="285" spans="2:23">
      <c r="B285" t="s">
        <v>3761</v>
      </c>
      <c r="C285" t="s">
        <v>2690</v>
      </c>
      <c r="D285" s="92">
        <v>6528</v>
      </c>
      <c r="E285"/>
      <c r="F285" t="s">
        <v>3799</v>
      </c>
      <c r="G285" s="86">
        <v>43373</v>
      </c>
      <c r="H285" t="s">
        <v>212</v>
      </c>
      <c r="I285" s="77">
        <v>4.3</v>
      </c>
      <c r="J285" t="s">
        <v>932</v>
      </c>
      <c r="K285" t="s">
        <v>113</v>
      </c>
      <c r="L285" s="78">
        <v>3.0300000000000001E-2</v>
      </c>
      <c r="M285" s="78">
        <v>7.8600000000000003E-2</v>
      </c>
      <c r="N285" s="77">
        <v>830419.37</v>
      </c>
      <c r="O285" s="77">
        <v>83.980000000000061</v>
      </c>
      <c r="P285" s="77">
        <v>3277.9242944082798</v>
      </c>
      <c r="Q285" s="78">
        <v>1.04E-2</v>
      </c>
      <c r="R285" s="78">
        <v>1.1999999999999999E-3</v>
      </c>
      <c r="W285" s="93"/>
    </row>
    <row r="286" spans="2:23">
      <c r="B286" t="s">
        <v>3763</v>
      </c>
      <c r="C286" t="s">
        <v>2690</v>
      </c>
      <c r="D286" s="92">
        <v>8860</v>
      </c>
      <c r="E286"/>
      <c r="F286" t="s">
        <v>3799</v>
      </c>
      <c r="G286" s="86">
        <v>44585</v>
      </c>
      <c r="H286" t="s">
        <v>212</v>
      </c>
      <c r="I286" s="77">
        <v>2.34</v>
      </c>
      <c r="J286" t="s">
        <v>1051</v>
      </c>
      <c r="K286" t="s">
        <v>110</v>
      </c>
      <c r="L286" s="78">
        <v>6.1100000000000002E-2</v>
      </c>
      <c r="M286" s="78">
        <v>7.0199999999999999E-2</v>
      </c>
      <c r="N286" s="77">
        <v>50076.58</v>
      </c>
      <c r="O286" s="77">
        <v>102.2</v>
      </c>
      <c r="P286" s="77">
        <v>207.65580926370001</v>
      </c>
      <c r="Q286" s="78">
        <v>6.9999999999999999E-4</v>
      </c>
      <c r="R286" s="78">
        <v>1E-4</v>
      </c>
      <c r="W286" s="93"/>
    </row>
    <row r="287" spans="2:23">
      <c r="B287" t="s">
        <v>3763</v>
      </c>
      <c r="C287" t="s">
        <v>2690</v>
      </c>
      <c r="D287" s="92">
        <v>8918</v>
      </c>
      <c r="E287"/>
      <c r="F287" t="s">
        <v>3799</v>
      </c>
      <c r="G287" s="86">
        <v>44553</v>
      </c>
      <c r="H287" t="s">
        <v>212</v>
      </c>
      <c r="I287" s="77">
        <v>2.34</v>
      </c>
      <c r="J287" t="s">
        <v>1051</v>
      </c>
      <c r="K287" t="s">
        <v>110</v>
      </c>
      <c r="L287" s="78">
        <v>6.1100000000000002E-2</v>
      </c>
      <c r="M287" s="78">
        <v>7.0400000000000004E-2</v>
      </c>
      <c r="N287" s="77">
        <v>6325.46</v>
      </c>
      <c r="O287" s="77">
        <v>102.15</v>
      </c>
      <c r="P287" s="77">
        <v>26.217363359924999</v>
      </c>
      <c r="Q287" s="78">
        <v>1E-4</v>
      </c>
      <c r="R287" s="78">
        <v>0</v>
      </c>
      <c r="W287" s="93"/>
    </row>
    <row r="288" spans="2:23">
      <c r="B288" t="s">
        <v>3763</v>
      </c>
      <c r="C288" t="s">
        <v>2690</v>
      </c>
      <c r="D288" s="92">
        <v>9037</v>
      </c>
      <c r="E288"/>
      <c r="F288" t="s">
        <v>3799</v>
      </c>
      <c r="G288" s="86">
        <v>44671</v>
      </c>
      <c r="H288" t="s">
        <v>212</v>
      </c>
      <c r="I288" s="77">
        <v>2.34</v>
      </c>
      <c r="J288" t="s">
        <v>1051</v>
      </c>
      <c r="K288" t="s">
        <v>110</v>
      </c>
      <c r="L288" s="78">
        <v>6.1100000000000002E-2</v>
      </c>
      <c r="M288" s="78">
        <v>7.0199999999999999E-2</v>
      </c>
      <c r="N288" s="77">
        <v>3953.41</v>
      </c>
      <c r="O288" s="77">
        <v>102.2</v>
      </c>
      <c r="P288" s="77">
        <v>16.39386221865</v>
      </c>
      <c r="Q288" s="78">
        <v>1E-4</v>
      </c>
      <c r="R288" s="78">
        <v>0</v>
      </c>
      <c r="W288" s="93"/>
    </row>
    <row r="289" spans="2:23">
      <c r="B289" t="s">
        <v>3763</v>
      </c>
      <c r="C289" t="s">
        <v>2690</v>
      </c>
      <c r="D289" s="92">
        <v>9130</v>
      </c>
      <c r="E289"/>
      <c r="F289" t="s">
        <v>3799</v>
      </c>
      <c r="G289" s="86">
        <v>44742</v>
      </c>
      <c r="H289" t="s">
        <v>212</v>
      </c>
      <c r="I289" s="77">
        <v>2.34</v>
      </c>
      <c r="J289" t="s">
        <v>1051</v>
      </c>
      <c r="K289" t="s">
        <v>110</v>
      </c>
      <c r="L289" s="78">
        <v>6.1100000000000002E-2</v>
      </c>
      <c r="M289" s="78">
        <v>7.0199999999999999E-2</v>
      </c>
      <c r="N289" s="77">
        <v>23720.48</v>
      </c>
      <c r="O289" s="77">
        <v>102.2</v>
      </c>
      <c r="P289" s="77">
        <v>98.363256247199999</v>
      </c>
      <c r="Q289" s="78">
        <v>2.9999999999999997E-4</v>
      </c>
      <c r="R289" s="78">
        <v>0</v>
      </c>
      <c r="W289" s="93"/>
    </row>
    <row r="290" spans="2:23">
      <c r="B290" t="s">
        <v>3763</v>
      </c>
      <c r="C290" t="s">
        <v>2690</v>
      </c>
      <c r="D290" s="92">
        <v>8829</v>
      </c>
      <c r="E290"/>
      <c r="F290" t="s">
        <v>3799</v>
      </c>
      <c r="G290" s="86">
        <v>44553</v>
      </c>
      <c r="H290" t="s">
        <v>212</v>
      </c>
      <c r="I290" s="77">
        <v>2.34</v>
      </c>
      <c r="J290" t="s">
        <v>1051</v>
      </c>
      <c r="K290" t="s">
        <v>110</v>
      </c>
      <c r="L290" s="78">
        <v>6.1199999999999997E-2</v>
      </c>
      <c r="M290" s="78">
        <v>6.9900000000000004E-2</v>
      </c>
      <c r="N290" s="77">
        <v>478363.11</v>
      </c>
      <c r="O290" s="77">
        <v>102.2</v>
      </c>
      <c r="P290" s="77">
        <v>1983.65940183915</v>
      </c>
      <c r="Q290" s="78">
        <v>6.3E-3</v>
      </c>
      <c r="R290" s="78">
        <v>6.9999999999999999E-4</v>
      </c>
      <c r="W290" s="93"/>
    </row>
    <row r="291" spans="2:23">
      <c r="B291" t="s">
        <v>3713</v>
      </c>
      <c r="C291" t="s">
        <v>2685</v>
      </c>
      <c r="D291" s="92">
        <v>597852</v>
      </c>
      <c r="E291"/>
      <c r="F291" t="s">
        <v>3799</v>
      </c>
      <c r="G291" s="86"/>
      <c r="H291" t="s">
        <v>212</v>
      </c>
      <c r="I291" s="77">
        <v>0.01</v>
      </c>
      <c r="J291" t="s">
        <v>123</v>
      </c>
      <c r="K291" t="s">
        <v>102</v>
      </c>
      <c r="L291" s="78">
        <v>0</v>
      </c>
      <c r="M291" s="78">
        <v>1E-4</v>
      </c>
      <c r="N291" s="77">
        <v>-5416.28</v>
      </c>
      <c r="O291" s="77">
        <v>166.88372100000001</v>
      </c>
      <c r="P291" s="77">
        <v>-9.0388896037788005</v>
      </c>
      <c r="Q291" s="78">
        <v>0</v>
      </c>
      <c r="R291" s="78">
        <v>0</v>
      </c>
    </row>
    <row r="292" spans="2:23">
      <c r="B292" t="s">
        <v>3764</v>
      </c>
      <c r="C292" t="s">
        <v>2690</v>
      </c>
      <c r="D292" s="92">
        <v>9295</v>
      </c>
      <c r="E292"/>
      <c r="F292" t="s">
        <v>3799</v>
      </c>
      <c r="G292" s="86">
        <v>44871</v>
      </c>
      <c r="H292" t="s">
        <v>212</v>
      </c>
      <c r="I292" s="77">
        <v>4.95</v>
      </c>
      <c r="J292" t="s">
        <v>344</v>
      </c>
      <c r="K292" t="s">
        <v>102</v>
      </c>
      <c r="L292" s="78">
        <v>0.05</v>
      </c>
      <c r="M292" s="78">
        <v>6.9900000000000004E-2</v>
      </c>
      <c r="N292" s="77">
        <v>997864.68</v>
      </c>
      <c r="O292" s="77">
        <v>95.31</v>
      </c>
      <c r="P292" s="77">
        <v>951.06482650800001</v>
      </c>
      <c r="Q292" s="78">
        <v>3.0000000000000001E-3</v>
      </c>
      <c r="R292" s="78">
        <v>4.0000000000000002E-4</v>
      </c>
      <c r="W292" s="93"/>
    </row>
    <row r="293" spans="2:23">
      <c r="B293" t="s">
        <v>3764</v>
      </c>
      <c r="C293" t="s">
        <v>2690</v>
      </c>
      <c r="D293" s="92">
        <v>9475</v>
      </c>
      <c r="E293"/>
      <c r="F293" t="s">
        <v>3799</v>
      </c>
      <c r="G293" s="86">
        <v>44969</v>
      </c>
      <c r="H293" t="s">
        <v>212</v>
      </c>
      <c r="I293" s="77">
        <v>4.95</v>
      </c>
      <c r="J293" t="s">
        <v>344</v>
      </c>
      <c r="K293" t="s">
        <v>102</v>
      </c>
      <c r="L293" s="78">
        <v>0.05</v>
      </c>
      <c r="M293" s="78">
        <v>6.6600000000000006E-2</v>
      </c>
      <c r="N293" s="77">
        <v>708869.17</v>
      </c>
      <c r="O293" s="77">
        <v>96.02</v>
      </c>
      <c r="P293" s="77">
        <v>680.65617703400005</v>
      </c>
      <c r="Q293" s="78">
        <v>2.2000000000000001E-3</v>
      </c>
      <c r="R293" s="78">
        <v>2.9999999999999997E-4</v>
      </c>
      <c r="W293" s="93"/>
    </row>
    <row r="294" spans="2:23">
      <c r="B294" t="s">
        <v>3764</v>
      </c>
      <c r="C294" t="s">
        <v>2690</v>
      </c>
      <c r="D294" s="92">
        <v>9535</v>
      </c>
      <c r="E294"/>
      <c r="F294" t="s">
        <v>3799</v>
      </c>
      <c r="G294" s="86">
        <v>45018</v>
      </c>
      <c r="H294" t="s">
        <v>212</v>
      </c>
      <c r="I294" s="77">
        <v>4.95</v>
      </c>
      <c r="J294" t="s">
        <v>344</v>
      </c>
      <c r="K294" t="s">
        <v>102</v>
      </c>
      <c r="L294" s="78">
        <v>0.05</v>
      </c>
      <c r="M294" s="78">
        <v>4.2999999999999997E-2</v>
      </c>
      <c r="N294" s="77">
        <v>339188.09</v>
      </c>
      <c r="O294" s="77">
        <v>106.38</v>
      </c>
      <c r="P294" s="77">
        <v>360.82829014200001</v>
      </c>
      <c r="Q294" s="78">
        <v>1.1000000000000001E-3</v>
      </c>
      <c r="R294" s="78">
        <v>1E-4</v>
      </c>
      <c r="W294" s="93"/>
    </row>
    <row r="295" spans="2:23">
      <c r="B295" t="s">
        <v>3764</v>
      </c>
      <c r="C295" t="s">
        <v>2690</v>
      </c>
      <c r="D295" s="92">
        <v>9641</v>
      </c>
      <c r="E295"/>
      <c r="F295" t="s">
        <v>3799</v>
      </c>
      <c r="G295" s="86">
        <v>45109</v>
      </c>
      <c r="H295" t="s">
        <v>212</v>
      </c>
      <c r="I295" s="77">
        <v>4.95</v>
      </c>
      <c r="J295" t="s">
        <v>344</v>
      </c>
      <c r="K295" t="s">
        <v>102</v>
      </c>
      <c r="L295" s="78">
        <v>0.05</v>
      </c>
      <c r="M295" s="78">
        <v>5.2200000000000003E-2</v>
      </c>
      <c r="N295" s="77">
        <v>306457.95</v>
      </c>
      <c r="O295" s="77">
        <v>100.42</v>
      </c>
      <c r="P295" s="77">
        <v>307.74507339000002</v>
      </c>
      <c r="Q295" s="78">
        <v>1E-3</v>
      </c>
      <c r="R295" s="78">
        <v>1E-4</v>
      </c>
      <c r="W295" s="93"/>
    </row>
    <row r="296" spans="2:23">
      <c r="B296" t="s">
        <v>3713</v>
      </c>
      <c r="C296" t="s">
        <v>2685</v>
      </c>
      <c r="D296" s="92">
        <v>7330</v>
      </c>
      <c r="E296"/>
      <c r="F296" t="s">
        <v>3799</v>
      </c>
      <c r="G296" s="86"/>
      <c r="H296" t="s">
        <v>212</v>
      </c>
      <c r="I296" s="77">
        <v>0.01</v>
      </c>
      <c r="J296" t="s">
        <v>123</v>
      </c>
      <c r="K296" t="s">
        <v>102</v>
      </c>
      <c r="L296" s="78">
        <v>0</v>
      </c>
      <c r="M296" s="78">
        <v>1E-4</v>
      </c>
      <c r="N296" s="77">
        <v>-182.43</v>
      </c>
      <c r="O296" s="77">
        <v>100</v>
      </c>
      <c r="P296" s="77">
        <v>-0.18243000000000001</v>
      </c>
      <c r="Q296" s="78">
        <v>0</v>
      </c>
      <c r="R296" s="78">
        <v>0</v>
      </c>
    </row>
    <row r="297" spans="2:23">
      <c r="B297" t="s">
        <v>3713</v>
      </c>
      <c r="C297" t="s">
        <v>2685</v>
      </c>
      <c r="D297" s="92">
        <v>7329</v>
      </c>
      <c r="E297"/>
      <c r="F297" t="s">
        <v>3799</v>
      </c>
      <c r="G297" s="86"/>
      <c r="H297" t="s">
        <v>212</v>
      </c>
      <c r="I297" s="77">
        <v>0.01</v>
      </c>
      <c r="J297" t="s">
        <v>123</v>
      </c>
      <c r="K297" t="s">
        <v>102</v>
      </c>
      <c r="L297" s="78">
        <v>0</v>
      </c>
      <c r="M297" s="78">
        <v>1E-4</v>
      </c>
      <c r="N297" s="77">
        <v>-381.77</v>
      </c>
      <c r="O297" s="77">
        <v>100</v>
      </c>
      <c r="P297" s="77">
        <v>-0.38177</v>
      </c>
      <c r="Q297" s="78">
        <v>0</v>
      </c>
      <c r="R297" s="78">
        <v>0</v>
      </c>
    </row>
    <row r="298" spans="2:23">
      <c r="B298" t="s">
        <v>3765</v>
      </c>
      <c r="C298" t="s">
        <v>2690</v>
      </c>
      <c r="D298" s="92">
        <v>908395120</v>
      </c>
      <c r="E298"/>
      <c r="F298" t="s">
        <v>3799</v>
      </c>
      <c r="G298" s="86">
        <v>41893</v>
      </c>
      <c r="H298" t="s">
        <v>212</v>
      </c>
      <c r="I298" s="77">
        <v>5.68</v>
      </c>
      <c r="J298" t="s">
        <v>697</v>
      </c>
      <c r="K298" t="s">
        <v>102</v>
      </c>
      <c r="L298" s="78">
        <v>4.4999999999999998E-2</v>
      </c>
      <c r="M298" s="78">
        <v>8.7099999999999997E-2</v>
      </c>
      <c r="N298" s="77">
        <v>48721.14</v>
      </c>
      <c r="O298" s="77">
        <v>87.97</v>
      </c>
      <c r="P298" s="77">
        <v>42.859986857999999</v>
      </c>
      <c r="Q298" s="78">
        <v>1E-4</v>
      </c>
      <c r="R298" s="78">
        <v>0</v>
      </c>
    </row>
    <row r="299" spans="2:23">
      <c r="B299" t="s">
        <v>3765</v>
      </c>
      <c r="C299" t="s">
        <v>2690</v>
      </c>
      <c r="D299" s="92">
        <v>4314</v>
      </c>
      <c r="E299"/>
      <c r="F299" t="s">
        <v>3799</v>
      </c>
      <c r="G299" s="86">
        <v>42151</v>
      </c>
      <c r="H299" t="s">
        <v>212</v>
      </c>
      <c r="I299" s="77">
        <v>5.68</v>
      </c>
      <c r="J299" t="s">
        <v>697</v>
      </c>
      <c r="K299" t="s">
        <v>102</v>
      </c>
      <c r="L299" s="78">
        <v>4.4999999999999998E-2</v>
      </c>
      <c r="M299" s="78">
        <v>8.7099999999999997E-2</v>
      </c>
      <c r="N299" s="77">
        <v>178425.12</v>
      </c>
      <c r="O299" s="77">
        <v>88.85</v>
      </c>
      <c r="P299" s="77">
        <v>158.53071911999999</v>
      </c>
      <c r="Q299" s="78">
        <v>5.0000000000000001E-4</v>
      </c>
      <c r="R299" s="78">
        <v>1E-4</v>
      </c>
      <c r="W299" s="93"/>
    </row>
    <row r="300" spans="2:23">
      <c r="B300" t="s">
        <v>3765</v>
      </c>
      <c r="C300" t="s">
        <v>2690</v>
      </c>
      <c r="D300" s="92">
        <v>443656</v>
      </c>
      <c r="E300"/>
      <c r="F300" t="s">
        <v>3799</v>
      </c>
      <c r="G300" s="86">
        <v>42625</v>
      </c>
      <c r="H300" t="s">
        <v>212</v>
      </c>
      <c r="I300" s="77">
        <v>5.68</v>
      </c>
      <c r="J300" t="s">
        <v>697</v>
      </c>
      <c r="K300" t="s">
        <v>102</v>
      </c>
      <c r="L300" s="78">
        <v>4.4999999999999998E-2</v>
      </c>
      <c r="M300" s="78">
        <v>8.7099999999999997E-2</v>
      </c>
      <c r="N300" s="77">
        <v>69151.460000000006</v>
      </c>
      <c r="O300" s="77">
        <v>88.75</v>
      </c>
      <c r="P300" s="77">
        <v>61.371920750000001</v>
      </c>
      <c r="Q300" s="78">
        <v>2.0000000000000001E-4</v>
      </c>
      <c r="R300" s="78">
        <v>0</v>
      </c>
      <c r="W300" s="93"/>
    </row>
    <row r="301" spans="2:23">
      <c r="B301" t="s">
        <v>3765</v>
      </c>
      <c r="C301" t="s">
        <v>2690</v>
      </c>
      <c r="D301" s="92">
        <v>908395160</v>
      </c>
      <c r="E301"/>
      <c r="F301" t="s">
        <v>3799</v>
      </c>
      <c r="G301" s="86">
        <v>42263</v>
      </c>
      <c r="H301" t="s">
        <v>212</v>
      </c>
      <c r="I301" s="77">
        <v>5.68</v>
      </c>
      <c r="J301" t="s">
        <v>697</v>
      </c>
      <c r="K301" t="s">
        <v>102</v>
      </c>
      <c r="L301" s="78">
        <v>4.4999999999999998E-2</v>
      </c>
      <c r="M301" s="78">
        <v>8.7099999999999997E-2</v>
      </c>
      <c r="N301" s="77">
        <v>89211.35</v>
      </c>
      <c r="O301" s="77">
        <v>88.22</v>
      </c>
      <c r="P301" s="77">
        <v>78.702252970000004</v>
      </c>
      <c r="Q301" s="78">
        <v>2.9999999999999997E-4</v>
      </c>
      <c r="R301" s="78">
        <v>0</v>
      </c>
    </row>
    <row r="302" spans="2:23">
      <c r="B302" t="s">
        <v>3765</v>
      </c>
      <c r="C302" t="s">
        <v>2690</v>
      </c>
      <c r="D302" s="92">
        <v>384577</v>
      </c>
      <c r="E302"/>
      <c r="F302" t="s">
        <v>3799</v>
      </c>
      <c r="G302" s="86">
        <v>42166</v>
      </c>
      <c r="H302" t="s">
        <v>212</v>
      </c>
      <c r="I302" s="77">
        <v>5.68</v>
      </c>
      <c r="J302" t="s">
        <v>697</v>
      </c>
      <c r="K302" t="s">
        <v>102</v>
      </c>
      <c r="L302" s="78">
        <v>4.4999999999999998E-2</v>
      </c>
      <c r="M302" s="78">
        <v>8.7099999999999997E-2</v>
      </c>
      <c r="N302" s="77">
        <v>167878.43</v>
      </c>
      <c r="O302" s="77">
        <v>88.85</v>
      </c>
      <c r="P302" s="77">
        <v>149.15998505499999</v>
      </c>
      <c r="Q302" s="78">
        <v>5.0000000000000001E-4</v>
      </c>
      <c r="R302" s="78">
        <v>1E-4</v>
      </c>
      <c r="W302" s="93"/>
    </row>
    <row r="303" spans="2:23">
      <c r="B303" t="s">
        <v>3765</v>
      </c>
      <c r="C303" t="s">
        <v>2690</v>
      </c>
      <c r="D303" s="92">
        <v>403836</v>
      </c>
      <c r="E303"/>
      <c r="F303" t="s">
        <v>3799</v>
      </c>
      <c r="G303" s="86">
        <v>42348</v>
      </c>
      <c r="H303" t="s">
        <v>212</v>
      </c>
      <c r="I303" s="77">
        <v>5.68</v>
      </c>
      <c r="J303" t="s">
        <v>697</v>
      </c>
      <c r="K303" t="s">
        <v>102</v>
      </c>
      <c r="L303" s="78">
        <v>4.4999999999999998E-2</v>
      </c>
      <c r="M303" s="78">
        <v>8.7099999999999997E-2</v>
      </c>
      <c r="N303" s="77">
        <v>154486.17000000001</v>
      </c>
      <c r="O303" s="77">
        <v>88.67</v>
      </c>
      <c r="P303" s="77">
        <v>136.982886939</v>
      </c>
      <c r="Q303" s="78">
        <v>4.0000000000000002E-4</v>
      </c>
      <c r="R303" s="78">
        <v>1E-4</v>
      </c>
      <c r="W303" s="93"/>
    </row>
    <row r="304" spans="2:23">
      <c r="B304" t="s">
        <v>3765</v>
      </c>
      <c r="C304" t="s">
        <v>2690</v>
      </c>
      <c r="D304" s="92">
        <v>415814</v>
      </c>
      <c r="E304"/>
      <c r="F304" t="s">
        <v>3799</v>
      </c>
      <c r="G304" s="86">
        <v>42439</v>
      </c>
      <c r="H304" t="s">
        <v>212</v>
      </c>
      <c r="I304" s="77">
        <v>5.68</v>
      </c>
      <c r="J304" t="s">
        <v>697</v>
      </c>
      <c r="K304" t="s">
        <v>102</v>
      </c>
      <c r="L304" s="78">
        <v>4.4999999999999998E-2</v>
      </c>
      <c r="M304" s="78">
        <v>8.7099999999999997E-2</v>
      </c>
      <c r="N304" s="77">
        <v>183480.95999999999</v>
      </c>
      <c r="O304" s="77">
        <v>89.57</v>
      </c>
      <c r="P304" s="77">
        <v>164.34389587199999</v>
      </c>
      <c r="Q304" s="78">
        <v>5.0000000000000001E-4</v>
      </c>
      <c r="R304" s="78">
        <v>1E-4</v>
      </c>
      <c r="W304" s="93"/>
    </row>
    <row r="305" spans="2:23">
      <c r="B305" t="s">
        <v>3765</v>
      </c>
      <c r="C305" t="s">
        <v>2690</v>
      </c>
      <c r="D305" s="92">
        <v>433981</v>
      </c>
      <c r="E305"/>
      <c r="F305" t="s">
        <v>3799</v>
      </c>
      <c r="G305" s="86">
        <v>42549</v>
      </c>
      <c r="H305" t="s">
        <v>212</v>
      </c>
      <c r="I305" s="77">
        <v>5.69</v>
      </c>
      <c r="J305" t="s">
        <v>697</v>
      </c>
      <c r="K305" t="s">
        <v>102</v>
      </c>
      <c r="L305" s="78">
        <v>4.4999999999999998E-2</v>
      </c>
      <c r="M305" s="78">
        <v>8.5900000000000004E-2</v>
      </c>
      <c r="N305" s="77">
        <v>129058.37</v>
      </c>
      <c r="O305" s="77">
        <v>89.95</v>
      </c>
      <c r="P305" s="77">
        <v>116.08800381499999</v>
      </c>
      <c r="Q305" s="78">
        <v>4.0000000000000002E-4</v>
      </c>
      <c r="R305" s="78">
        <v>0</v>
      </c>
      <c r="W305" s="93"/>
    </row>
    <row r="306" spans="2:23">
      <c r="B306" t="s">
        <v>3765</v>
      </c>
      <c r="C306" t="s">
        <v>2690</v>
      </c>
      <c r="D306" s="92">
        <v>482977</v>
      </c>
      <c r="E306"/>
      <c r="F306" t="s">
        <v>3799</v>
      </c>
      <c r="G306" s="86">
        <v>42989</v>
      </c>
      <c r="H306" t="s">
        <v>212</v>
      </c>
      <c r="I306" s="77">
        <v>5.68</v>
      </c>
      <c r="J306" t="s">
        <v>697</v>
      </c>
      <c r="K306" t="s">
        <v>102</v>
      </c>
      <c r="L306" s="78">
        <v>4.4999999999999998E-2</v>
      </c>
      <c r="M306" s="78">
        <v>8.7099999999999997E-2</v>
      </c>
      <c r="N306" s="77">
        <v>79462.27</v>
      </c>
      <c r="O306" s="77">
        <v>89.38</v>
      </c>
      <c r="P306" s="77">
        <v>71.023376925999997</v>
      </c>
      <c r="Q306" s="78">
        <v>2.0000000000000001E-4</v>
      </c>
      <c r="R306" s="78">
        <v>0</v>
      </c>
      <c r="W306" s="93"/>
    </row>
    <row r="307" spans="2:23">
      <c r="B307" t="s">
        <v>3765</v>
      </c>
      <c r="C307" t="s">
        <v>2690</v>
      </c>
      <c r="D307" s="92">
        <v>491620</v>
      </c>
      <c r="E307"/>
      <c r="F307" t="s">
        <v>3799</v>
      </c>
      <c r="G307" s="86">
        <v>43080</v>
      </c>
      <c r="H307" t="s">
        <v>212</v>
      </c>
      <c r="I307" s="77">
        <v>5.68</v>
      </c>
      <c r="J307" t="s">
        <v>697</v>
      </c>
      <c r="K307" t="s">
        <v>102</v>
      </c>
      <c r="L307" s="78">
        <v>4.4999999999999998E-2</v>
      </c>
      <c r="M307" s="78">
        <v>8.7099999999999997E-2</v>
      </c>
      <c r="N307" s="77">
        <v>24620.16</v>
      </c>
      <c r="O307" s="77">
        <v>88.76</v>
      </c>
      <c r="P307" s="77">
        <v>21.852854015999998</v>
      </c>
      <c r="Q307" s="78">
        <v>1E-4</v>
      </c>
      <c r="R307" s="78">
        <v>0</v>
      </c>
      <c r="W307" s="93"/>
    </row>
    <row r="308" spans="2:23">
      <c r="B308" t="s">
        <v>3765</v>
      </c>
      <c r="C308" t="s">
        <v>2690</v>
      </c>
      <c r="D308" s="92">
        <v>505821</v>
      </c>
      <c r="E308"/>
      <c r="F308" t="s">
        <v>3799</v>
      </c>
      <c r="G308" s="86">
        <v>43171</v>
      </c>
      <c r="H308" t="s">
        <v>212</v>
      </c>
      <c r="I308" s="77">
        <v>5.57</v>
      </c>
      <c r="J308" t="s">
        <v>697</v>
      </c>
      <c r="K308" t="s">
        <v>102</v>
      </c>
      <c r="L308" s="78">
        <v>4.4999999999999998E-2</v>
      </c>
      <c r="M308" s="78">
        <v>8.7999999999999995E-2</v>
      </c>
      <c r="N308" s="77">
        <v>18395.82</v>
      </c>
      <c r="O308" s="77">
        <v>89.38</v>
      </c>
      <c r="P308" s="77">
        <v>16.442183916000001</v>
      </c>
      <c r="Q308" s="78">
        <v>1E-4</v>
      </c>
      <c r="R308" s="78">
        <v>0</v>
      </c>
      <c r="W308" s="93"/>
    </row>
    <row r="309" spans="2:23">
      <c r="B309" t="s">
        <v>3765</v>
      </c>
      <c r="C309" t="s">
        <v>2690</v>
      </c>
      <c r="D309" s="92">
        <v>524544</v>
      </c>
      <c r="E309"/>
      <c r="F309" t="s">
        <v>3799</v>
      </c>
      <c r="G309" s="86">
        <v>43341</v>
      </c>
      <c r="H309" t="s">
        <v>212</v>
      </c>
      <c r="I309" s="77">
        <v>5.71</v>
      </c>
      <c r="J309" t="s">
        <v>697</v>
      </c>
      <c r="K309" t="s">
        <v>102</v>
      </c>
      <c r="L309" s="78">
        <v>4.4999999999999998E-2</v>
      </c>
      <c r="M309" s="78">
        <v>8.4500000000000006E-2</v>
      </c>
      <c r="N309" s="77">
        <v>46150.66</v>
      </c>
      <c r="O309" s="77">
        <v>89.38</v>
      </c>
      <c r="P309" s="77">
        <v>41.249459907999999</v>
      </c>
      <c r="Q309" s="78">
        <v>1E-4</v>
      </c>
      <c r="R309" s="78">
        <v>0</v>
      </c>
      <c r="W309" s="93"/>
    </row>
    <row r="310" spans="2:23">
      <c r="B310" t="s">
        <v>3765</v>
      </c>
      <c r="C310" t="s">
        <v>2690</v>
      </c>
      <c r="D310" s="92">
        <v>77390</v>
      </c>
      <c r="E310"/>
      <c r="F310" t="s">
        <v>3799</v>
      </c>
      <c r="G310" s="86">
        <v>43990</v>
      </c>
      <c r="H310" t="s">
        <v>212</v>
      </c>
      <c r="I310" s="77">
        <v>5.68</v>
      </c>
      <c r="J310" t="s">
        <v>697</v>
      </c>
      <c r="K310" t="s">
        <v>102</v>
      </c>
      <c r="L310" s="78">
        <v>4.4999999999999998E-2</v>
      </c>
      <c r="M310" s="78">
        <v>8.7099999999999997E-2</v>
      </c>
      <c r="N310" s="77">
        <v>47599.21</v>
      </c>
      <c r="O310" s="77">
        <v>88.06</v>
      </c>
      <c r="P310" s="77">
        <v>41.915864325999998</v>
      </c>
      <c r="Q310" s="78">
        <v>1E-4</v>
      </c>
      <c r="R310" s="78">
        <v>0</v>
      </c>
      <c r="W310" s="93"/>
    </row>
    <row r="311" spans="2:23">
      <c r="B311" t="s">
        <v>3765</v>
      </c>
      <c r="C311" t="s">
        <v>2690</v>
      </c>
      <c r="D311" s="92">
        <v>463236</v>
      </c>
      <c r="E311"/>
      <c r="F311" t="s">
        <v>3799</v>
      </c>
      <c r="G311" s="86">
        <v>42803</v>
      </c>
      <c r="H311" t="s">
        <v>212</v>
      </c>
      <c r="I311" s="77">
        <v>5.68</v>
      </c>
      <c r="J311" t="s">
        <v>697</v>
      </c>
      <c r="K311" t="s">
        <v>102</v>
      </c>
      <c r="L311" s="78">
        <v>4.4999999999999998E-2</v>
      </c>
      <c r="M311" s="78">
        <v>8.7099999999999997E-2</v>
      </c>
      <c r="N311" s="77">
        <v>335287.53000000003</v>
      </c>
      <c r="O311" s="77">
        <v>89.48</v>
      </c>
      <c r="P311" s="77">
        <v>300.01528184400001</v>
      </c>
      <c r="Q311" s="78">
        <v>1E-3</v>
      </c>
      <c r="R311" s="78">
        <v>1E-4</v>
      </c>
      <c r="W311" s="93"/>
    </row>
    <row r="312" spans="2:23">
      <c r="B312" t="s">
        <v>3765</v>
      </c>
      <c r="C312" t="s">
        <v>2690</v>
      </c>
      <c r="D312" s="92">
        <v>455012</v>
      </c>
      <c r="E312"/>
      <c r="F312" t="s">
        <v>3799</v>
      </c>
      <c r="G312" s="86">
        <v>42716</v>
      </c>
      <c r="H312" t="s">
        <v>212</v>
      </c>
      <c r="I312" s="77">
        <v>5.68</v>
      </c>
      <c r="J312" t="s">
        <v>697</v>
      </c>
      <c r="K312" t="s">
        <v>102</v>
      </c>
      <c r="L312" s="78">
        <v>4.4999999999999998E-2</v>
      </c>
      <c r="M312" s="78">
        <v>8.7099999999999997E-2</v>
      </c>
      <c r="N312" s="77">
        <v>52317.14</v>
      </c>
      <c r="O312" s="77">
        <v>88.94</v>
      </c>
      <c r="P312" s="77">
        <v>46.530864315999999</v>
      </c>
      <c r="Q312" s="78">
        <v>1E-4</v>
      </c>
      <c r="R312" s="78">
        <v>0</v>
      </c>
      <c r="W312" s="93"/>
    </row>
    <row r="313" spans="2:23">
      <c r="B313" t="s">
        <v>3765</v>
      </c>
      <c r="C313" t="s">
        <v>2690</v>
      </c>
      <c r="D313" s="92">
        <v>472334</v>
      </c>
      <c r="E313"/>
      <c r="F313" t="s">
        <v>3799</v>
      </c>
      <c r="G313" s="86">
        <v>42898</v>
      </c>
      <c r="H313" t="s">
        <v>212</v>
      </c>
      <c r="I313" s="77">
        <v>5.68</v>
      </c>
      <c r="J313" t="s">
        <v>697</v>
      </c>
      <c r="K313" t="s">
        <v>102</v>
      </c>
      <c r="L313" s="78">
        <v>4.4999999999999998E-2</v>
      </c>
      <c r="M313" s="78">
        <v>8.7099999999999997E-2</v>
      </c>
      <c r="N313" s="77">
        <v>63058.99</v>
      </c>
      <c r="O313" s="77">
        <v>89.03</v>
      </c>
      <c r="P313" s="77">
        <v>56.141418797</v>
      </c>
      <c r="Q313" s="78">
        <v>2.0000000000000001E-4</v>
      </c>
      <c r="R313" s="78">
        <v>0</v>
      </c>
      <c r="W313" s="93"/>
    </row>
    <row r="314" spans="2:23">
      <c r="B314" t="s">
        <v>3765</v>
      </c>
      <c r="C314" t="s">
        <v>2690</v>
      </c>
      <c r="D314" s="92">
        <v>440022</v>
      </c>
      <c r="E314"/>
      <c r="F314" t="s">
        <v>3799</v>
      </c>
      <c r="G314" s="86">
        <v>42604</v>
      </c>
      <c r="H314" t="s">
        <v>212</v>
      </c>
      <c r="I314" s="77">
        <v>5.68</v>
      </c>
      <c r="J314" t="s">
        <v>697</v>
      </c>
      <c r="K314" t="s">
        <v>102</v>
      </c>
      <c r="L314" s="78">
        <v>4.4999999999999998E-2</v>
      </c>
      <c r="M314" s="78">
        <v>8.7099999999999997E-2</v>
      </c>
      <c r="N314" s="77">
        <v>168766.28</v>
      </c>
      <c r="O314" s="77">
        <v>88.75</v>
      </c>
      <c r="P314" s="77">
        <v>149.78007349999999</v>
      </c>
      <c r="Q314" s="78">
        <v>5.0000000000000001E-4</v>
      </c>
      <c r="R314" s="78">
        <v>1E-4</v>
      </c>
      <c r="W314" s="93"/>
    </row>
    <row r="315" spans="2:23">
      <c r="B315" t="s">
        <v>3765</v>
      </c>
      <c r="C315" t="s">
        <v>2690</v>
      </c>
      <c r="D315" s="92">
        <v>345369</v>
      </c>
      <c r="E315"/>
      <c r="F315" t="s">
        <v>3799</v>
      </c>
      <c r="G315" s="86">
        <v>41816</v>
      </c>
      <c r="H315" t="s">
        <v>212</v>
      </c>
      <c r="I315" s="77">
        <v>5.68</v>
      </c>
      <c r="J315" t="s">
        <v>697</v>
      </c>
      <c r="K315" t="s">
        <v>102</v>
      </c>
      <c r="L315" s="78">
        <v>4.4999999999999998E-2</v>
      </c>
      <c r="M315" s="78">
        <v>8.7099999999999997E-2</v>
      </c>
      <c r="N315" s="77">
        <v>248336.62</v>
      </c>
      <c r="O315" s="77">
        <v>88.31</v>
      </c>
      <c r="P315" s="77">
        <v>219.306069122</v>
      </c>
      <c r="Q315" s="78">
        <v>6.9999999999999999E-4</v>
      </c>
      <c r="R315" s="78">
        <v>1E-4</v>
      </c>
      <c r="W315" s="93"/>
    </row>
    <row r="316" spans="2:23">
      <c r="B316" s="79" t="s">
        <v>2693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211</v>
      </c>
      <c r="D317" s="92">
        <v>0</v>
      </c>
      <c r="F317" t="s">
        <v>211</v>
      </c>
      <c r="I317" s="77">
        <v>0</v>
      </c>
      <c r="J317" t="s">
        <v>211</v>
      </c>
      <c r="K317" t="s">
        <v>211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2694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s="79" t="s">
        <v>2695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211</v>
      </c>
      <c r="D320" s="92">
        <v>0</v>
      </c>
      <c r="F320" t="s">
        <v>211</v>
      </c>
      <c r="I320" s="77">
        <v>0</v>
      </c>
      <c r="J320" t="s">
        <v>211</v>
      </c>
      <c r="K320" t="s">
        <v>211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2696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t="s">
        <v>211</v>
      </c>
      <c r="D322" s="92">
        <v>0</v>
      </c>
      <c r="F322" t="s">
        <v>211</v>
      </c>
      <c r="I322" s="77">
        <v>0</v>
      </c>
      <c r="J322" t="s">
        <v>211</v>
      </c>
      <c r="K322" t="s">
        <v>211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23">
      <c r="B323" s="79" t="s">
        <v>2697</v>
      </c>
      <c r="I323" s="81">
        <v>0</v>
      </c>
      <c r="M323" s="80">
        <v>0</v>
      </c>
      <c r="N323" s="81">
        <v>0</v>
      </c>
      <c r="P323" s="81">
        <v>0</v>
      </c>
      <c r="Q323" s="80">
        <v>0</v>
      </c>
      <c r="R323" s="80">
        <v>0</v>
      </c>
    </row>
    <row r="324" spans="2:23">
      <c r="B324" t="s">
        <v>211</v>
      </c>
      <c r="D324" s="92">
        <v>0</v>
      </c>
      <c r="F324" t="s">
        <v>211</v>
      </c>
      <c r="I324" s="77">
        <v>0</v>
      </c>
      <c r="J324" t="s">
        <v>211</v>
      </c>
      <c r="K324" t="s">
        <v>211</v>
      </c>
      <c r="L324" s="78">
        <v>0</v>
      </c>
      <c r="M324" s="78">
        <v>0</v>
      </c>
      <c r="N324" s="77">
        <v>0</v>
      </c>
      <c r="O324" s="77">
        <v>0</v>
      </c>
      <c r="P324" s="77">
        <v>0</v>
      </c>
      <c r="Q324" s="78">
        <v>0</v>
      </c>
      <c r="R324" s="78">
        <v>0</v>
      </c>
    </row>
    <row r="325" spans="2:23">
      <c r="B325" s="79" t="s">
        <v>2698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211</v>
      </c>
      <c r="D326" s="92">
        <v>0</v>
      </c>
      <c r="F326" t="s">
        <v>211</v>
      </c>
      <c r="I326" s="77">
        <v>0</v>
      </c>
      <c r="J326" t="s">
        <v>211</v>
      </c>
      <c r="K326" t="s">
        <v>211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228</v>
      </c>
      <c r="I327" s="81">
        <v>2.21</v>
      </c>
      <c r="M327" s="80">
        <v>7.3200000000000001E-2</v>
      </c>
      <c r="N327" s="81">
        <v>37788126.640000001</v>
      </c>
      <c r="P327" s="81">
        <v>97186.265146216596</v>
      </c>
      <c r="Q327" s="80">
        <v>0.30969999999999998</v>
      </c>
      <c r="R327" s="80">
        <v>3.5999999999999997E-2</v>
      </c>
    </row>
    <row r="328" spans="2:23">
      <c r="B328" s="79" t="s">
        <v>2699</v>
      </c>
      <c r="I328" s="81">
        <v>0</v>
      </c>
      <c r="M328" s="80">
        <v>0</v>
      </c>
      <c r="N328" s="81">
        <v>0</v>
      </c>
      <c r="P328" s="81">
        <v>0</v>
      </c>
      <c r="Q328" s="80">
        <v>0</v>
      </c>
      <c r="R328" s="80">
        <v>0</v>
      </c>
    </row>
    <row r="329" spans="2:23">
      <c r="B329" t="s">
        <v>211</v>
      </c>
      <c r="D329" s="92">
        <v>0</v>
      </c>
      <c r="F329" t="s">
        <v>211</v>
      </c>
      <c r="I329" s="77">
        <v>0</v>
      </c>
      <c r="J329" t="s">
        <v>211</v>
      </c>
      <c r="K329" t="s">
        <v>211</v>
      </c>
      <c r="L329" s="78">
        <v>0</v>
      </c>
      <c r="M329" s="78">
        <v>0</v>
      </c>
      <c r="N329" s="77">
        <v>0</v>
      </c>
      <c r="O329" s="77">
        <v>0</v>
      </c>
      <c r="P329" s="77">
        <v>0</v>
      </c>
      <c r="Q329" s="78">
        <v>0</v>
      </c>
      <c r="R329" s="78">
        <v>0</v>
      </c>
    </row>
    <row r="330" spans="2:23">
      <c r="B330" s="79" t="s">
        <v>2688</v>
      </c>
      <c r="I330" s="81">
        <v>0</v>
      </c>
      <c r="M330" s="80">
        <v>0</v>
      </c>
      <c r="N330" s="81">
        <v>0</v>
      </c>
      <c r="P330" s="81">
        <v>0</v>
      </c>
      <c r="Q330" s="80">
        <v>0</v>
      </c>
      <c r="R330" s="80">
        <v>0</v>
      </c>
    </row>
    <row r="331" spans="2:23">
      <c r="B331" t="s">
        <v>211</v>
      </c>
      <c r="D331" s="92">
        <v>0</v>
      </c>
      <c r="F331" t="s">
        <v>211</v>
      </c>
      <c r="I331" s="77">
        <v>0</v>
      </c>
      <c r="J331" t="s">
        <v>211</v>
      </c>
      <c r="K331" t="s">
        <v>211</v>
      </c>
      <c r="L331" s="78">
        <v>0</v>
      </c>
      <c r="M331" s="78">
        <v>0</v>
      </c>
      <c r="N331" s="77">
        <v>0</v>
      </c>
      <c r="O331" s="77">
        <v>0</v>
      </c>
      <c r="P331" s="77">
        <v>0</v>
      </c>
      <c r="Q331" s="78">
        <v>0</v>
      </c>
      <c r="R331" s="78">
        <v>0</v>
      </c>
    </row>
    <row r="332" spans="2:23">
      <c r="B332" s="79" t="s">
        <v>2689</v>
      </c>
      <c r="I332" s="81">
        <v>2.21</v>
      </c>
      <c r="M332" s="80">
        <v>7.3200000000000001E-2</v>
      </c>
      <c r="N332" s="81">
        <v>37788126.640000001</v>
      </c>
      <c r="P332" s="81">
        <v>97186.265146216596</v>
      </c>
      <c r="Q332" s="80">
        <v>0.30969999999999998</v>
      </c>
      <c r="R332" s="80">
        <v>3.5999999999999997E-2</v>
      </c>
    </row>
    <row r="333" spans="2:23">
      <c r="B333" s="26" t="s">
        <v>3792</v>
      </c>
      <c r="C333" t="s">
        <v>2685</v>
      </c>
      <c r="D333" s="92">
        <v>6831</v>
      </c>
      <c r="E333"/>
      <c r="F333" t="s">
        <v>495</v>
      </c>
      <c r="G333" s="86">
        <v>43552</v>
      </c>
      <c r="H333" t="s">
        <v>208</v>
      </c>
      <c r="I333" s="77">
        <v>3.57</v>
      </c>
      <c r="J333" t="s">
        <v>697</v>
      </c>
      <c r="K333" t="s">
        <v>106</v>
      </c>
      <c r="L333" s="78">
        <v>4.5999999999999999E-2</v>
      </c>
      <c r="M333" s="78">
        <v>6.8099999999999994E-2</v>
      </c>
      <c r="N333" s="77">
        <v>619092.66</v>
      </c>
      <c r="O333" s="77">
        <v>93.029999999999916</v>
      </c>
      <c r="P333" s="77">
        <v>2216.8003792507002</v>
      </c>
      <c r="Q333" s="78">
        <v>7.1000000000000004E-3</v>
      </c>
      <c r="R333" s="78">
        <v>8.0000000000000004E-4</v>
      </c>
      <c r="W333" s="93"/>
    </row>
    <row r="334" spans="2:23">
      <c r="B334" s="26" t="s">
        <v>3792</v>
      </c>
      <c r="C334" t="s">
        <v>2685</v>
      </c>
      <c r="D334" s="92">
        <v>508506</v>
      </c>
      <c r="E334"/>
      <c r="F334" t="s">
        <v>495</v>
      </c>
      <c r="G334" s="86">
        <v>43186</v>
      </c>
      <c r="H334" t="s">
        <v>208</v>
      </c>
      <c r="I334" s="77">
        <v>3.58</v>
      </c>
      <c r="J334" t="s">
        <v>697</v>
      </c>
      <c r="K334" t="s">
        <v>106</v>
      </c>
      <c r="L334" s="78">
        <v>4.8000000000000001E-2</v>
      </c>
      <c r="M334" s="78">
        <v>6.3700000000000007E-2</v>
      </c>
      <c r="N334" s="77">
        <v>1241345.25</v>
      </c>
      <c r="O334" s="77">
        <v>95.110000000000099</v>
      </c>
      <c r="P334" s="77">
        <v>4544.2967055414802</v>
      </c>
      <c r="Q334" s="78">
        <v>1.4500000000000001E-2</v>
      </c>
      <c r="R334" s="78">
        <v>1.6999999999999999E-3</v>
      </c>
      <c r="W334" s="93"/>
    </row>
    <row r="335" spans="2:23">
      <c r="B335" s="26" t="s">
        <v>3792</v>
      </c>
      <c r="C335" t="s">
        <v>2685</v>
      </c>
      <c r="D335" s="92">
        <v>75980</v>
      </c>
      <c r="E335"/>
      <c r="F335" t="s">
        <v>495</v>
      </c>
      <c r="G335" s="86">
        <v>43942</v>
      </c>
      <c r="H335" t="s">
        <v>208</v>
      </c>
      <c r="I335" s="77">
        <v>3.5</v>
      </c>
      <c r="J335" t="s">
        <v>697</v>
      </c>
      <c r="K335" t="s">
        <v>106</v>
      </c>
      <c r="L335" s="78">
        <v>5.4399999999999997E-2</v>
      </c>
      <c r="M335" s="78">
        <v>7.9600000000000004E-2</v>
      </c>
      <c r="N335" s="77">
        <v>629104.35</v>
      </c>
      <c r="O335" s="77">
        <v>92.36</v>
      </c>
      <c r="P335" s="77">
        <v>2236.4259532133401</v>
      </c>
      <c r="Q335" s="78">
        <v>7.1000000000000004E-3</v>
      </c>
      <c r="R335" s="78">
        <v>8.0000000000000004E-4</v>
      </c>
      <c r="W335" s="93"/>
    </row>
    <row r="336" spans="2:23">
      <c r="B336" s="89" t="s">
        <v>3793</v>
      </c>
      <c r="C336" t="s">
        <v>2690</v>
      </c>
      <c r="D336" s="92">
        <v>9645</v>
      </c>
      <c r="E336"/>
      <c r="F336" t="s">
        <v>2692</v>
      </c>
      <c r="G336" s="86">
        <v>45114</v>
      </c>
      <c r="H336" t="s">
        <v>1046</v>
      </c>
      <c r="I336" s="77">
        <v>2.57</v>
      </c>
      <c r="J336" t="s">
        <v>1051</v>
      </c>
      <c r="K336" t="s">
        <v>203</v>
      </c>
      <c r="L336" s="78">
        <v>7.5800000000000006E-2</v>
      </c>
      <c r="M336" s="78">
        <v>8.3199999999999996E-2</v>
      </c>
      <c r="N336" s="77">
        <v>495180</v>
      </c>
      <c r="O336" s="77">
        <v>100.63</v>
      </c>
      <c r="P336" s="77">
        <v>178.64041878899999</v>
      </c>
      <c r="Q336" s="78">
        <v>5.9999999999999995E-4</v>
      </c>
      <c r="R336" s="78">
        <v>1E-4</v>
      </c>
      <c r="W336" s="93"/>
    </row>
    <row r="337" spans="2:23">
      <c r="B337" s="89" t="s">
        <v>3793</v>
      </c>
      <c r="C337" t="s">
        <v>2690</v>
      </c>
      <c r="D337" s="92">
        <v>9722</v>
      </c>
      <c r="E337"/>
      <c r="F337" t="s">
        <v>2692</v>
      </c>
      <c r="G337" s="86">
        <v>45169</v>
      </c>
      <c r="H337" t="s">
        <v>1046</v>
      </c>
      <c r="I337" s="77">
        <v>2.59</v>
      </c>
      <c r="J337" t="s">
        <v>1051</v>
      </c>
      <c r="K337" t="s">
        <v>203</v>
      </c>
      <c r="L337" s="78">
        <v>7.7299999999999994E-2</v>
      </c>
      <c r="M337" s="78">
        <v>8.1500000000000003E-2</v>
      </c>
      <c r="N337" s="77">
        <v>209516.56</v>
      </c>
      <c r="O337" s="77">
        <v>100.41</v>
      </c>
      <c r="P337" s="77">
        <v>75.419644675716</v>
      </c>
      <c r="Q337" s="78">
        <v>2.0000000000000001E-4</v>
      </c>
      <c r="R337" s="78">
        <v>0</v>
      </c>
      <c r="W337" s="93"/>
    </row>
    <row r="338" spans="2:23">
      <c r="B338" t="s">
        <v>3768</v>
      </c>
      <c r="C338" t="s">
        <v>2690</v>
      </c>
      <c r="D338" s="92">
        <v>8763</v>
      </c>
      <c r="E338"/>
      <c r="F338" t="s">
        <v>2692</v>
      </c>
      <c r="G338" s="86">
        <v>44529</v>
      </c>
      <c r="H338" t="s">
        <v>1046</v>
      </c>
      <c r="I338" s="77">
        <v>2.57</v>
      </c>
      <c r="J338" t="s">
        <v>1051</v>
      </c>
      <c r="K338" t="s">
        <v>203</v>
      </c>
      <c r="L338" s="78">
        <v>7.6300000000000007E-2</v>
      </c>
      <c r="M338" s="78">
        <v>8.0799999999999997E-2</v>
      </c>
      <c r="N338" s="77">
        <v>4787360.8899999997</v>
      </c>
      <c r="O338" s="77">
        <v>101.21999999999983</v>
      </c>
      <c r="P338" s="77">
        <v>1737.20735938959</v>
      </c>
      <c r="Q338" s="78">
        <v>5.4999999999999997E-3</v>
      </c>
      <c r="R338" s="78">
        <v>5.9999999999999995E-4</v>
      </c>
      <c r="W338" s="93"/>
    </row>
    <row r="339" spans="2:23">
      <c r="B339" t="s">
        <v>3768</v>
      </c>
      <c r="C339" t="s">
        <v>2690</v>
      </c>
      <c r="D339" s="92">
        <v>9327</v>
      </c>
      <c r="E339"/>
      <c r="F339" t="s">
        <v>2692</v>
      </c>
      <c r="G339" s="86">
        <v>44880</v>
      </c>
      <c r="H339" t="s">
        <v>1046</v>
      </c>
      <c r="I339" s="77">
        <v>2.59</v>
      </c>
      <c r="J339" t="s">
        <v>1051</v>
      </c>
      <c r="K339" t="s">
        <v>200</v>
      </c>
      <c r="L339" s="78">
        <v>6.9500000000000006E-2</v>
      </c>
      <c r="M339" s="78">
        <v>7.3200000000000001E-2</v>
      </c>
      <c r="N339" s="77">
        <v>131229.46</v>
      </c>
      <c r="O339" s="77">
        <v>102.26400002865211</v>
      </c>
      <c r="P339" s="77">
        <v>46.9164930561952</v>
      </c>
      <c r="Q339" s="78">
        <v>1E-4</v>
      </c>
      <c r="R339" s="78">
        <v>0</v>
      </c>
      <c r="W339" s="93"/>
    </row>
    <row r="340" spans="2:23">
      <c r="B340" t="s">
        <v>3768</v>
      </c>
      <c r="C340" t="s">
        <v>2690</v>
      </c>
      <c r="D340" s="92">
        <v>9474</v>
      </c>
      <c r="E340"/>
      <c r="F340" t="s">
        <v>2692</v>
      </c>
      <c r="G340" s="86">
        <v>44977</v>
      </c>
      <c r="H340" t="s">
        <v>1046</v>
      </c>
      <c r="I340" s="77">
        <v>2.59</v>
      </c>
      <c r="J340" t="s">
        <v>1051</v>
      </c>
      <c r="K340" t="s">
        <v>200</v>
      </c>
      <c r="L340" s="78">
        <v>6.9500000000000006E-2</v>
      </c>
      <c r="M340" s="78">
        <v>7.3200000000000001E-2</v>
      </c>
      <c r="N340" s="77">
        <v>50802.13</v>
      </c>
      <c r="O340" s="77">
        <v>100.53</v>
      </c>
      <c r="P340" s="77">
        <v>17.854554898634401</v>
      </c>
      <c r="Q340" s="78">
        <v>1E-4</v>
      </c>
      <c r="R340" s="78">
        <v>0</v>
      </c>
      <c r="W340" s="93"/>
    </row>
    <row r="341" spans="2:23">
      <c r="B341" t="s">
        <v>3768</v>
      </c>
      <c r="C341" t="s">
        <v>2690</v>
      </c>
      <c r="D341" s="92">
        <v>9571</v>
      </c>
      <c r="E341"/>
      <c r="F341" t="s">
        <v>2692</v>
      </c>
      <c r="G341" s="86">
        <v>45069</v>
      </c>
      <c r="H341" t="s">
        <v>1046</v>
      </c>
      <c r="I341" s="77">
        <v>2.59</v>
      </c>
      <c r="J341" t="s">
        <v>1051</v>
      </c>
      <c r="K341" t="s">
        <v>200</v>
      </c>
      <c r="L341" s="78">
        <v>6.9500000000000006E-2</v>
      </c>
      <c r="M341" s="78">
        <v>7.3200000000000001E-2</v>
      </c>
      <c r="N341" s="77">
        <v>83356.05</v>
      </c>
      <c r="O341" s="77">
        <v>101.22</v>
      </c>
      <c r="P341" s="77">
        <v>29.496798635975999</v>
      </c>
      <c r="Q341" s="78">
        <v>1E-4</v>
      </c>
      <c r="R341" s="78">
        <v>0</v>
      </c>
      <c r="W341" s="93"/>
    </row>
    <row r="342" spans="2:23">
      <c r="B342" t="s">
        <v>3767</v>
      </c>
      <c r="C342" t="s">
        <v>2690</v>
      </c>
      <c r="D342" s="92">
        <v>93821</v>
      </c>
      <c r="E342"/>
      <c r="F342" t="s">
        <v>2692</v>
      </c>
      <c r="G342" s="86">
        <v>44341</v>
      </c>
      <c r="H342" t="s">
        <v>1046</v>
      </c>
      <c r="I342" s="77">
        <v>0.48</v>
      </c>
      <c r="J342" t="s">
        <v>1051</v>
      </c>
      <c r="K342" t="s">
        <v>106</v>
      </c>
      <c r="L342" s="78">
        <v>7.9399999999999998E-2</v>
      </c>
      <c r="M342" s="78">
        <v>8.9700000000000002E-2</v>
      </c>
      <c r="N342" s="77">
        <v>492028.61</v>
      </c>
      <c r="O342" s="77">
        <v>99.9</v>
      </c>
      <c r="P342" s="77">
        <v>1891.9243017701101</v>
      </c>
      <c r="Q342" s="78">
        <v>6.0000000000000001E-3</v>
      </c>
      <c r="R342" s="78">
        <v>6.9999999999999999E-4</v>
      </c>
      <c r="W342" s="93"/>
    </row>
    <row r="343" spans="2:23">
      <c r="B343" t="s">
        <v>3767</v>
      </c>
      <c r="C343" t="s">
        <v>2690</v>
      </c>
      <c r="D343" s="92">
        <v>9410</v>
      </c>
      <c r="E343"/>
      <c r="F343" t="s">
        <v>2692</v>
      </c>
      <c r="G343" s="86">
        <v>44946</v>
      </c>
      <c r="H343" t="s">
        <v>1046</v>
      </c>
      <c r="I343" s="77">
        <v>0.48</v>
      </c>
      <c r="J343" t="s">
        <v>1051</v>
      </c>
      <c r="K343" t="s">
        <v>106</v>
      </c>
      <c r="L343" s="78">
        <v>7.9399999999999998E-2</v>
      </c>
      <c r="M343" s="78">
        <v>8.9700000000000002E-2</v>
      </c>
      <c r="N343" s="77">
        <v>1372.29</v>
      </c>
      <c r="O343" s="77">
        <v>101.8977830487725</v>
      </c>
      <c r="P343" s="77">
        <v>5.3821840518629998</v>
      </c>
      <c r="Q343" s="78">
        <v>0</v>
      </c>
      <c r="R343" s="78">
        <v>0</v>
      </c>
      <c r="W343" s="93"/>
    </row>
    <row r="344" spans="2:23">
      <c r="B344" t="s">
        <v>3767</v>
      </c>
      <c r="C344" t="s">
        <v>2690</v>
      </c>
      <c r="D344" s="92">
        <v>9460</v>
      </c>
      <c r="E344"/>
      <c r="F344" t="s">
        <v>2692</v>
      </c>
      <c r="G344" s="86">
        <v>44978</v>
      </c>
      <c r="H344" t="s">
        <v>1046</v>
      </c>
      <c r="I344" s="77">
        <v>0.48</v>
      </c>
      <c r="J344" t="s">
        <v>1051</v>
      </c>
      <c r="K344" t="s">
        <v>106</v>
      </c>
      <c r="L344" s="78">
        <v>7.9399999999999998E-2</v>
      </c>
      <c r="M344" s="78">
        <v>8.9700000000000002E-2</v>
      </c>
      <c r="N344" s="77">
        <v>1874.08</v>
      </c>
      <c r="O344" s="77">
        <v>100.03</v>
      </c>
      <c r="P344" s="77">
        <v>7.2154979201760003</v>
      </c>
      <c r="Q344" s="78">
        <v>0</v>
      </c>
      <c r="R344" s="78">
        <v>0</v>
      </c>
      <c r="W344" s="93"/>
    </row>
    <row r="345" spans="2:23">
      <c r="B345" t="s">
        <v>3767</v>
      </c>
      <c r="C345" t="s">
        <v>2690</v>
      </c>
      <c r="D345" s="92">
        <v>9511</v>
      </c>
      <c r="E345"/>
      <c r="F345" t="s">
        <v>2692</v>
      </c>
      <c r="G345" s="86">
        <v>45005</v>
      </c>
      <c r="H345" t="s">
        <v>1046</v>
      </c>
      <c r="I345" s="77">
        <v>0.48</v>
      </c>
      <c r="J345" t="s">
        <v>1051</v>
      </c>
      <c r="K345" t="s">
        <v>106</v>
      </c>
      <c r="L345" s="78">
        <v>7.9299999999999995E-2</v>
      </c>
      <c r="M345" s="78">
        <v>8.9599999999999999E-2</v>
      </c>
      <c r="N345" s="77">
        <v>973.14</v>
      </c>
      <c r="O345" s="77">
        <v>100.03</v>
      </c>
      <c r="P345" s="77">
        <v>3.7467395447579999</v>
      </c>
      <c r="Q345" s="78">
        <v>0</v>
      </c>
      <c r="R345" s="78">
        <v>0</v>
      </c>
      <c r="W345" s="93"/>
    </row>
    <row r="346" spans="2:23">
      <c r="B346" t="s">
        <v>3767</v>
      </c>
      <c r="C346" t="s">
        <v>2690</v>
      </c>
      <c r="D346" s="92">
        <v>9540</v>
      </c>
      <c r="E346"/>
      <c r="F346" t="s">
        <v>2692</v>
      </c>
      <c r="G346" s="86">
        <v>45036</v>
      </c>
      <c r="H346" t="s">
        <v>1046</v>
      </c>
      <c r="I346" s="77">
        <v>0.48</v>
      </c>
      <c r="J346" t="s">
        <v>1051</v>
      </c>
      <c r="K346" t="s">
        <v>106</v>
      </c>
      <c r="L346" s="78">
        <v>7.9399999999999998E-2</v>
      </c>
      <c r="M346" s="78">
        <v>8.9700000000000002E-2</v>
      </c>
      <c r="N346" s="77">
        <v>3555.74</v>
      </c>
      <c r="O346" s="77">
        <v>100.03</v>
      </c>
      <c r="P346" s="77">
        <v>13.690149072978</v>
      </c>
      <c r="Q346" s="78">
        <v>0</v>
      </c>
      <c r="R346" s="78">
        <v>0</v>
      </c>
      <c r="W346" s="93"/>
    </row>
    <row r="347" spans="2:23">
      <c r="B347" t="s">
        <v>3767</v>
      </c>
      <c r="C347" t="s">
        <v>2690</v>
      </c>
      <c r="D347" s="92">
        <v>9562</v>
      </c>
      <c r="E347"/>
      <c r="F347" t="s">
        <v>2692</v>
      </c>
      <c r="G347" s="86">
        <v>45068</v>
      </c>
      <c r="H347" t="s">
        <v>1046</v>
      </c>
      <c r="I347" s="77">
        <v>0.48</v>
      </c>
      <c r="J347" t="s">
        <v>1051</v>
      </c>
      <c r="K347" t="s">
        <v>106</v>
      </c>
      <c r="L347" s="78">
        <v>7.9399999999999998E-2</v>
      </c>
      <c r="M347" s="78">
        <v>8.9700000000000002E-2</v>
      </c>
      <c r="N347" s="77">
        <v>1921.59</v>
      </c>
      <c r="O347" s="77">
        <v>100.03</v>
      </c>
      <c r="P347" s="77">
        <v>7.3984187699730004</v>
      </c>
      <c r="Q347" s="78">
        <v>0</v>
      </c>
      <c r="R347" s="78">
        <v>0</v>
      </c>
      <c r="W347" s="93"/>
    </row>
    <row r="348" spans="2:23">
      <c r="B348" t="s">
        <v>3767</v>
      </c>
      <c r="C348" t="s">
        <v>2690</v>
      </c>
      <c r="D348" s="92">
        <v>9603</v>
      </c>
      <c r="E348"/>
      <c r="F348" t="s">
        <v>2692</v>
      </c>
      <c r="G348" s="86">
        <v>45097</v>
      </c>
      <c r="H348" t="s">
        <v>1046</v>
      </c>
      <c r="I348" s="77">
        <v>0.48</v>
      </c>
      <c r="J348" t="s">
        <v>1051</v>
      </c>
      <c r="K348" t="s">
        <v>106</v>
      </c>
      <c r="L348" s="78">
        <v>7.9399999999999998E-2</v>
      </c>
      <c r="M348" s="78">
        <v>8.9700000000000002E-2</v>
      </c>
      <c r="N348" s="77">
        <v>1500.6</v>
      </c>
      <c r="O348" s="77">
        <v>100.53</v>
      </c>
      <c r="P348" s="77">
        <v>5.80642118982</v>
      </c>
      <c r="Q348" s="78">
        <v>0</v>
      </c>
      <c r="R348" s="78">
        <v>0</v>
      </c>
      <c r="W348" s="93"/>
    </row>
    <row r="349" spans="2:23">
      <c r="B349" t="s">
        <v>3767</v>
      </c>
      <c r="C349" t="s">
        <v>2690</v>
      </c>
      <c r="D349" s="92">
        <v>9659</v>
      </c>
      <c r="E349"/>
      <c r="F349" t="s">
        <v>2692</v>
      </c>
      <c r="G349" s="86">
        <v>45159</v>
      </c>
      <c r="H349" t="s">
        <v>1046</v>
      </c>
      <c r="I349" s="77">
        <v>0.48</v>
      </c>
      <c r="J349" t="s">
        <v>1051</v>
      </c>
      <c r="K349" t="s">
        <v>106</v>
      </c>
      <c r="L349" s="78">
        <v>7.9399999999999998E-2</v>
      </c>
      <c r="M349" s="78">
        <v>8.9700000000000002E-2</v>
      </c>
      <c r="N349" s="77">
        <v>3682.63</v>
      </c>
      <c r="O349" s="77">
        <v>100.02</v>
      </c>
      <c r="P349" s="77">
        <v>14.177277758574</v>
      </c>
      <c r="Q349" s="78">
        <v>0</v>
      </c>
      <c r="R349" s="78">
        <v>0</v>
      </c>
      <c r="W349" s="93"/>
    </row>
    <row r="350" spans="2:23">
      <c r="B350" t="s">
        <v>3767</v>
      </c>
      <c r="C350" t="s">
        <v>2690</v>
      </c>
      <c r="D350" s="92">
        <v>9749</v>
      </c>
      <c r="E350"/>
      <c r="F350" t="s">
        <v>2692</v>
      </c>
      <c r="G350" s="86">
        <v>45189</v>
      </c>
      <c r="H350" t="s">
        <v>1046</v>
      </c>
      <c r="I350" s="77">
        <v>0.48</v>
      </c>
      <c r="J350" t="s">
        <v>1051</v>
      </c>
      <c r="K350" t="s">
        <v>106</v>
      </c>
      <c r="L350" s="78">
        <v>7.9399999999999998E-2</v>
      </c>
      <c r="M350" s="78">
        <v>8.9700000000000002E-2</v>
      </c>
      <c r="N350" s="77">
        <v>1858.05</v>
      </c>
      <c r="O350" s="77">
        <v>99.9</v>
      </c>
      <c r="P350" s="77">
        <v>7.14448281555</v>
      </c>
      <c r="Q350" s="78">
        <v>0</v>
      </c>
      <c r="R350" s="78">
        <v>0</v>
      </c>
      <c r="W350" s="93"/>
    </row>
    <row r="351" spans="2:23">
      <c r="B351" t="s">
        <v>3769</v>
      </c>
      <c r="C351" t="s">
        <v>2690</v>
      </c>
      <c r="D351" s="92">
        <v>9459</v>
      </c>
      <c r="E351"/>
      <c r="F351" t="s">
        <v>945</v>
      </c>
      <c r="G351" s="86">
        <v>44195</v>
      </c>
      <c r="H351" t="s">
        <v>1046</v>
      </c>
      <c r="I351" s="77">
        <v>2.79</v>
      </c>
      <c r="J351" t="s">
        <v>1051</v>
      </c>
      <c r="K351" t="s">
        <v>113</v>
      </c>
      <c r="L351" s="78">
        <v>7.5300000000000006E-2</v>
      </c>
      <c r="M351" s="78">
        <v>7.5499999999999998E-2</v>
      </c>
      <c r="N351" s="77">
        <v>185610.39</v>
      </c>
      <c r="O351" s="77">
        <v>100.6</v>
      </c>
      <c r="P351" s="77">
        <v>877.65906321370198</v>
      </c>
      <c r="Q351" s="78">
        <v>2.8E-3</v>
      </c>
      <c r="R351" s="78">
        <v>2.9999999999999997E-4</v>
      </c>
      <c r="W351" s="93"/>
    </row>
    <row r="352" spans="2:23">
      <c r="B352" t="s">
        <v>3769</v>
      </c>
      <c r="C352" t="s">
        <v>2690</v>
      </c>
      <c r="D352" s="92">
        <v>9448</v>
      </c>
      <c r="E352"/>
      <c r="F352" t="s">
        <v>945</v>
      </c>
      <c r="G352" s="86">
        <v>43788</v>
      </c>
      <c r="H352" t="s">
        <v>1046</v>
      </c>
      <c r="I352" s="77">
        <v>2.85</v>
      </c>
      <c r="J352" t="s">
        <v>1051</v>
      </c>
      <c r="K352" t="s">
        <v>110</v>
      </c>
      <c r="L352" s="78">
        <v>5.8200000000000002E-2</v>
      </c>
      <c r="M352" s="78">
        <v>5.8900000000000001E-2</v>
      </c>
      <c r="N352" s="77">
        <v>702492.27</v>
      </c>
      <c r="O352" s="77">
        <v>101.80999999999989</v>
      </c>
      <c r="P352" s="77">
        <v>2901.9539447030002</v>
      </c>
      <c r="Q352" s="78">
        <v>9.1999999999999998E-3</v>
      </c>
      <c r="R352" s="78">
        <v>1.1000000000000001E-3</v>
      </c>
      <c r="W352" s="93"/>
    </row>
    <row r="353" spans="2:23">
      <c r="B353" t="s">
        <v>3769</v>
      </c>
      <c r="C353" t="s">
        <v>2690</v>
      </c>
      <c r="D353" s="92">
        <v>9617</v>
      </c>
      <c r="E353"/>
      <c r="F353" t="s">
        <v>945</v>
      </c>
      <c r="G353" s="86">
        <v>45099</v>
      </c>
      <c r="H353" t="s">
        <v>1046</v>
      </c>
      <c r="I353" s="77">
        <v>2.85</v>
      </c>
      <c r="J353" t="s">
        <v>1051</v>
      </c>
      <c r="K353" t="s">
        <v>110</v>
      </c>
      <c r="L353" s="78">
        <v>5.8200000000000002E-2</v>
      </c>
      <c r="M353" s="78">
        <v>5.9299999999999999E-2</v>
      </c>
      <c r="N353" s="77">
        <v>12110.61</v>
      </c>
      <c r="O353" s="77">
        <v>100</v>
      </c>
      <c r="P353" s="77">
        <v>49.138800074999999</v>
      </c>
      <c r="Q353" s="78">
        <v>2.0000000000000001E-4</v>
      </c>
      <c r="R353" s="78">
        <v>0</v>
      </c>
      <c r="W353" s="93"/>
    </row>
    <row r="354" spans="2:23">
      <c r="B354" t="s">
        <v>3770</v>
      </c>
      <c r="C354" t="s">
        <v>2690</v>
      </c>
      <c r="D354" s="92">
        <v>9047</v>
      </c>
      <c r="E354"/>
      <c r="F354" t="s">
        <v>945</v>
      </c>
      <c r="G354" s="86">
        <v>44677</v>
      </c>
      <c r="H354" t="s">
        <v>1046</v>
      </c>
      <c r="I354" s="77">
        <v>2.74</v>
      </c>
      <c r="J354" t="s">
        <v>1051</v>
      </c>
      <c r="K354" t="s">
        <v>203</v>
      </c>
      <c r="L354" s="78">
        <v>0.1149</v>
      </c>
      <c r="M354" s="78">
        <v>0.1217</v>
      </c>
      <c r="N354" s="77">
        <v>1459751.7</v>
      </c>
      <c r="O354" s="77">
        <v>102.82</v>
      </c>
      <c r="P354" s="77">
        <v>538.07863621148999</v>
      </c>
      <c r="Q354" s="78">
        <v>1.6999999999999999E-3</v>
      </c>
      <c r="R354" s="78">
        <v>2.0000000000000001E-4</v>
      </c>
      <c r="W354" s="93"/>
    </row>
    <row r="355" spans="2:23">
      <c r="B355" t="s">
        <v>3770</v>
      </c>
      <c r="C355" t="s">
        <v>2690</v>
      </c>
      <c r="D355" s="92">
        <v>9048</v>
      </c>
      <c r="E355"/>
      <c r="F355" t="s">
        <v>945</v>
      </c>
      <c r="G355" s="86">
        <v>44677</v>
      </c>
      <c r="H355" t="s">
        <v>1046</v>
      </c>
      <c r="I355" s="77">
        <v>2.93</v>
      </c>
      <c r="J355" t="s">
        <v>1051</v>
      </c>
      <c r="K355" t="s">
        <v>203</v>
      </c>
      <c r="L355" s="78">
        <v>7.5700000000000003E-2</v>
      </c>
      <c r="M355" s="78">
        <v>7.8899999999999998E-2</v>
      </c>
      <c r="N355" s="77">
        <v>4686287.83</v>
      </c>
      <c r="O355" s="77">
        <v>101.85999999999981</v>
      </c>
      <c r="P355" s="77">
        <v>1711.2828229342199</v>
      </c>
      <c r="Q355" s="78">
        <v>5.4999999999999997E-3</v>
      </c>
      <c r="R355" s="78">
        <v>5.9999999999999995E-4</v>
      </c>
      <c r="W355" s="93"/>
    </row>
    <row r="356" spans="2:23">
      <c r="B356" t="s">
        <v>3770</v>
      </c>
      <c r="C356" t="s">
        <v>2690</v>
      </c>
      <c r="D356" s="92">
        <v>9074</v>
      </c>
      <c r="E356"/>
      <c r="F356" t="s">
        <v>945</v>
      </c>
      <c r="G356" s="86">
        <v>44684</v>
      </c>
      <c r="H356" t="s">
        <v>1046</v>
      </c>
      <c r="I356" s="77">
        <v>2.92</v>
      </c>
      <c r="J356" t="s">
        <v>1051</v>
      </c>
      <c r="K356" t="s">
        <v>203</v>
      </c>
      <c r="L356" s="78">
        <v>7.7700000000000005E-2</v>
      </c>
      <c r="M356" s="78">
        <v>8.8700000000000001E-2</v>
      </c>
      <c r="N356" s="77">
        <v>237064.93</v>
      </c>
      <c r="O356" s="77">
        <v>101.96</v>
      </c>
      <c r="P356" s="77">
        <v>86.653537842137993</v>
      </c>
      <c r="Q356" s="78">
        <v>2.9999999999999997E-4</v>
      </c>
      <c r="R356" s="78">
        <v>0</v>
      </c>
      <c r="W356" s="93"/>
    </row>
    <row r="357" spans="2:23">
      <c r="B357" t="s">
        <v>3770</v>
      </c>
      <c r="C357" t="s">
        <v>2690</v>
      </c>
      <c r="D357" s="92">
        <v>9220</v>
      </c>
      <c r="E357"/>
      <c r="F357" t="s">
        <v>945</v>
      </c>
      <c r="G357" s="86">
        <v>44811</v>
      </c>
      <c r="H357" t="s">
        <v>1046</v>
      </c>
      <c r="I357" s="77">
        <v>2.95</v>
      </c>
      <c r="J357" t="s">
        <v>1051</v>
      </c>
      <c r="K357" t="s">
        <v>203</v>
      </c>
      <c r="L357" s="78">
        <v>7.9600000000000004E-2</v>
      </c>
      <c r="M357" s="78">
        <v>7.9899999999999999E-2</v>
      </c>
      <c r="N357" s="77">
        <v>350809.38</v>
      </c>
      <c r="O357" s="77">
        <v>101.42</v>
      </c>
      <c r="P357" s="77">
        <v>127.551028040766</v>
      </c>
      <c r="Q357" s="78">
        <v>4.0000000000000002E-4</v>
      </c>
      <c r="R357" s="78">
        <v>0</v>
      </c>
      <c r="W357" s="93"/>
    </row>
    <row r="358" spans="2:23">
      <c r="B358" t="s">
        <v>3770</v>
      </c>
      <c r="C358" t="s">
        <v>2690</v>
      </c>
      <c r="D358" s="92">
        <v>9599</v>
      </c>
      <c r="E358"/>
      <c r="F358" t="s">
        <v>945</v>
      </c>
      <c r="G358" s="86">
        <v>45089</v>
      </c>
      <c r="H358" t="s">
        <v>1046</v>
      </c>
      <c r="I358" s="77">
        <v>2.95</v>
      </c>
      <c r="J358" t="s">
        <v>1051</v>
      </c>
      <c r="K358" t="s">
        <v>203</v>
      </c>
      <c r="L358" s="78">
        <v>0.08</v>
      </c>
      <c r="M358" s="78">
        <v>8.3099999999999993E-2</v>
      </c>
      <c r="N358" s="77">
        <v>334278.83</v>
      </c>
      <c r="O358" s="77">
        <v>100.45000000000041</v>
      </c>
      <c r="P358" s="77">
        <v>120.378235877498</v>
      </c>
      <c r="Q358" s="78">
        <v>4.0000000000000002E-4</v>
      </c>
      <c r="R358" s="78">
        <v>0</v>
      </c>
      <c r="W358" s="93"/>
    </row>
    <row r="359" spans="2:23">
      <c r="B359" t="s">
        <v>3770</v>
      </c>
      <c r="C359" t="s">
        <v>2690</v>
      </c>
      <c r="D359" s="92">
        <v>9748</v>
      </c>
      <c r="E359"/>
      <c r="F359" t="s">
        <v>945</v>
      </c>
      <c r="G359" s="86">
        <v>45180</v>
      </c>
      <c r="H359" t="s">
        <v>1046</v>
      </c>
      <c r="I359" s="77">
        <v>2.95</v>
      </c>
      <c r="J359" t="s">
        <v>1051</v>
      </c>
      <c r="K359" t="s">
        <v>203</v>
      </c>
      <c r="L359" s="78">
        <v>0.08</v>
      </c>
      <c r="M359" s="78">
        <v>8.3699999999999997E-2</v>
      </c>
      <c r="N359" s="77">
        <v>484052.53</v>
      </c>
      <c r="O359" s="77">
        <v>100.3</v>
      </c>
      <c r="P359" s="77">
        <v>174.05343050101499</v>
      </c>
      <c r="Q359" s="78">
        <v>5.9999999999999995E-4</v>
      </c>
      <c r="R359" s="78">
        <v>1E-4</v>
      </c>
      <c r="W359" s="93"/>
    </row>
    <row r="360" spans="2:23">
      <c r="B360" t="s">
        <v>3771</v>
      </c>
      <c r="C360" t="s">
        <v>2690</v>
      </c>
      <c r="D360" s="92">
        <v>7088</v>
      </c>
      <c r="E360"/>
      <c r="F360" t="s">
        <v>918</v>
      </c>
      <c r="G360" s="86">
        <v>43684</v>
      </c>
      <c r="H360" t="s">
        <v>213</v>
      </c>
      <c r="I360" s="77">
        <v>7.21</v>
      </c>
      <c r="J360" t="s">
        <v>932</v>
      </c>
      <c r="K360" t="s">
        <v>106</v>
      </c>
      <c r="L360" s="78">
        <v>4.36E-2</v>
      </c>
      <c r="M360" s="78">
        <v>3.7900000000000003E-2</v>
      </c>
      <c r="N360" s="77">
        <v>426585.33</v>
      </c>
      <c r="O360" s="77">
        <v>105.35</v>
      </c>
      <c r="P360" s="77">
        <v>1729.7700262015901</v>
      </c>
      <c r="Q360" s="78">
        <v>5.4999999999999997E-3</v>
      </c>
      <c r="R360" s="78">
        <v>5.9999999999999995E-4</v>
      </c>
      <c r="W360" s="93"/>
    </row>
    <row r="361" spans="2:23">
      <c r="B361" t="s">
        <v>3772</v>
      </c>
      <c r="C361" t="s">
        <v>2690</v>
      </c>
      <c r="D361" s="92">
        <v>7310</v>
      </c>
      <c r="E361"/>
      <c r="F361" t="s">
        <v>1043</v>
      </c>
      <c r="G361" s="86">
        <v>43811</v>
      </c>
      <c r="H361" t="s">
        <v>316</v>
      </c>
      <c r="I361" s="77">
        <v>7.07</v>
      </c>
      <c r="J361" t="s">
        <v>932</v>
      </c>
      <c r="K361" t="s">
        <v>106</v>
      </c>
      <c r="L361" s="78">
        <v>4.48E-2</v>
      </c>
      <c r="M361" s="78">
        <v>7.0499999999999993E-2</v>
      </c>
      <c r="N361" s="77">
        <v>130477.14</v>
      </c>
      <c r="O361" s="77">
        <v>87</v>
      </c>
      <c r="P361" s="77">
        <v>436.91966531819997</v>
      </c>
      <c r="Q361" s="78">
        <v>1.4E-3</v>
      </c>
      <c r="R361" s="78">
        <v>2.0000000000000001E-4</v>
      </c>
      <c r="W361" s="93"/>
    </row>
    <row r="362" spans="2:23">
      <c r="B362" t="s">
        <v>3773</v>
      </c>
      <c r="C362" t="s">
        <v>2690</v>
      </c>
      <c r="D362" s="92">
        <v>404555</v>
      </c>
      <c r="E362"/>
      <c r="F362" t="s">
        <v>925</v>
      </c>
      <c r="G362" s="86">
        <v>42354</v>
      </c>
      <c r="H362" t="s">
        <v>2700</v>
      </c>
      <c r="I362" s="77">
        <v>2.2400000000000002</v>
      </c>
      <c r="J362" t="s">
        <v>932</v>
      </c>
      <c r="K362" t="s">
        <v>106</v>
      </c>
      <c r="L362" s="78">
        <v>5.0200000000000002E-2</v>
      </c>
      <c r="M362" s="78">
        <v>7.3999999999999996E-2</v>
      </c>
      <c r="N362" s="77">
        <v>192567.25</v>
      </c>
      <c r="O362" s="77">
        <v>96.51</v>
      </c>
      <c r="P362" s="77">
        <v>715.32376730077499</v>
      </c>
      <c r="Q362" s="78">
        <v>2.3E-3</v>
      </c>
      <c r="R362" s="78">
        <v>2.9999999999999997E-4</v>
      </c>
      <c r="W362" s="93"/>
    </row>
    <row r="363" spans="2:23">
      <c r="B363" t="s">
        <v>3766</v>
      </c>
      <c r="C363" t="s">
        <v>2690</v>
      </c>
      <c r="D363" s="92">
        <v>6932</v>
      </c>
      <c r="E363"/>
      <c r="F363" t="s">
        <v>3799</v>
      </c>
      <c r="G363" s="86">
        <v>43098</v>
      </c>
      <c r="H363" t="s">
        <v>212</v>
      </c>
      <c r="I363" s="77">
        <v>1.49</v>
      </c>
      <c r="J363" t="s">
        <v>932</v>
      </c>
      <c r="K363" t="s">
        <v>106</v>
      </c>
      <c r="L363" s="78">
        <v>8.1699999999999995E-2</v>
      </c>
      <c r="M363" s="78">
        <v>7.0699999999999999E-2</v>
      </c>
      <c r="N363" s="77">
        <v>358373.02</v>
      </c>
      <c r="O363" s="77">
        <v>103.71000000000015</v>
      </c>
      <c r="P363" s="77">
        <v>1430.55266865266</v>
      </c>
      <c r="Q363" s="78">
        <v>4.5999999999999999E-3</v>
      </c>
      <c r="R363" s="78">
        <v>5.0000000000000001E-4</v>
      </c>
      <c r="W363" s="93"/>
    </row>
    <row r="364" spans="2:23">
      <c r="B364" t="s">
        <v>3766</v>
      </c>
      <c r="C364" t="s">
        <v>2690</v>
      </c>
      <c r="D364" s="92">
        <v>7291</v>
      </c>
      <c r="E364"/>
      <c r="F364" t="s">
        <v>3799</v>
      </c>
      <c r="G364" s="86">
        <v>43798</v>
      </c>
      <c r="H364" t="s">
        <v>212</v>
      </c>
      <c r="I364" s="77">
        <v>1.49</v>
      </c>
      <c r="J364" t="s">
        <v>932</v>
      </c>
      <c r="K364" t="s">
        <v>106</v>
      </c>
      <c r="L364" s="78">
        <v>8.1699999999999995E-2</v>
      </c>
      <c r="M364" s="78">
        <v>7.9399999999999998E-2</v>
      </c>
      <c r="N364" s="77">
        <v>21080.77</v>
      </c>
      <c r="O364" s="77">
        <v>103.6</v>
      </c>
      <c r="P364" s="77">
        <v>84.060919544279997</v>
      </c>
      <c r="Q364" s="78">
        <v>2.9999999999999997E-4</v>
      </c>
      <c r="R364" s="78">
        <v>0</v>
      </c>
      <c r="W364" s="93"/>
    </row>
    <row r="365" spans="2:23">
      <c r="B365" t="s">
        <v>3781</v>
      </c>
      <c r="C365" t="s">
        <v>2690</v>
      </c>
      <c r="D365" s="92">
        <v>6872</v>
      </c>
      <c r="E365"/>
      <c r="F365" t="s">
        <v>3799</v>
      </c>
      <c r="G365" s="86">
        <v>43570</v>
      </c>
      <c r="H365" t="s">
        <v>212</v>
      </c>
      <c r="I365" s="77">
        <v>2.42</v>
      </c>
      <c r="J365" t="s">
        <v>932</v>
      </c>
      <c r="K365" t="s">
        <v>106</v>
      </c>
      <c r="L365" s="78">
        <v>7.6700000000000004E-2</v>
      </c>
      <c r="M365" s="78">
        <v>7.4899999999999994E-2</v>
      </c>
      <c r="N365" s="77">
        <v>215576.53</v>
      </c>
      <c r="O365" s="77">
        <v>102.3</v>
      </c>
      <c r="P365" s="77">
        <v>848.83840744130998</v>
      </c>
      <c r="Q365" s="78">
        <v>2.7000000000000001E-3</v>
      </c>
      <c r="R365" s="78">
        <v>2.9999999999999997E-4</v>
      </c>
      <c r="W365" s="93"/>
    </row>
    <row r="366" spans="2:23">
      <c r="B366" t="s">
        <v>3781</v>
      </c>
      <c r="C366" t="s">
        <v>2690</v>
      </c>
      <c r="D366" s="92">
        <v>6812</v>
      </c>
      <c r="E366"/>
      <c r="F366" t="s">
        <v>3799</v>
      </c>
      <c r="G366" s="86">
        <v>43536</v>
      </c>
      <c r="H366" t="s">
        <v>212</v>
      </c>
      <c r="I366" s="77">
        <v>2.42</v>
      </c>
      <c r="J366" t="s">
        <v>932</v>
      </c>
      <c r="K366" t="s">
        <v>106</v>
      </c>
      <c r="L366" s="78">
        <v>7.6700000000000004E-2</v>
      </c>
      <c r="M366" s="78">
        <v>7.4899999999999994E-2</v>
      </c>
      <c r="N366" s="77">
        <v>267176.42</v>
      </c>
      <c r="O366" s="77">
        <v>102.28999999999981</v>
      </c>
      <c r="P366" s="77">
        <v>1051.91153130928</v>
      </c>
      <c r="Q366" s="78">
        <v>3.3999999999999998E-3</v>
      </c>
      <c r="R366" s="78">
        <v>4.0000000000000002E-4</v>
      </c>
      <c r="W366" s="93"/>
    </row>
    <row r="367" spans="2:23">
      <c r="B367" t="s">
        <v>3781</v>
      </c>
      <c r="C367" t="s">
        <v>2690</v>
      </c>
      <c r="D367" s="92">
        <v>7258</v>
      </c>
      <c r="E367"/>
      <c r="F367" t="s">
        <v>3799</v>
      </c>
      <c r="G367" s="86">
        <v>43774</v>
      </c>
      <c r="H367" t="s">
        <v>212</v>
      </c>
      <c r="I367" s="77">
        <v>2.42</v>
      </c>
      <c r="J367" t="s">
        <v>932</v>
      </c>
      <c r="K367" t="s">
        <v>106</v>
      </c>
      <c r="L367" s="78">
        <v>7.6700000000000004E-2</v>
      </c>
      <c r="M367" s="78">
        <v>7.3099999999999998E-2</v>
      </c>
      <c r="N367" s="77">
        <v>196877.29</v>
      </c>
      <c r="O367" s="77">
        <v>102.3</v>
      </c>
      <c r="P367" s="77">
        <v>775.20964506182997</v>
      </c>
      <c r="Q367" s="78">
        <v>2.5000000000000001E-3</v>
      </c>
      <c r="R367" s="78">
        <v>2.9999999999999997E-4</v>
      </c>
      <c r="W367" s="93"/>
    </row>
    <row r="368" spans="2:23">
      <c r="B368" t="s">
        <v>3784</v>
      </c>
      <c r="C368" t="s">
        <v>2690</v>
      </c>
      <c r="D368" s="92">
        <v>6861</v>
      </c>
      <c r="E368"/>
      <c r="F368" t="s">
        <v>3799</v>
      </c>
      <c r="G368" s="86">
        <v>43563</v>
      </c>
      <c r="H368" t="s">
        <v>212</v>
      </c>
      <c r="I368" s="77">
        <v>0.52</v>
      </c>
      <c r="J368" t="s">
        <v>972</v>
      </c>
      <c r="K368" t="s">
        <v>106</v>
      </c>
      <c r="L368" s="78">
        <v>8.0299999999999996E-2</v>
      </c>
      <c r="M368" s="78">
        <v>8.9899999999999994E-2</v>
      </c>
      <c r="N368" s="77">
        <v>1459037.86</v>
      </c>
      <c r="O368" s="77">
        <v>100.34000000000007</v>
      </c>
      <c r="P368" s="77">
        <v>5634.9305679986801</v>
      </c>
      <c r="Q368" s="78">
        <v>1.7999999999999999E-2</v>
      </c>
      <c r="R368" s="78">
        <v>2.0999999999999999E-3</v>
      </c>
      <c r="W368" s="93"/>
    </row>
    <row r="369" spans="2:23">
      <c r="B369" t="s">
        <v>3766</v>
      </c>
      <c r="C369" t="s">
        <v>2690</v>
      </c>
      <c r="D369" s="92">
        <v>9335</v>
      </c>
      <c r="E369"/>
      <c r="F369" t="s">
        <v>3799</v>
      </c>
      <c r="G369" s="86">
        <v>44064</v>
      </c>
      <c r="H369" t="s">
        <v>212</v>
      </c>
      <c r="I369" s="77">
        <v>2.4300000000000002</v>
      </c>
      <c r="J369" t="s">
        <v>932</v>
      </c>
      <c r="K369" t="s">
        <v>106</v>
      </c>
      <c r="L369" s="78">
        <v>8.9200000000000002E-2</v>
      </c>
      <c r="M369" s="78">
        <v>0.1023</v>
      </c>
      <c r="N369" s="77">
        <v>1244829.68</v>
      </c>
      <c r="O369" s="77">
        <v>98.9</v>
      </c>
      <c r="P369" s="77">
        <v>4738.6445944984798</v>
      </c>
      <c r="Q369" s="78">
        <v>1.5100000000000001E-2</v>
      </c>
      <c r="R369" s="78">
        <v>1.8E-3</v>
      </c>
      <c r="W369" s="93"/>
    </row>
    <row r="370" spans="2:23">
      <c r="B370" t="s">
        <v>3766</v>
      </c>
      <c r="C370" t="s">
        <v>2690</v>
      </c>
      <c r="D370" s="92">
        <v>464740</v>
      </c>
      <c r="E370"/>
      <c r="F370" t="s">
        <v>3799</v>
      </c>
      <c r="G370" s="86">
        <v>42817</v>
      </c>
      <c r="H370" t="s">
        <v>212</v>
      </c>
      <c r="I370" s="77">
        <v>1.59</v>
      </c>
      <c r="J370" t="s">
        <v>932</v>
      </c>
      <c r="K370" t="s">
        <v>106</v>
      </c>
      <c r="L370" s="78">
        <v>5.7799999999999997E-2</v>
      </c>
      <c r="M370" s="78">
        <v>8.6400000000000005E-2</v>
      </c>
      <c r="N370" s="77">
        <v>132242.25</v>
      </c>
      <c r="O370" s="77">
        <v>97.41</v>
      </c>
      <c r="P370" s="77">
        <v>495.81730936552498</v>
      </c>
      <c r="Q370" s="78">
        <v>1.6000000000000001E-3</v>
      </c>
      <c r="R370" s="78">
        <v>2.0000000000000001E-4</v>
      </c>
      <c r="W370" s="93"/>
    </row>
    <row r="371" spans="2:23">
      <c r="B371" t="s">
        <v>3777</v>
      </c>
      <c r="C371" t="s">
        <v>2690</v>
      </c>
      <c r="D371" s="92">
        <v>491862</v>
      </c>
      <c r="E371"/>
      <c r="F371" t="s">
        <v>3799</v>
      </c>
      <c r="G371" s="86">
        <v>43083</v>
      </c>
      <c r="H371" t="s">
        <v>212</v>
      </c>
      <c r="I371" s="77">
        <v>0.53</v>
      </c>
      <c r="J371" t="s">
        <v>932</v>
      </c>
      <c r="K371" t="s">
        <v>116</v>
      </c>
      <c r="L371" s="78">
        <v>7.0499999999999993E-2</v>
      </c>
      <c r="M371" s="78">
        <v>7.8E-2</v>
      </c>
      <c r="N371" s="77">
        <v>35742.92</v>
      </c>
      <c r="O371" s="77">
        <v>101.57</v>
      </c>
      <c r="P371" s="77">
        <v>103.666311416542</v>
      </c>
      <c r="Q371" s="78">
        <v>2.9999999999999997E-4</v>
      </c>
      <c r="R371" s="78">
        <v>0</v>
      </c>
      <c r="W371" s="93"/>
    </row>
    <row r="372" spans="2:23">
      <c r="B372" t="s">
        <v>3777</v>
      </c>
      <c r="C372" t="s">
        <v>2690</v>
      </c>
      <c r="D372" s="92">
        <v>491863</v>
      </c>
      <c r="E372"/>
      <c r="F372" t="s">
        <v>3799</v>
      </c>
      <c r="G372" s="86">
        <v>43083</v>
      </c>
      <c r="H372" t="s">
        <v>212</v>
      </c>
      <c r="I372" s="77">
        <v>5.04</v>
      </c>
      <c r="J372" t="s">
        <v>932</v>
      </c>
      <c r="K372" t="s">
        <v>116</v>
      </c>
      <c r="L372" s="78">
        <v>7.1999999999999995E-2</v>
      </c>
      <c r="M372" s="78">
        <v>7.4700000000000003E-2</v>
      </c>
      <c r="N372" s="77">
        <v>77486.320000000007</v>
      </c>
      <c r="O372" s="77">
        <v>101.98</v>
      </c>
      <c r="P372" s="77">
        <v>225.64317805784799</v>
      </c>
      <c r="Q372" s="78">
        <v>6.9999999999999999E-4</v>
      </c>
      <c r="R372" s="78">
        <v>1E-4</v>
      </c>
      <c r="W372" s="93"/>
    </row>
    <row r="373" spans="2:23">
      <c r="B373" t="s">
        <v>3777</v>
      </c>
      <c r="C373" t="s">
        <v>2690</v>
      </c>
      <c r="D373" s="92">
        <v>491864</v>
      </c>
      <c r="E373"/>
      <c r="F373" t="s">
        <v>3799</v>
      </c>
      <c r="G373" s="86">
        <v>43083</v>
      </c>
      <c r="H373" t="s">
        <v>212</v>
      </c>
      <c r="I373" s="77">
        <v>5.22</v>
      </c>
      <c r="J373" t="s">
        <v>932</v>
      </c>
      <c r="K373" t="s">
        <v>116</v>
      </c>
      <c r="L373" s="78">
        <v>4.4999999999999998E-2</v>
      </c>
      <c r="M373" s="78">
        <v>7.51E-2</v>
      </c>
      <c r="N373" s="77">
        <v>309945.28999999998</v>
      </c>
      <c r="O373" s="77">
        <v>87.209999999999937</v>
      </c>
      <c r="P373" s="77">
        <v>771.85103719639903</v>
      </c>
      <c r="Q373" s="78">
        <v>2.5000000000000001E-3</v>
      </c>
      <c r="R373" s="78">
        <v>2.9999999999999997E-4</v>
      </c>
      <c r="W373" s="93"/>
    </row>
    <row r="374" spans="2:23">
      <c r="B374" t="s">
        <v>3791</v>
      </c>
      <c r="C374" t="s">
        <v>2690</v>
      </c>
      <c r="D374" s="92">
        <v>9186</v>
      </c>
      <c r="E374"/>
      <c r="F374" t="s">
        <v>3799</v>
      </c>
      <c r="G374" s="86">
        <v>44778</v>
      </c>
      <c r="H374" t="s">
        <v>212</v>
      </c>
      <c r="I374" s="77">
        <v>3.39</v>
      </c>
      <c r="J374" t="s">
        <v>962</v>
      </c>
      <c r="K374" t="s">
        <v>110</v>
      </c>
      <c r="L374" s="78">
        <v>7.1900000000000006E-2</v>
      </c>
      <c r="M374" s="78">
        <v>7.3099999999999998E-2</v>
      </c>
      <c r="N374" s="77">
        <v>520881.54</v>
      </c>
      <c r="O374" s="77">
        <v>104.34999999999977</v>
      </c>
      <c r="P374" s="77">
        <v>2205.41309146192</v>
      </c>
      <c r="Q374" s="78">
        <v>7.0000000000000001E-3</v>
      </c>
      <c r="R374" s="78">
        <v>8.0000000000000004E-4</v>
      </c>
      <c r="W374" s="93"/>
    </row>
    <row r="375" spans="2:23">
      <c r="B375" t="s">
        <v>3791</v>
      </c>
      <c r="C375" t="s">
        <v>2690</v>
      </c>
      <c r="D375" s="92">
        <v>9187</v>
      </c>
      <c r="E375"/>
      <c r="F375" t="s">
        <v>3799</v>
      </c>
      <c r="G375" s="86">
        <v>44778</v>
      </c>
      <c r="H375" t="s">
        <v>212</v>
      </c>
      <c r="I375" s="77">
        <v>3.3</v>
      </c>
      <c r="J375" t="s">
        <v>962</v>
      </c>
      <c r="K375" t="s">
        <v>106</v>
      </c>
      <c r="L375" s="78">
        <v>8.2699999999999996E-2</v>
      </c>
      <c r="M375" s="78">
        <v>8.9099999999999999E-2</v>
      </c>
      <c r="N375" s="77">
        <v>1434340.89</v>
      </c>
      <c r="O375" s="77">
        <v>103.9</v>
      </c>
      <c r="P375" s="77">
        <v>5736.0884309487901</v>
      </c>
      <c r="Q375" s="78">
        <v>1.83E-2</v>
      </c>
      <c r="R375" s="78">
        <v>2.0999999999999999E-3</v>
      </c>
      <c r="W375" s="93"/>
    </row>
    <row r="376" spans="2:23">
      <c r="B376" t="s">
        <v>3774</v>
      </c>
      <c r="C376" t="s">
        <v>2690</v>
      </c>
      <c r="D376" s="92">
        <v>469140</v>
      </c>
      <c r="E376"/>
      <c r="F376" t="s">
        <v>3799</v>
      </c>
      <c r="G376" s="86">
        <v>45116</v>
      </c>
      <c r="H376" t="s">
        <v>212</v>
      </c>
      <c r="I376" s="77">
        <v>0.73</v>
      </c>
      <c r="J376" t="s">
        <v>932</v>
      </c>
      <c r="K376" t="s">
        <v>106</v>
      </c>
      <c r="L376" s="78">
        <v>8.1600000000000006E-2</v>
      </c>
      <c r="M376" s="78">
        <v>8.3599999999999994E-2</v>
      </c>
      <c r="N376" s="77">
        <v>94105.4</v>
      </c>
      <c r="O376" s="77">
        <v>100.28</v>
      </c>
      <c r="P376" s="77">
        <v>363.22587731687997</v>
      </c>
      <c r="Q376" s="78">
        <v>1.1999999999999999E-3</v>
      </c>
      <c r="R376" s="78">
        <v>1E-4</v>
      </c>
      <c r="W376" s="93"/>
    </row>
    <row r="377" spans="2:23">
      <c r="B377" t="s">
        <v>3774</v>
      </c>
      <c r="C377" t="s">
        <v>2690</v>
      </c>
      <c r="D377" s="92">
        <v>9657</v>
      </c>
      <c r="E377"/>
      <c r="F377" t="s">
        <v>3799</v>
      </c>
      <c r="G377" s="86">
        <v>45116</v>
      </c>
      <c r="H377" t="s">
        <v>212</v>
      </c>
      <c r="I377" s="77">
        <v>0.55000000000000004</v>
      </c>
      <c r="J377" t="s">
        <v>932</v>
      </c>
      <c r="K377" t="s">
        <v>106</v>
      </c>
      <c r="L377" s="78">
        <v>8.1600000000000006E-2</v>
      </c>
      <c r="M377" s="78">
        <v>8.3599999999999994E-2</v>
      </c>
      <c r="N377" s="77">
        <v>782.78</v>
      </c>
      <c r="O377" s="77">
        <v>99</v>
      </c>
      <c r="P377" s="77">
        <v>2.9827910177999999</v>
      </c>
      <c r="Q377" s="78">
        <v>0</v>
      </c>
      <c r="R377" s="78">
        <v>0</v>
      </c>
      <c r="W377" s="93"/>
    </row>
    <row r="378" spans="2:23">
      <c r="B378" t="s">
        <v>3786</v>
      </c>
      <c r="C378" t="s">
        <v>2690</v>
      </c>
      <c r="D378" s="92">
        <v>8706</v>
      </c>
      <c r="E378"/>
      <c r="F378" t="s">
        <v>3799</v>
      </c>
      <c r="G378" s="86">
        <v>44498</v>
      </c>
      <c r="H378" t="s">
        <v>212</v>
      </c>
      <c r="I378" s="77">
        <v>3.09</v>
      </c>
      <c r="J378" t="s">
        <v>932</v>
      </c>
      <c r="K378" t="s">
        <v>106</v>
      </c>
      <c r="L378" s="78">
        <v>8.6400000000000005E-2</v>
      </c>
      <c r="M378" s="78">
        <v>8.9200000000000002E-2</v>
      </c>
      <c r="N378" s="77">
        <v>695901.87</v>
      </c>
      <c r="O378" s="77">
        <v>102.59000000000012</v>
      </c>
      <c r="P378" s="77">
        <v>2747.90012873862</v>
      </c>
      <c r="Q378" s="78">
        <v>8.8000000000000005E-3</v>
      </c>
      <c r="R378" s="78">
        <v>1E-3</v>
      </c>
      <c r="W378" s="93"/>
    </row>
    <row r="379" spans="2:23">
      <c r="B379" t="s">
        <v>3779</v>
      </c>
      <c r="C379" t="s">
        <v>2690</v>
      </c>
      <c r="D379" s="92">
        <v>8702</v>
      </c>
      <c r="E379"/>
      <c r="F379" t="s">
        <v>3799</v>
      </c>
      <c r="G379" s="86">
        <v>44497</v>
      </c>
      <c r="H379" t="s">
        <v>212</v>
      </c>
      <c r="I379" s="77">
        <v>0.12</v>
      </c>
      <c r="J379" t="s">
        <v>972</v>
      </c>
      <c r="K379" t="s">
        <v>106</v>
      </c>
      <c r="L379" s="78">
        <v>7.2700000000000001E-2</v>
      </c>
      <c r="M379" s="78">
        <v>7.9299999999999995E-2</v>
      </c>
      <c r="N379" s="77">
        <v>1155.18</v>
      </c>
      <c r="O379" s="77">
        <v>100.23</v>
      </c>
      <c r="P379" s="77">
        <v>4.4565142819860002</v>
      </c>
      <c r="Q379" s="78">
        <v>0</v>
      </c>
      <c r="R379" s="78">
        <v>0</v>
      </c>
      <c r="W379" s="93"/>
    </row>
    <row r="380" spans="2:23">
      <c r="B380" t="s">
        <v>3779</v>
      </c>
      <c r="C380" t="s">
        <v>2690</v>
      </c>
      <c r="D380" s="92">
        <v>9118</v>
      </c>
      <c r="E380"/>
      <c r="F380" t="s">
        <v>3799</v>
      </c>
      <c r="G380" s="86">
        <v>44733</v>
      </c>
      <c r="H380" t="s">
        <v>212</v>
      </c>
      <c r="I380" s="77">
        <v>0.12</v>
      </c>
      <c r="J380" t="s">
        <v>972</v>
      </c>
      <c r="K380" t="s">
        <v>106</v>
      </c>
      <c r="L380" s="78">
        <v>7.2700000000000001E-2</v>
      </c>
      <c r="M380" s="78">
        <v>7.9299999999999995E-2</v>
      </c>
      <c r="N380" s="77">
        <v>4600.1000000000004</v>
      </c>
      <c r="O380" s="77">
        <v>100.23</v>
      </c>
      <c r="P380" s="77">
        <v>17.746508205270001</v>
      </c>
      <c r="Q380" s="78">
        <v>1E-4</v>
      </c>
      <c r="R380" s="78">
        <v>0</v>
      </c>
      <c r="W380" s="93"/>
    </row>
    <row r="381" spans="2:23">
      <c r="B381" t="s">
        <v>3779</v>
      </c>
      <c r="C381" t="s">
        <v>2690</v>
      </c>
      <c r="D381" s="92">
        <v>9233</v>
      </c>
      <c r="E381"/>
      <c r="F381" t="s">
        <v>3799</v>
      </c>
      <c r="G381" s="86">
        <v>44819</v>
      </c>
      <c r="H381" t="s">
        <v>212</v>
      </c>
      <c r="I381" s="77">
        <v>0.12</v>
      </c>
      <c r="J381" t="s">
        <v>972</v>
      </c>
      <c r="K381" t="s">
        <v>106</v>
      </c>
      <c r="L381" s="78">
        <v>7.2700000000000001E-2</v>
      </c>
      <c r="M381" s="78">
        <v>7.9299999999999995E-2</v>
      </c>
      <c r="N381" s="77">
        <v>902.94</v>
      </c>
      <c r="O381" s="77">
        <v>100.62</v>
      </c>
      <c r="P381" s="77">
        <v>3.4969636395719998</v>
      </c>
      <c r="Q381" s="78">
        <v>0</v>
      </c>
      <c r="R381" s="78">
        <v>0</v>
      </c>
      <c r="W381" s="93"/>
    </row>
    <row r="382" spans="2:23">
      <c r="B382" t="s">
        <v>3779</v>
      </c>
      <c r="C382" t="s">
        <v>2690</v>
      </c>
      <c r="D382" s="92">
        <v>9276</v>
      </c>
      <c r="E382"/>
      <c r="F382" t="s">
        <v>3799</v>
      </c>
      <c r="G382" s="86">
        <v>44854</v>
      </c>
      <c r="H382" t="s">
        <v>212</v>
      </c>
      <c r="I382" s="77">
        <v>0.12</v>
      </c>
      <c r="J382" t="s">
        <v>972</v>
      </c>
      <c r="K382" t="s">
        <v>106</v>
      </c>
      <c r="L382" s="78">
        <v>7.2700000000000001E-2</v>
      </c>
      <c r="M382" s="78">
        <v>7.9299999999999995E-2</v>
      </c>
      <c r="N382" s="77">
        <v>216.64</v>
      </c>
      <c r="O382" s="77">
        <v>100.62</v>
      </c>
      <c r="P382" s="77">
        <v>0.83901721363199999</v>
      </c>
      <c r="Q382" s="78">
        <v>0</v>
      </c>
      <c r="R382" s="78">
        <v>0</v>
      </c>
      <c r="W382" s="93"/>
    </row>
    <row r="383" spans="2:23">
      <c r="B383" t="s">
        <v>3779</v>
      </c>
      <c r="C383" t="s">
        <v>2690</v>
      </c>
      <c r="D383" s="92">
        <v>9430</v>
      </c>
      <c r="E383"/>
      <c r="F383" t="s">
        <v>3799</v>
      </c>
      <c r="G383" s="86">
        <v>44950</v>
      </c>
      <c r="H383" t="s">
        <v>212</v>
      </c>
      <c r="I383" s="77">
        <v>0.12</v>
      </c>
      <c r="J383" t="s">
        <v>972</v>
      </c>
      <c r="K383" t="s">
        <v>106</v>
      </c>
      <c r="L383" s="78">
        <v>7.2700000000000001E-2</v>
      </c>
      <c r="M383" s="78">
        <v>7.9299999999999995E-2</v>
      </c>
      <c r="N383" s="77">
        <v>1183.8900000000001</v>
      </c>
      <c r="O383" s="77">
        <v>100.62</v>
      </c>
      <c r="P383" s="77">
        <v>4.5850447241819996</v>
      </c>
      <c r="Q383" s="78">
        <v>0</v>
      </c>
      <c r="R383" s="78">
        <v>0</v>
      </c>
      <c r="W383" s="93"/>
    </row>
    <row r="384" spans="2:23">
      <c r="B384" t="s">
        <v>3779</v>
      </c>
      <c r="C384" t="s">
        <v>2690</v>
      </c>
      <c r="D384" s="92">
        <v>9539</v>
      </c>
      <c r="E384"/>
      <c r="F384" t="s">
        <v>3799</v>
      </c>
      <c r="G384" s="86">
        <v>45029</v>
      </c>
      <c r="H384" t="s">
        <v>212</v>
      </c>
      <c r="I384" s="77">
        <v>0.12</v>
      </c>
      <c r="J384" t="s">
        <v>972</v>
      </c>
      <c r="K384" t="s">
        <v>106</v>
      </c>
      <c r="L384" s="78">
        <v>7.2700000000000001E-2</v>
      </c>
      <c r="M384" s="78">
        <v>7.9299999999999995E-2</v>
      </c>
      <c r="N384" s="77">
        <v>394.63</v>
      </c>
      <c r="O384" s="77">
        <v>100.62</v>
      </c>
      <c r="P384" s="77">
        <v>1.5283482413939999</v>
      </c>
      <c r="Q384" s="78">
        <v>0</v>
      </c>
      <c r="R384" s="78">
        <v>0</v>
      </c>
      <c r="W384" s="93"/>
    </row>
    <row r="385" spans="2:23">
      <c r="B385" t="s">
        <v>3779</v>
      </c>
      <c r="C385" t="s">
        <v>2690</v>
      </c>
      <c r="D385" s="92">
        <v>8119</v>
      </c>
      <c r="E385"/>
      <c r="F385" t="s">
        <v>3799</v>
      </c>
      <c r="G385" s="86">
        <v>44169</v>
      </c>
      <c r="H385" t="s">
        <v>212</v>
      </c>
      <c r="I385" s="77">
        <v>0.12</v>
      </c>
      <c r="J385" t="s">
        <v>972</v>
      </c>
      <c r="K385" t="s">
        <v>106</v>
      </c>
      <c r="L385" s="78">
        <v>7.2700000000000001E-2</v>
      </c>
      <c r="M385" s="78">
        <v>7.9299999999999995E-2</v>
      </c>
      <c r="N385" s="77">
        <v>3674.4</v>
      </c>
      <c r="O385" s="77">
        <v>100.9</v>
      </c>
      <c r="P385" s="77">
        <v>14.270050490399999</v>
      </c>
      <c r="Q385" s="78">
        <v>0</v>
      </c>
      <c r="R385" s="78">
        <v>0</v>
      </c>
      <c r="W385" s="93"/>
    </row>
    <row r="386" spans="2:23">
      <c r="B386" t="s">
        <v>3779</v>
      </c>
      <c r="C386" t="s">
        <v>2690</v>
      </c>
      <c r="D386" s="92">
        <v>8418</v>
      </c>
      <c r="E386"/>
      <c r="F386" t="s">
        <v>3799</v>
      </c>
      <c r="G386" s="86">
        <v>44326</v>
      </c>
      <c r="H386" t="s">
        <v>212</v>
      </c>
      <c r="I386" s="77">
        <v>0.12</v>
      </c>
      <c r="J386" t="s">
        <v>972</v>
      </c>
      <c r="K386" t="s">
        <v>106</v>
      </c>
      <c r="L386" s="78">
        <v>7.2700000000000001E-2</v>
      </c>
      <c r="M386" s="78">
        <v>7.9299999999999995E-2</v>
      </c>
      <c r="N386" s="77">
        <v>777.47</v>
      </c>
      <c r="O386" s="77">
        <v>100.62</v>
      </c>
      <c r="P386" s="77">
        <v>3.0110354185860002</v>
      </c>
      <c r="Q386" s="78">
        <v>0</v>
      </c>
      <c r="R386" s="78">
        <v>0</v>
      </c>
      <c r="W386" s="93"/>
    </row>
    <row r="387" spans="2:23">
      <c r="B387" t="s">
        <v>3779</v>
      </c>
      <c r="C387" t="s">
        <v>2690</v>
      </c>
      <c r="D387" s="92">
        <v>8060</v>
      </c>
      <c r="E387"/>
      <c r="F387" t="s">
        <v>3799</v>
      </c>
      <c r="G387" s="86">
        <v>44150</v>
      </c>
      <c r="H387" t="s">
        <v>212</v>
      </c>
      <c r="I387" s="77">
        <v>0.12</v>
      </c>
      <c r="J387" t="s">
        <v>972</v>
      </c>
      <c r="K387" t="s">
        <v>106</v>
      </c>
      <c r="L387" s="78">
        <v>7.2700000000000001E-2</v>
      </c>
      <c r="M387" s="78">
        <v>7.9299999999999995E-2</v>
      </c>
      <c r="N387" s="77">
        <v>1549799.53</v>
      </c>
      <c r="O387" s="77">
        <v>100.22999999999999</v>
      </c>
      <c r="P387" s="77">
        <v>5978.8983012692297</v>
      </c>
      <c r="Q387" s="78">
        <v>1.9099999999999999E-2</v>
      </c>
      <c r="R387" s="78">
        <v>2.2000000000000001E-3</v>
      </c>
      <c r="W387" s="93"/>
    </row>
    <row r="388" spans="2:23">
      <c r="B388" t="s">
        <v>3783</v>
      </c>
      <c r="C388" t="s">
        <v>2690</v>
      </c>
      <c r="D388" s="92">
        <v>8718</v>
      </c>
      <c r="E388"/>
      <c r="F388" t="s">
        <v>3799</v>
      </c>
      <c r="G388" s="86">
        <v>44508</v>
      </c>
      <c r="H388" t="s">
        <v>212</v>
      </c>
      <c r="I388" s="77">
        <v>3.02</v>
      </c>
      <c r="J388" t="s">
        <v>932</v>
      </c>
      <c r="K388" t="s">
        <v>106</v>
      </c>
      <c r="L388" s="78">
        <v>8.7900000000000006E-2</v>
      </c>
      <c r="M388" s="78">
        <v>9.0200000000000002E-2</v>
      </c>
      <c r="N388" s="77">
        <v>1285569.23</v>
      </c>
      <c r="O388" s="77">
        <v>100.57000000000002</v>
      </c>
      <c r="P388" s="77">
        <v>4976.3604552777397</v>
      </c>
      <c r="Q388" s="78">
        <v>1.5900000000000001E-2</v>
      </c>
      <c r="R388" s="78">
        <v>1.8E-3</v>
      </c>
      <c r="W388" s="93"/>
    </row>
    <row r="389" spans="2:23">
      <c r="B389" t="s">
        <v>3778</v>
      </c>
      <c r="C389" t="s">
        <v>2690</v>
      </c>
      <c r="D389" s="92">
        <v>8806</v>
      </c>
      <c r="E389"/>
      <c r="F389" t="s">
        <v>3799</v>
      </c>
      <c r="G389" s="86">
        <v>44137</v>
      </c>
      <c r="H389" t="s">
        <v>212</v>
      </c>
      <c r="I389" s="77">
        <v>0.94</v>
      </c>
      <c r="J389" t="s">
        <v>972</v>
      </c>
      <c r="K389" t="s">
        <v>106</v>
      </c>
      <c r="L389" s="78">
        <v>7.4399999999999994E-2</v>
      </c>
      <c r="M389" s="78">
        <v>8.8300000000000003E-2</v>
      </c>
      <c r="N389" s="77">
        <v>1778815.56</v>
      </c>
      <c r="O389" s="77">
        <v>99.67000000000003</v>
      </c>
      <c r="P389" s="77">
        <v>6824.0671088415502</v>
      </c>
      <c r="Q389" s="78">
        <v>2.1700000000000001E-2</v>
      </c>
      <c r="R389" s="78">
        <v>2.5000000000000001E-3</v>
      </c>
      <c r="W389" s="93"/>
    </row>
    <row r="390" spans="2:23">
      <c r="B390" t="s">
        <v>3778</v>
      </c>
      <c r="C390" t="s">
        <v>2690</v>
      </c>
      <c r="D390" s="92">
        <v>9044</v>
      </c>
      <c r="E390"/>
      <c r="F390" t="s">
        <v>3799</v>
      </c>
      <c r="G390" s="86">
        <v>44679</v>
      </c>
      <c r="H390" t="s">
        <v>212</v>
      </c>
      <c r="I390" s="77">
        <v>0.94</v>
      </c>
      <c r="J390" t="s">
        <v>972</v>
      </c>
      <c r="K390" t="s">
        <v>106</v>
      </c>
      <c r="L390" s="78">
        <v>7.4499999999999997E-2</v>
      </c>
      <c r="M390" s="78">
        <v>8.8300000000000003E-2</v>
      </c>
      <c r="N390" s="77">
        <v>15317.82</v>
      </c>
      <c r="O390" s="77">
        <v>99.67</v>
      </c>
      <c r="P390" s="77">
        <v>58.763726825706001</v>
      </c>
      <c r="Q390" s="78">
        <v>2.0000000000000001E-4</v>
      </c>
      <c r="R390" s="78">
        <v>0</v>
      </c>
      <c r="W390" s="93"/>
    </row>
    <row r="391" spans="2:23">
      <c r="B391" t="s">
        <v>3778</v>
      </c>
      <c r="C391" t="s">
        <v>2690</v>
      </c>
      <c r="D391" s="92">
        <v>9224</v>
      </c>
      <c r="E391"/>
      <c r="F391" t="s">
        <v>3799</v>
      </c>
      <c r="G391" s="86">
        <v>44810</v>
      </c>
      <c r="H391" t="s">
        <v>212</v>
      </c>
      <c r="I391" s="77">
        <v>0.94</v>
      </c>
      <c r="J391" t="s">
        <v>972</v>
      </c>
      <c r="K391" t="s">
        <v>106</v>
      </c>
      <c r="L391" s="78">
        <v>7.4499999999999997E-2</v>
      </c>
      <c r="M391" s="78">
        <v>8.8300000000000003E-2</v>
      </c>
      <c r="N391" s="77">
        <v>27718.77</v>
      </c>
      <c r="O391" s="77">
        <v>99.67</v>
      </c>
      <c r="P391" s="77">
        <v>106.337470229091</v>
      </c>
      <c r="Q391" s="78">
        <v>2.9999999999999997E-4</v>
      </c>
      <c r="R391" s="78">
        <v>0</v>
      </c>
      <c r="W391" s="93"/>
    </row>
    <row r="392" spans="2:23">
      <c r="B392" t="s">
        <v>3776</v>
      </c>
      <c r="C392" t="s">
        <v>2690</v>
      </c>
      <c r="D392" s="92">
        <v>475042</v>
      </c>
      <c r="E392"/>
      <c r="F392" t="s">
        <v>3799</v>
      </c>
      <c r="G392" s="86">
        <v>42921</v>
      </c>
      <c r="H392" t="s">
        <v>212</v>
      </c>
      <c r="I392" s="77">
        <v>5.39</v>
      </c>
      <c r="J392" t="s">
        <v>932</v>
      </c>
      <c r="K392" t="s">
        <v>106</v>
      </c>
      <c r="L392" s="78">
        <v>7.8899999999999998E-2</v>
      </c>
      <c r="M392" s="78">
        <v>7.9799999999999996E-2</v>
      </c>
      <c r="N392" s="77">
        <v>198586.65</v>
      </c>
      <c r="O392" s="77">
        <v>14.656956000000061</v>
      </c>
      <c r="P392" s="77">
        <v>112.031911204728</v>
      </c>
      <c r="Q392" s="78">
        <v>4.0000000000000002E-4</v>
      </c>
      <c r="R392" s="78">
        <v>0</v>
      </c>
      <c r="W392" s="93"/>
    </row>
    <row r="393" spans="2:23">
      <c r="B393" t="s">
        <v>3776</v>
      </c>
      <c r="C393" t="s">
        <v>2690</v>
      </c>
      <c r="D393" s="92">
        <v>524763</v>
      </c>
      <c r="E393"/>
      <c r="F393" t="s">
        <v>3799</v>
      </c>
      <c r="G393" s="86">
        <v>43342</v>
      </c>
      <c r="H393" t="s">
        <v>212</v>
      </c>
      <c r="I393" s="77">
        <v>1.05</v>
      </c>
      <c r="J393" t="s">
        <v>932</v>
      </c>
      <c r="K393" t="s">
        <v>106</v>
      </c>
      <c r="L393" s="78">
        <v>7.8899999999999998E-2</v>
      </c>
      <c r="M393" s="78">
        <v>7.1199999999999999E-2</v>
      </c>
      <c r="N393" s="77">
        <v>37692.28</v>
      </c>
      <c r="O393" s="77">
        <v>14.558924000000033</v>
      </c>
      <c r="P393" s="77">
        <v>21.121735446009701</v>
      </c>
      <c r="Q393" s="78">
        <v>1E-4</v>
      </c>
      <c r="R393" s="78">
        <v>0</v>
      </c>
      <c r="W393" s="93"/>
    </row>
    <row r="394" spans="2:23">
      <c r="B394" t="s">
        <v>3788</v>
      </c>
      <c r="C394" t="s">
        <v>2690</v>
      </c>
      <c r="D394" s="92">
        <v>9405</v>
      </c>
      <c r="E394"/>
      <c r="F394" t="s">
        <v>3799</v>
      </c>
      <c r="G394" s="86">
        <v>43866</v>
      </c>
      <c r="H394" t="s">
        <v>212</v>
      </c>
      <c r="I394" s="77">
        <v>1.06</v>
      </c>
      <c r="J394" t="s">
        <v>972</v>
      </c>
      <c r="K394" t="s">
        <v>106</v>
      </c>
      <c r="L394" s="78">
        <v>7.6899999999999996E-2</v>
      </c>
      <c r="M394" s="78">
        <v>9.5899999999999999E-2</v>
      </c>
      <c r="N394" s="77">
        <v>1515260.5</v>
      </c>
      <c r="O394" s="77">
        <v>98.93</v>
      </c>
      <c r="P394" s="77">
        <v>5769.83272148985</v>
      </c>
      <c r="Q394" s="78">
        <v>1.84E-2</v>
      </c>
      <c r="R394" s="78">
        <v>2.0999999999999999E-3</v>
      </c>
      <c r="W394" s="93"/>
    </row>
    <row r="395" spans="2:23">
      <c r="B395" t="s">
        <v>3788</v>
      </c>
      <c r="C395" t="s">
        <v>2690</v>
      </c>
      <c r="D395" s="92">
        <v>9439</v>
      </c>
      <c r="E395"/>
      <c r="F395" t="s">
        <v>3799</v>
      </c>
      <c r="G395" s="86">
        <v>44953</v>
      </c>
      <c r="H395" t="s">
        <v>212</v>
      </c>
      <c r="I395" s="77">
        <v>1.06</v>
      </c>
      <c r="J395" t="s">
        <v>972</v>
      </c>
      <c r="K395" t="s">
        <v>106</v>
      </c>
      <c r="L395" s="78">
        <v>7.6899999999999996E-2</v>
      </c>
      <c r="M395" s="78">
        <v>9.5899999999999999E-2</v>
      </c>
      <c r="N395" s="77">
        <v>4351.71</v>
      </c>
      <c r="O395" s="77">
        <v>99.77</v>
      </c>
      <c r="P395" s="77">
        <v>16.711207406882998</v>
      </c>
      <c r="Q395" s="78">
        <v>1E-4</v>
      </c>
      <c r="R395" s="78">
        <v>0</v>
      </c>
      <c r="W395" s="93"/>
    </row>
    <row r="396" spans="2:23">
      <c r="B396" t="s">
        <v>3788</v>
      </c>
      <c r="C396" t="s">
        <v>2690</v>
      </c>
      <c r="D396" s="92">
        <v>9447</v>
      </c>
      <c r="E396"/>
      <c r="F396" t="s">
        <v>3799</v>
      </c>
      <c r="G396" s="86">
        <v>44959</v>
      </c>
      <c r="H396" t="s">
        <v>212</v>
      </c>
      <c r="I396" s="77">
        <v>1.06</v>
      </c>
      <c r="J396" t="s">
        <v>972</v>
      </c>
      <c r="K396" t="s">
        <v>106</v>
      </c>
      <c r="L396" s="78">
        <v>7.6899999999999996E-2</v>
      </c>
      <c r="M396" s="78">
        <v>9.5899999999999999E-2</v>
      </c>
      <c r="N396" s="77">
        <v>2446.2600000000002</v>
      </c>
      <c r="O396" s="77">
        <v>99.77</v>
      </c>
      <c r="P396" s="77">
        <v>9.393998734098</v>
      </c>
      <c r="Q396" s="78">
        <v>0</v>
      </c>
      <c r="R396" s="78">
        <v>0</v>
      </c>
      <c r="W396" s="93"/>
    </row>
    <row r="397" spans="2:23">
      <c r="B397" t="s">
        <v>3788</v>
      </c>
      <c r="C397" t="s">
        <v>2690</v>
      </c>
      <c r="D397" s="92">
        <v>9467</v>
      </c>
      <c r="E397"/>
      <c r="F397" t="s">
        <v>3799</v>
      </c>
      <c r="G397" s="86">
        <v>44966</v>
      </c>
      <c r="H397" t="s">
        <v>212</v>
      </c>
      <c r="I397" s="77">
        <v>1.06</v>
      </c>
      <c r="J397" t="s">
        <v>972</v>
      </c>
      <c r="K397" t="s">
        <v>106</v>
      </c>
      <c r="L397" s="78">
        <v>7.6899999999999996E-2</v>
      </c>
      <c r="M397" s="78">
        <v>9.6699999999999994E-2</v>
      </c>
      <c r="N397" s="77">
        <v>3665.34</v>
      </c>
      <c r="O397" s="77">
        <v>99.7</v>
      </c>
      <c r="P397" s="77">
        <v>14.065569979019999</v>
      </c>
      <c r="Q397" s="78">
        <v>0</v>
      </c>
      <c r="R397" s="78">
        <v>0</v>
      </c>
      <c r="W397" s="93"/>
    </row>
    <row r="398" spans="2:23">
      <c r="B398" t="s">
        <v>3788</v>
      </c>
      <c r="C398" t="s">
        <v>2690</v>
      </c>
      <c r="D398" s="92">
        <v>9491</v>
      </c>
      <c r="E398"/>
      <c r="F398" t="s">
        <v>3799</v>
      </c>
      <c r="G398" s="86">
        <v>44986</v>
      </c>
      <c r="H398" t="s">
        <v>212</v>
      </c>
      <c r="I398" s="77">
        <v>1.06</v>
      </c>
      <c r="J398" t="s">
        <v>972</v>
      </c>
      <c r="K398" t="s">
        <v>106</v>
      </c>
      <c r="L398" s="78">
        <v>7.6899999999999996E-2</v>
      </c>
      <c r="M398" s="78">
        <v>9.6699999999999994E-2</v>
      </c>
      <c r="N398" s="77">
        <v>14258.17</v>
      </c>
      <c r="O398" s="77">
        <v>98.86</v>
      </c>
      <c r="P398" s="77">
        <v>54.254067791837997</v>
      </c>
      <c r="Q398" s="78">
        <v>2.0000000000000001E-4</v>
      </c>
      <c r="R398" s="78">
        <v>0</v>
      </c>
      <c r="W398" s="93"/>
    </row>
    <row r="399" spans="2:23">
      <c r="B399" t="s">
        <v>3788</v>
      </c>
      <c r="C399" t="s">
        <v>2690</v>
      </c>
      <c r="D399" s="92">
        <v>9510</v>
      </c>
      <c r="E399"/>
      <c r="F399" t="s">
        <v>3799</v>
      </c>
      <c r="G399" s="86">
        <v>44994</v>
      </c>
      <c r="H399" t="s">
        <v>212</v>
      </c>
      <c r="I399" s="77">
        <v>1.06</v>
      </c>
      <c r="J399" t="s">
        <v>972</v>
      </c>
      <c r="K399" t="s">
        <v>106</v>
      </c>
      <c r="L399" s="78">
        <v>7.6899999999999996E-2</v>
      </c>
      <c r="M399" s="78">
        <v>9.6600000000000005E-2</v>
      </c>
      <c r="N399" s="77">
        <v>2783</v>
      </c>
      <c r="O399" s="77">
        <v>99.7</v>
      </c>
      <c r="P399" s="77">
        <v>10.679631699</v>
      </c>
      <c r="Q399" s="78">
        <v>0</v>
      </c>
      <c r="R399" s="78">
        <v>0</v>
      </c>
      <c r="W399" s="93"/>
    </row>
    <row r="400" spans="2:23">
      <c r="B400" t="s">
        <v>3788</v>
      </c>
      <c r="C400" t="s">
        <v>2690</v>
      </c>
      <c r="D400" s="92">
        <v>9560</v>
      </c>
      <c r="E400"/>
      <c r="F400" t="s">
        <v>3799</v>
      </c>
      <c r="G400" s="86">
        <v>45058</v>
      </c>
      <c r="H400" t="s">
        <v>212</v>
      </c>
      <c r="I400" s="77">
        <v>1.06</v>
      </c>
      <c r="J400" t="s">
        <v>972</v>
      </c>
      <c r="K400" t="s">
        <v>106</v>
      </c>
      <c r="L400" s="78">
        <v>7.6899999999999996E-2</v>
      </c>
      <c r="M400" s="78">
        <v>9.6699999999999994E-2</v>
      </c>
      <c r="N400" s="77">
        <v>15046.83</v>
      </c>
      <c r="O400" s="77">
        <v>98.86</v>
      </c>
      <c r="P400" s="77">
        <v>57.255014835162001</v>
      </c>
      <c r="Q400" s="78">
        <v>2.0000000000000001E-4</v>
      </c>
      <c r="R400" s="78">
        <v>0</v>
      </c>
      <c r="W400" s="93"/>
    </row>
    <row r="401" spans="2:23">
      <c r="B401" t="s">
        <v>3785</v>
      </c>
      <c r="C401" t="s">
        <v>2690</v>
      </c>
      <c r="D401" s="92">
        <v>9606</v>
      </c>
      <c r="E401"/>
      <c r="F401" t="s">
        <v>3799</v>
      </c>
      <c r="G401" s="86">
        <v>44136</v>
      </c>
      <c r="H401" t="s">
        <v>212</v>
      </c>
      <c r="I401" s="77">
        <v>0.09</v>
      </c>
      <c r="J401" t="s">
        <v>972</v>
      </c>
      <c r="K401" t="s">
        <v>106</v>
      </c>
      <c r="L401" s="78">
        <v>7.0099999999999996E-2</v>
      </c>
      <c r="M401" s="78">
        <v>9.9000000000000008E-3</v>
      </c>
      <c r="N401" s="77">
        <v>1034072.98</v>
      </c>
      <c r="O401" s="77">
        <v>86.502415999999883</v>
      </c>
      <c r="P401" s="77">
        <v>3442.9232288664002</v>
      </c>
      <c r="Q401" s="78">
        <v>1.0999999999999999E-2</v>
      </c>
      <c r="R401" s="78">
        <v>1.2999999999999999E-3</v>
      </c>
      <c r="W401" s="93"/>
    </row>
    <row r="402" spans="2:23">
      <c r="B402" t="s">
        <v>3780</v>
      </c>
      <c r="C402" t="s">
        <v>2690</v>
      </c>
      <c r="D402" s="92">
        <v>6588</v>
      </c>
      <c r="E402"/>
      <c r="F402" t="s">
        <v>3799</v>
      </c>
      <c r="G402" s="86">
        <v>43397</v>
      </c>
      <c r="H402" t="s">
        <v>212</v>
      </c>
      <c r="I402" s="77">
        <v>0.76</v>
      </c>
      <c r="J402" t="s">
        <v>972</v>
      </c>
      <c r="K402" t="s">
        <v>106</v>
      </c>
      <c r="L402" s="78">
        <v>7.6899999999999996E-2</v>
      </c>
      <c r="M402" s="78">
        <v>8.8300000000000003E-2</v>
      </c>
      <c r="N402" s="77">
        <v>939641.81</v>
      </c>
      <c r="O402" s="77">
        <v>99.879999999999939</v>
      </c>
      <c r="P402" s="77">
        <v>3612.3413090979702</v>
      </c>
      <c r="Q402" s="78">
        <v>1.15E-2</v>
      </c>
      <c r="R402" s="78">
        <v>1.2999999999999999E-3</v>
      </c>
      <c r="W402" s="93"/>
    </row>
    <row r="403" spans="2:23">
      <c r="B403" t="s">
        <v>3775</v>
      </c>
      <c r="C403" t="s">
        <v>2690</v>
      </c>
      <c r="D403" s="92">
        <v>471677</v>
      </c>
      <c r="E403"/>
      <c r="F403" t="s">
        <v>3799</v>
      </c>
      <c r="G403" s="86">
        <v>42891</v>
      </c>
      <c r="H403" t="s">
        <v>212</v>
      </c>
      <c r="I403" s="77">
        <v>4.4800000000000004</v>
      </c>
      <c r="J403" t="s">
        <v>932</v>
      </c>
      <c r="K403" t="s">
        <v>113</v>
      </c>
      <c r="L403" s="78">
        <v>8.9599999999999999E-2</v>
      </c>
      <c r="M403" s="78">
        <v>9.9900000000000003E-2</v>
      </c>
      <c r="N403" s="77">
        <v>184693.99</v>
      </c>
      <c r="O403" s="77">
        <v>100.32999999999998</v>
      </c>
      <c r="P403" s="77">
        <v>870.98194782894996</v>
      </c>
      <c r="Q403" s="78">
        <v>2.8E-3</v>
      </c>
      <c r="R403" s="78">
        <v>2.9999999999999997E-4</v>
      </c>
      <c r="W403" s="93"/>
    </row>
    <row r="404" spans="2:23">
      <c r="B404" t="s">
        <v>3782</v>
      </c>
      <c r="C404" t="s">
        <v>2690</v>
      </c>
      <c r="D404" s="92">
        <v>9299</v>
      </c>
      <c r="E404"/>
      <c r="F404" t="s">
        <v>3799</v>
      </c>
      <c r="G404" s="86">
        <v>44144</v>
      </c>
      <c r="H404" t="s">
        <v>212</v>
      </c>
      <c r="I404" s="77">
        <v>0.25</v>
      </c>
      <c r="J404" t="s">
        <v>972</v>
      </c>
      <c r="K404" t="s">
        <v>106</v>
      </c>
      <c r="L404" s="78">
        <v>7.8799999999999995E-2</v>
      </c>
      <c r="M404" s="78">
        <v>1E-4</v>
      </c>
      <c r="N404" s="77">
        <v>1169899.67</v>
      </c>
      <c r="O404" s="77">
        <v>76.690120999999976</v>
      </c>
      <c r="P404" s="77">
        <v>3453.3130716586602</v>
      </c>
      <c r="Q404" s="78">
        <v>1.0999999999999999E-2</v>
      </c>
      <c r="R404" s="78">
        <v>1.2999999999999999E-3</v>
      </c>
      <c r="W404" s="93"/>
    </row>
    <row r="405" spans="2:23">
      <c r="B405" t="s">
        <v>3763</v>
      </c>
      <c r="C405" t="s">
        <v>2690</v>
      </c>
      <c r="D405" s="92">
        <v>8977</v>
      </c>
      <c r="E405"/>
      <c r="F405" t="s">
        <v>3799</v>
      </c>
      <c r="G405" s="86">
        <v>44553</v>
      </c>
      <c r="H405" t="s">
        <v>212</v>
      </c>
      <c r="I405" s="77">
        <v>2.34</v>
      </c>
      <c r="J405" t="s">
        <v>1051</v>
      </c>
      <c r="K405" t="s">
        <v>110</v>
      </c>
      <c r="L405" s="78">
        <v>6.1100000000000002E-2</v>
      </c>
      <c r="M405" s="78">
        <v>7.0400000000000004E-2</v>
      </c>
      <c r="N405" s="77">
        <v>7379.71</v>
      </c>
      <c r="O405" s="77">
        <v>101.7</v>
      </c>
      <c r="P405" s="77">
        <v>30.452207271525001</v>
      </c>
      <c r="Q405" s="78">
        <v>1E-4</v>
      </c>
      <c r="R405" s="78">
        <v>0</v>
      </c>
      <c r="W405" s="93"/>
    </row>
    <row r="406" spans="2:23">
      <c r="B406" t="s">
        <v>3763</v>
      </c>
      <c r="C406" t="s">
        <v>2690</v>
      </c>
      <c r="D406" s="92">
        <v>8978</v>
      </c>
      <c r="E406"/>
      <c r="F406" t="s">
        <v>3799</v>
      </c>
      <c r="G406" s="86">
        <v>44553</v>
      </c>
      <c r="H406" t="s">
        <v>212</v>
      </c>
      <c r="I406" s="77">
        <v>2.34</v>
      </c>
      <c r="J406" t="s">
        <v>1051</v>
      </c>
      <c r="K406" t="s">
        <v>110</v>
      </c>
      <c r="L406" s="78">
        <v>6.1100000000000002E-2</v>
      </c>
      <c r="M406" s="78">
        <v>7.1400000000000005E-2</v>
      </c>
      <c r="N406" s="77">
        <v>9488.19</v>
      </c>
      <c r="O406" s="77">
        <v>101.93</v>
      </c>
      <c r="P406" s="77">
        <v>39.241348711852503</v>
      </c>
      <c r="Q406" s="78">
        <v>1E-4</v>
      </c>
      <c r="R406" s="78">
        <v>0</v>
      </c>
      <c r="W406" s="93"/>
    </row>
    <row r="407" spans="2:23">
      <c r="B407" t="s">
        <v>3763</v>
      </c>
      <c r="C407" t="s">
        <v>2690</v>
      </c>
      <c r="D407" s="92">
        <v>8979</v>
      </c>
      <c r="E407"/>
      <c r="F407" t="s">
        <v>3799</v>
      </c>
      <c r="G407" s="86">
        <v>44553</v>
      </c>
      <c r="H407" t="s">
        <v>212</v>
      </c>
      <c r="I407" s="77">
        <v>2.34</v>
      </c>
      <c r="J407" t="s">
        <v>1051</v>
      </c>
      <c r="K407" t="s">
        <v>110</v>
      </c>
      <c r="L407" s="78">
        <v>6.1100000000000002E-2</v>
      </c>
      <c r="M407" s="78">
        <v>7.0300000000000001E-2</v>
      </c>
      <c r="N407" s="77">
        <v>44278.239999999998</v>
      </c>
      <c r="O407" s="77">
        <v>102.17</v>
      </c>
      <c r="P407" s="77">
        <v>183.55755820595999</v>
      </c>
      <c r="Q407" s="78">
        <v>5.9999999999999995E-4</v>
      </c>
      <c r="R407" s="78">
        <v>1E-4</v>
      </c>
      <c r="W407" s="93"/>
    </row>
    <row r="408" spans="2:23">
      <c r="B408" t="s">
        <v>3763</v>
      </c>
      <c r="C408" t="s">
        <v>2690</v>
      </c>
      <c r="D408" s="92">
        <v>9313</v>
      </c>
      <c r="E408"/>
      <c r="F408" t="s">
        <v>3799</v>
      </c>
      <c r="G408" s="86">
        <v>44886</v>
      </c>
      <c r="H408" t="s">
        <v>212</v>
      </c>
      <c r="I408" s="77">
        <v>2.34</v>
      </c>
      <c r="J408" t="s">
        <v>1051</v>
      </c>
      <c r="K408" t="s">
        <v>110</v>
      </c>
      <c r="L408" s="78">
        <v>6.1100000000000002E-2</v>
      </c>
      <c r="M408" s="78">
        <v>7.0199999999999999E-2</v>
      </c>
      <c r="N408" s="77">
        <v>10806</v>
      </c>
      <c r="O408" s="77">
        <v>102.2</v>
      </c>
      <c r="P408" s="77">
        <v>44.809942589999999</v>
      </c>
      <c r="Q408" s="78">
        <v>1E-4</v>
      </c>
      <c r="R408" s="78">
        <v>0</v>
      </c>
      <c r="W408" s="93"/>
    </row>
    <row r="409" spans="2:23">
      <c r="B409" t="s">
        <v>3763</v>
      </c>
      <c r="C409" t="s">
        <v>2690</v>
      </c>
      <c r="D409" s="92">
        <v>9496</v>
      </c>
      <c r="E409"/>
      <c r="F409" t="s">
        <v>3799</v>
      </c>
      <c r="G409" s="86">
        <v>44985</v>
      </c>
      <c r="H409" t="s">
        <v>212</v>
      </c>
      <c r="I409" s="77">
        <v>2.34</v>
      </c>
      <c r="J409" t="s">
        <v>1051</v>
      </c>
      <c r="K409" t="s">
        <v>110</v>
      </c>
      <c r="L409" s="78">
        <v>6.1100000000000002E-2</v>
      </c>
      <c r="M409" s="78">
        <v>7.0199999999999999E-2</v>
      </c>
      <c r="N409" s="77">
        <v>16867.900000000001</v>
      </c>
      <c r="O409" s="77">
        <v>102.2</v>
      </c>
      <c r="P409" s="77">
        <v>69.9472173435</v>
      </c>
      <c r="Q409" s="78">
        <v>2.0000000000000001E-4</v>
      </c>
      <c r="R409" s="78">
        <v>0</v>
      </c>
      <c r="W409" s="93"/>
    </row>
    <row r="410" spans="2:23">
      <c r="B410" t="s">
        <v>3763</v>
      </c>
      <c r="C410" t="s">
        <v>2690</v>
      </c>
      <c r="D410" s="92">
        <v>9547</v>
      </c>
      <c r="E410"/>
      <c r="F410" t="s">
        <v>3799</v>
      </c>
      <c r="G410" s="86">
        <v>45036</v>
      </c>
      <c r="H410" t="s">
        <v>212</v>
      </c>
      <c r="I410" s="77">
        <v>2.34</v>
      </c>
      <c r="J410" t="s">
        <v>1051</v>
      </c>
      <c r="K410" t="s">
        <v>110</v>
      </c>
      <c r="L410" s="78">
        <v>6.1100000000000002E-2</v>
      </c>
      <c r="M410" s="78">
        <v>7.0099999999999996E-2</v>
      </c>
      <c r="N410" s="77">
        <v>3953.41</v>
      </c>
      <c r="O410" s="77">
        <v>101.75</v>
      </c>
      <c r="P410" s="77">
        <v>16.321677893812499</v>
      </c>
      <c r="Q410" s="78">
        <v>1E-4</v>
      </c>
      <c r="R410" s="78">
        <v>0</v>
      </c>
      <c r="W410" s="93"/>
    </row>
    <row r="411" spans="2:23">
      <c r="B411" t="s">
        <v>3763</v>
      </c>
      <c r="C411" t="s">
        <v>2690</v>
      </c>
      <c r="D411" s="92">
        <v>9718</v>
      </c>
      <c r="E411"/>
      <c r="F411" t="s">
        <v>3799</v>
      </c>
      <c r="G411" s="86">
        <v>45163</v>
      </c>
      <c r="H411" t="s">
        <v>212</v>
      </c>
      <c r="I411" s="77">
        <v>2.39</v>
      </c>
      <c r="J411" t="s">
        <v>1051</v>
      </c>
      <c r="K411" t="s">
        <v>110</v>
      </c>
      <c r="L411" s="78">
        <v>6.4299999999999996E-2</v>
      </c>
      <c r="M411" s="78">
        <v>7.2499999999999995E-2</v>
      </c>
      <c r="N411" s="77">
        <v>36497.919999999998</v>
      </c>
      <c r="O411" s="77">
        <v>99.6</v>
      </c>
      <c r="P411" s="77">
        <v>147.49794915839999</v>
      </c>
      <c r="Q411" s="78">
        <v>5.0000000000000001E-4</v>
      </c>
      <c r="R411" s="78">
        <v>1E-4</v>
      </c>
      <c r="W411" s="93"/>
    </row>
    <row r="412" spans="2:23">
      <c r="B412" t="s">
        <v>3790</v>
      </c>
      <c r="C412" t="s">
        <v>2690</v>
      </c>
      <c r="D412" s="92">
        <v>7382</v>
      </c>
      <c r="E412"/>
      <c r="F412" t="s">
        <v>3799</v>
      </c>
      <c r="G412" s="86">
        <v>43860</v>
      </c>
      <c r="H412" t="s">
        <v>212</v>
      </c>
      <c r="I412" s="77">
        <v>2.58</v>
      </c>
      <c r="J412" t="s">
        <v>932</v>
      </c>
      <c r="K412" t="s">
        <v>106</v>
      </c>
      <c r="L412" s="78">
        <v>8.1699999999999995E-2</v>
      </c>
      <c r="M412" s="78">
        <v>8.3599999999999994E-2</v>
      </c>
      <c r="N412" s="77">
        <v>804659.69</v>
      </c>
      <c r="O412" s="77">
        <v>102.76000000000013</v>
      </c>
      <c r="P412" s="77">
        <v>3182.6160768619602</v>
      </c>
      <c r="Q412" s="78">
        <v>1.01E-2</v>
      </c>
      <c r="R412" s="78">
        <v>1.1999999999999999E-3</v>
      </c>
      <c r="W412" s="93"/>
    </row>
    <row r="413" spans="2:23">
      <c r="B413" t="s">
        <v>3787</v>
      </c>
      <c r="C413" t="s">
        <v>2690</v>
      </c>
      <c r="D413" s="92">
        <v>9158</v>
      </c>
      <c r="E413"/>
      <c r="F413" t="s">
        <v>3799</v>
      </c>
      <c r="G413" s="86">
        <v>44179</v>
      </c>
      <c r="H413" t="s">
        <v>212</v>
      </c>
      <c r="I413" s="77">
        <v>2.4700000000000002</v>
      </c>
      <c r="J413" t="s">
        <v>932</v>
      </c>
      <c r="K413" t="s">
        <v>106</v>
      </c>
      <c r="L413" s="78">
        <v>8.0399999999999999E-2</v>
      </c>
      <c r="M413" s="78">
        <v>9.6600000000000005E-2</v>
      </c>
      <c r="N413" s="77">
        <v>364306.5</v>
      </c>
      <c r="O413" s="77">
        <v>100.8</v>
      </c>
      <c r="P413" s="77">
        <v>1413.4334442479999</v>
      </c>
      <c r="Q413" s="78">
        <v>4.4999999999999997E-3</v>
      </c>
      <c r="R413" s="78">
        <v>5.0000000000000001E-4</v>
      </c>
      <c r="W413" s="93"/>
    </row>
    <row r="414" spans="2:23">
      <c r="B414" t="s">
        <v>3789</v>
      </c>
      <c r="C414" t="s">
        <v>2690</v>
      </c>
      <c r="D414" s="92">
        <v>7823</v>
      </c>
      <c r="E414"/>
      <c r="F414" t="s">
        <v>3799</v>
      </c>
      <c r="G414" s="86">
        <v>44027</v>
      </c>
      <c r="H414" t="s">
        <v>212</v>
      </c>
      <c r="I414" s="77">
        <v>3.37</v>
      </c>
      <c r="J414" t="s">
        <v>1051</v>
      </c>
      <c r="K414" t="s">
        <v>110</v>
      </c>
      <c r="L414" s="78">
        <v>2.35E-2</v>
      </c>
      <c r="M414" s="78">
        <v>2.1399999999999999E-2</v>
      </c>
      <c r="N414" s="77">
        <v>558380.21</v>
      </c>
      <c r="O414" s="77">
        <v>101.42999999999989</v>
      </c>
      <c r="P414" s="77">
        <v>2298.0261782146699</v>
      </c>
      <c r="Q414" s="78">
        <v>7.3000000000000001E-3</v>
      </c>
      <c r="R414" s="78">
        <v>8.9999999999999998E-4</v>
      </c>
      <c r="W414" s="93"/>
    </row>
    <row r="415" spans="2:23">
      <c r="B415" t="s">
        <v>3789</v>
      </c>
      <c r="C415" t="s">
        <v>2690</v>
      </c>
      <c r="D415" s="92">
        <v>7993</v>
      </c>
      <c r="E415"/>
      <c r="F415" t="s">
        <v>3799</v>
      </c>
      <c r="G415" s="86">
        <v>44119</v>
      </c>
      <c r="H415" t="s">
        <v>212</v>
      </c>
      <c r="I415" s="77">
        <v>3.37</v>
      </c>
      <c r="J415" t="s">
        <v>1051</v>
      </c>
      <c r="K415" t="s">
        <v>110</v>
      </c>
      <c r="L415" s="78">
        <v>2.35E-2</v>
      </c>
      <c r="M415" s="78">
        <v>2.1399999999999999E-2</v>
      </c>
      <c r="N415" s="77">
        <v>558380.21</v>
      </c>
      <c r="O415" s="77">
        <v>101.42999999999989</v>
      </c>
      <c r="P415" s="77">
        <v>2298.0261782146699</v>
      </c>
      <c r="Q415" s="78">
        <v>7.3000000000000001E-3</v>
      </c>
      <c r="R415" s="78">
        <v>8.9999999999999998E-4</v>
      </c>
      <c r="W415" s="93"/>
    </row>
    <row r="416" spans="2:23">
      <c r="B416" t="s">
        <v>3789</v>
      </c>
      <c r="C416" t="s">
        <v>2690</v>
      </c>
      <c r="D416" s="92">
        <v>8187</v>
      </c>
      <c r="E416"/>
      <c r="F416" t="s">
        <v>3799</v>
      </c>
      <c r="G416" s="86">
        <v>44211</v>
      </c>
      <c r="H416" t="s">
        <v>212</v>
      </c>
      <c r="I416" s="77">
        <v>3.37</v>
      </c>
      <c r="J416" t="s">
        <v>1051</v>
      </c>
      <c r="K416" t="s">
        <v>110</v>
      </c>
      <c r="L416" s="78">
        <v>2.35E-2</v>
      </c>
      <c r="M416" s="78">
        <v>2.1399999999999999E-2</v>
      </c>
      <c r="N416" s="77">
        <v>558380.21</v>
      </c>
      <c r="O416" s="77">
        <v>101.42999999999989</v>
      </c>
      <c r="P416" s="77">
        <v>2298.0261782146699</v>
      </c>
      <c r="Q416" s="78">
        <v>7.3000000000000001E-3</v>
      </c>
      <c r="R416" s="78">
        <v>8.9999999999999998E-4</v>
      </c>
      <c r="W416" s="93"/>
    </row>
    <row r="417" spans="2:18">
      <c r="B417" s="79" t="s">
        <v>2698</v>
      </c>
      <c r="I417" s="81">
        <v>0</v>
      </c>
      <c r="M417" s="80">
        <v>0</v>
      </c>
      <c r="N417" s="81">
        <v>0</v>
      </c>
      <c r="P417" s="81">
        <v>0</v>
      </c>
      <c r="Q417" s="80">
        <v>0</v>
      </c>
      <c r="R417" s="80">
        <v>0</v>
      </c>
    </row>
    <row r="418" spans="2:18">
      <c r="B418" t="s">
        <v>211</v>
      </c>
      <c r="D418" s="92">
        <v>0</v>
      </c>
      <c r="F418" t="s">
        <v>211</v>
      </c>
      <c r="I418" s="77">
        <v>0</v>
      </c>
      <c r="J418" t="s">
        <v>211</v>
      </c>
      <c r="K418" t="s">
        <v>211</v>
      </c>
      <c r="L418" s="78">
        <v>0</v>
      </c>
      <c r="M418" s="78">
        <v>0</v>
      </c>
      <c r="N418" s="77">
        <v>0</v>
      </c>
      <c r="O418" s="77">
        <v>0</v>
      </c>
      <c r="P418" s="77">
        <v>0</v>
      </c>
      <c r="Q418" s="78">
        <v>0</v>
      </c>
      <c r="R418" s="78">
        <v>0</v>
      </c>
    </row>
    <row r="419" spans="2:18">
      <c r="B419" t="s">
        <v>230</v>
      </c>
    </row>
    <row r="420" spans="2:18">
      <c r="B420" t="s">
        <v>318</v>
      </c>
    </row>
    <row r="421" spans="2:18">
      <c r="B421" t="s">
        <v>319</v>
      </c>
    </row>
    <row r="422" spans="2:18">
      <c r="B422" t="s">
        <v>320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45197</v>
      </c>
    </row>
    <row r="2" spans="2:64">
      <c r="B2" s="2" t="s">
        <v>1</v>
      </c>
      <c r="C2" s="12" t="s">
        <v>2751</v>
      </c>
    </row>
    <row r="3" spans="2:64">
      <c r="B3" s="2" t="s">
        <v>2</v>
      </c>
      <c r="C3" s="26" t="s">
        <v>2752</v>
      </c>
    </row>
    <row r="4" spans="2:64">
      <c r="B4" s="2" t="s">
        <v>3</v>
      </c>
      <c r="C4" s="83" t="s">
        <v>196</v>
      </c>
    </row>
    <row r="5" spans="2:64">
      <c r="B5" s="2"/>
    </row>
    <row r="7" spans="2:64" ht="26.25" customHeight="1">
      <c r="B7" s="114" t="s">
        <v>152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2016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2017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2701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2702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911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8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45197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2751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2752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4" t="s">
        <v>155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1.2269343556272157E-2</v>
      </c>
      <c r="F11" s="7"/>
      <c r="G11" s="75">
        <v>25514.75459</v>
      </c>
      <c r="H11" s="76">
        <f>G11/$G$11</f>
        <v>1</v>
      </c>
      <c r="I11" s="76">
        <f>G11/'סכום נכסי הקרן'!$C$42</f>
        <v>9.4412395140559789E-3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1.2269343556272157E-2</v>
      </c>
      <c r="F12" s="19"/>
      <c r="G12" s="81">
        <f>G13+G21</f>
        <v>25514.75</v>
      </c>
      <c r="H12" s="80">
        <f t="shared" ref="H12:H31" si="0">G12/$G$11</f>
        <v>0.99999982010408983</v>
      </c>
      <c r="I12" s="80">
        <f>G12/'סכום נכסי הקרן'!$C$42</f>
        <v>9.4412378156156027E-3</v>
      </c>
    </row>
    <row r="13" spans="2:55">
      <c r="B13" s="79" t="s">
        <v>2703</v>
      </c>
      <c r="E13" s="80">
        <f>(E14*G14+E15*G15+E16*G16+E17*G17+E18*G18+E19*G19+E20*G20)/G13</f>
        <v>2.1180611996516573E-2</v>
      </c>
      <c r="F13" s="19"/>
      <c r="G13" s="81">
        <f>SUM(G14:G20)</f>
        <v>14779.99</v>
      </c>
      <c r="H13" s="80">
        <f t="shared" si="0"/>
        <v>0.57927227745285559</v>
      </c>
      <c r="I13" s="80">
        <f>G13/'סכום נכסי הקרן'!$C$42</f>
        <v>5.4690483152850973E-3</v>
      </c>
    </row>
    <row r="14" spans="2:55">
      <c r="B14" t="s">
        <v>2936</v>
      </c>
      <c r="C14" s="86">
        <v>44926</v>
      </c>
      <c r="D14" t="s">
        <v>2704</v>
      </c>
      <c r="E14" s="78">
        <v>4.2032827196012194E-2</v>
      </c>
      <c r="F14" t="s">
        <v>102</v>
      </c>
      <c r="G14" s="77">
        <v>1235.7</v>
      </c>
      <c r="H14" s="78">
        <f t="shared" si="0"/>
        <v>4.8430800917219408E-2</v>
      </c>
      <c r="I14" s="78">
        <f>G14/'סכום נכסי הקרן'!$C$42</f>
        <v>4.5724679131703037E-4</v>
      </c>
      <c r="J14" t="s">
        <v>2705</v>
      </c>
    </row>
    <row r="15" spans="2:55">
      <c r="B15" t="s">
        <v>2937</v>
      </c>
      <c r="C15" s="86">
        <v>45107</v>
      </c>
      <c r="D15" t="s">
        <v>2938</v>
      </c>
      <c r="E15" s="78">
        <v>5.1900000000000002E-2</v>
      </c>
      <c r="F15" t="s">
        <v>102</v>
      </c>
      <c r="G15" s="77">
        <v>520</v>
      </c>
      <c r="H15" s="78">
        <f t="shared" si="0"/>
        <v>2.0380364552038593E-2</v>
      </c>
      <c r="I15" s="78">
        <f>G15/'סכום נכסי הקרן'!$C$42</f>
        <v>1.9241590311957254E-4</v>
      </c>
      <c r="J15" t="s">
        <v>2939</v>
      </c>
    </row>
    <row r="16" spans="2:55">
      <c r="B16" t="s">
        <v>2940</v>
      </c>
      <c r="C16" s="86">
        <v>44926</v>
      </c>
      <c r="D16" t="s">
        <v>2938</v>
      </c>
      <c r="E16" s="78">
        <v>1.0297859547186003E-2</v>
      </c>
      <c r="F16" t="s">
        <v>102</v>
      </c>
      <c r="G16" s="77">
        <v>497.81</v>
      </c>
      <c r="H16" s="78">
        <f t="shared" si="0"/>
        <v>1.95106716877891E-2</v>
      </c>
      <c r="I16" s="78">
        <f>G16/'סכום נכסי הקרן'!$C$42</f>
        <v>1.8420492448452771E-4</v>
      </c>
      <c r="J16" t="s">
        <v>2941</v>
      </c>
    </row>
    <row r="17" spans="2:10">
      <c r="B17" t="s">
        <v>2942</v>
      </c>
      <c r="C17" s="86">
        <v>44926</v>
      </c>
      <c r="D17" t="s">
        <v>2938</v>
      </c>
      <c r="E17" s="78">
        <v>4.7715854197798266E-2</v>
      </c>
      <c r="F17" t="s">
        <v>102</v>
      </c>
      <c r="G17" s="77">
        <v>2702.44</v>
      </c>
      <c r="H17" s="78">
        <f t="shared" si="0"/>
        <v>0.10591675457694458</v>
      </c>
      <c r="I17" s="78">
        <f>G17/'סכום נכסי הקרן'!$C$42</f>
        <v>9.999854485124185E-4</v>
      </c>
      <c r="J17" t="s">
        <v>2943</v>
      </c>
    </row>
    <row r="18" spans="2:10">
      <c r="B18" t="s">
        <v>2944</v>
      </c>
      <c r="C18" s="86">
        <v>44834</v>
      </c>
      <c r="D18" t="s">
        <v>2938</v>
      </c>
      <c r="E18" s="78">
        <v>9.2883575254452705E-4</v>
      </c>
      <c r="F18" t="s">
        <v>102</v>
      </c>
      <c r="G18" s="77">
        <v>1579.35</v>
      </c>
      <c r="H18" s="78">
        <f t="shared" si="0"/>
        <v>6.1899478375504136E-2</v>
      </c>
      <c r="I18" s="78">
        <f>G18/'סכום נכסי הקרן'!$C$42</f>
        <v>5.8440780113826315E-4</v>
      </c>
      <c r="J18" t="s">
        <v>2945</v>
      </c>
    </row>
    <row r="19" spans="2:10">
      <c r="B19" t="s">
        <v>2946</v>
      </c>
      <c r="C19" s="86">
        <v>44977</v>
      </c>
      <c r="D19" t="s">
        <v>123</v>
      </c>
      <c r="E19" s="78">
        <v>1.5207678865906626E-2</v>
      </c>
      <c r="F19" t="s">
        <v>102</v>
      </c>
      <c r="G19" s="77">
        <v>4563.04</v>
      </c>
      <c r="H19" s="78">
        <f t="shared" si="0"/>
        <v>0.17883926666448882</v>
      </c>
      <c r="I19" s="78">
        <f>G19/'סכום נכסי הקרן'!$C$42</f>
        <v>1.6884643510975659E-3</v>
      </c>
      <c r="J19" t="s">
        <v>2947</v>
      </c>
    </row>
    <row r="20" spans="2:10">
      <c r="B20" t="s">
        <v>2948</v>
      </c>
      <c r="C20" s="86">
        <v>45077</v>
      </c>
      <c r="D20" t="s">
        <v>123</v>
      </c>
      <c r="E20" s="78">
        <v>7.9272757428686461E-3</v>
      </c>
      <c r="F20" t="s">
        <v>102</v>
      </c>
      <c r="G20" s="77">
        <v>3681.65</v>
      </c>
      <c r="H20" s="78">
        <f t="shared" si="0"/>
        <v>0.14429494067887094</v>
      </c>
      <c r="I20" s="78">
        <f>G20/'סכום נכסי הקרן'!$C$42</f>
        <v>1.3623230956157197E-3</v>
      </c>
      <c r="J20" t="s">
        <v>2949</v>
      </c>
    </row>
    <row r="21" spans="2:10">
      <c r="B21" s="79" t="s">
        <v>2706</v>
      </c>
      <c r="C21" s="88"/>
      <c r="E21" s="80">
        <v>0</v>
      </c>
      <c r="F21" s="19"/>
      <c r="G21" s="81">
        <f>SUM(G22:G26)</f>
        <v>10734.759999999998</v>
      </c>
      <c r="H21" s="80">
        <f t="shared" si="0"/>
        <v>0.42072754265123419</v>
      </c>
      <c r="I21" s="80">
        <f>G21/'סכום נכסי הקרן'!$C$42</f>
        <v>3.9721895003305037E-3</v>
      </c>
    </row>
    <row r="22" spans="2:10">
      <c r="B22" t="s">
        <v>2950</v>
      </c>
      <c r="C22" s="86">
        <v>44834</v>
      </c>
      <c r="D22" t="s">
        <v>123</v>
      </c>
      <c r="E22" s="78">
        <v>0</v>
      </c>
      <c r="F22" t="s">
        <v>102</v>
      </c>
      <c r="G22" s="77">
        <v>7408.98</v>
      </c>
      <c r="H22" s="78">
        <f t="shared" si="0"/>
        <v>0.29038021799762093</v>
      </c>
      <c r="I22" s="78">
        <f>G22/'סכום נכסי הקרן'!$C$42</f>
        <v>2.7415491882593276E-3</v>
      </c>
      <c r="J22" t="s">
        <v>2951</v>
      </c>
    </row>
    <row r="23" spans="2:10">
      <c r="B23" t="s">
        <v>2952</v>
      </c>
      <c r="C23" s="86">
        <v>44834</v>
      </c>
      <c r="D23" t="s">
        <v>123</v>
      </c>
      <c r="E23" s="78">
        <v>0</v>
      </c>
      <c r="F23" t="s">
        <v>102</v>
      </c>
      <c r="G23" s="77">
        <v>2488.62</v>
      </c>
      <c r="H23" s="78">
        <f t="shared" si="0"/>
        <v>9.7536505445181304E-2</v>
      </c>
      <c r="I23" s="78">
        <f>G23/'סכום נכסי הקרן'!$C$42</f>
        <v>9.2086550927198189E-4</v>
      </c>
      <c r="J23" t="s">
        <v>2953</v>
      </c>
    </row>
    <row r="24" spans="2:10">
      <c r="B24" t="s">
        <v>2954</v>
      </c>
      <c r="C24" s="86">
        <v>44377</v>
      </c>
      <c r="D24" t="s">
        <v>123</v>
      </c>
      <c r="E24" s="78">
        <v>0</v>
      </c>
      <c r="F24" t="s">
        <v>102</v>
      </c>
      <c r="G24" s="77">
        <v>150.41999999999999</v>
      </c>
      <c r="H24" s="78">
        <f t="shared" si="0"/>
        <v>5.895412376764702E-3</v>
      </c>
      <c r="I24" s="78">
        <f>G24/'סכום נכסי הקרן'!$C$42</f>
        <v>5.5660000283165573E-5</v>
      </c>
      <c r="J24" t="s">
        <v>2955</v>
      </c>
    </row>
    <row r="25" spans="2:10">
      <c r="B25" t="s">
        <v>2956</v>
      </c>
      <c r="C25" s="86">
        <v>44377</v>
      </c>
      <c r="D25" t="s">
        <v>123</v>
      </c>
      <c r="E25" s="78">
        <v>0</v>
      </c>
      <c r="F25" t="s">
        <v>102</v>
      </c>
      <c r="G25" s="77">
        <v>205.36</v>
      </c>
      <c r="H25" s="78">
        <f t="shared" si="0"/>
        <v>8.0486762777050875E-3</v>
      </c>
      <c r="I25" s="78">
        <f>G25/'סכום נכסי הקרן'!$C$42</f>
        <v>7.5989480508914268E-5</v>
      </c>
      <c r="J25" t="s">
        <v>2955</v>
      </c>
    </row>
    <row r="26" spans="2:10">
      <c r="B26" t="s">
        <v>2957</v>
      </c>
      <c r="C26" s="86">
        <v>44834</v>
      </c>
      <c r="D26" t="s">
        <v>123</v>
      </c>
      <c r="E26" s="78">
        <v>0</v>
      </c>
      <c r="F26" t="s">
        <v>102</v>
      </c>
      <c r="G26" s="77">
        <v>481.38</v>
      </c>
      <c r="H26" s="78">
        <f t="shared" si="0"/>
        <v>1.8866730553962187E-2</v>
      </c>
      <c r="I26" s="78">
        <f>G26/'סכום נכסי הקרן'!$C$42</f>
        <v>1.7812532200711504E-4</v>
      </c>
      <c r="J26" t="s">
        <v>2958</v>
      </c>
    </row>
    <row r="27" spans="2:10">
      <c r="B27" s="79" t="s">
        <v>228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2703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211</v>
      </c>
      <c r="E29" s="78">
        <v>0</v>
      </c>
      <c r="F29" t="s">
        <v>211</v>
      </c>
      <c r="G29" s="77">
        <v>0</v>
      </c>
      <c r="H29" s="78">
        <f t="shared" si="0"/>
        <v>0</v>
      </c>
      <c r="I29" s="78">
        <f>G29/'סכום נכסי הקרן'!$C$42</f>
        <v>0</v>
      </c>
    </row>
    <row r="30" spans="2:10">
      <c r="B30" s="79" t="s">
        <v>2706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211</v>
      </c>
      <c r="E31" s="78">
        <v>0</v>
      </c>
      <c r="F31" t="s">
        <v>211</v>
      </c>
      <c r="G31" s="77">
        <v>0</v>
      </c>
      <c r="H31" s="78">
        <f t="shared" si="0"/>
        <v>0</v>
      </c>
      <c r="I31" s="78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2751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2752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4" t="s">
        <v>161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2751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2752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4" t="s">
        <v>166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-1E-4</v>
      </c>
      <c r="I11" s="75">
        <v>55723.553703738799</v>
      </c>
      <c r="J11" s="76">
        <v>1</v>
      </c>
      <c r="K11" s="76">
        <v>2.06E-2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-1E-4</v>
      </c>
      <c r="I12" s="81">
        <v>55723.553703738799</v>
      </c>
      <c r="J12" s="80">
        <v>1</v>
      </c>
      <c r="K12" s="80">
        <v>2.06E-2</v>
      </c>
    </row>
    <row r="13" spans="2:60">
      <c r="B13" t="s">
        <v>2707</v>
      </c>
      <c r="C13" t="s">
        <v>2708</v>
      </c>
      <c r="D13" t="s">
        <v>211</v>
      </c>
      <c r="E13" t="s">
        <v>212</v>
      </c>
      <c r="F13" s="78">
        <v>0</v>
      </c>
      <c r="G13" t="s">
        <v>106</v>
      </c>
      <c r="H13" s="78">
        <v>0</v>
      </c>
      <c r="I13" s="77">
        <v>70.904315010000005</v>
      </c>
      <c r="J13" s="78">
        <v>1.2999999999999999E-3</v>
      </c>
      <c r="K13" s="78">
        <v>0</v>
      </c>
    </row>
    <row r="14" spans="2:60">
      <c r="B14" t="s">
        <v>2709</v>
      </c>
      <c r="C14" t="s">
        <v>2710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82.622129999999999</v>
      </c>
      <c r="J14" s="78">
        <v>1.5E-3</v>
      </c>
      <c r="K14" s="78">
        <v>0</v>
      </c>
    </row>
    <row r="15" spans="2:60">
      <c r="B15" t="s">
        <v>2711</v>
      </c>
      <c r="C15" t="s">
        <v>2712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-1087.2901199999999</v>
      </c>
      <c r="J15" s="78">
        <v>-1.95E-2</v>
      </c>
      <c r="K15" s="78">
        <v>-4.0000000000000002E-4</v>
      </c>
    </row>
    <row r="16" spans="2:60">
      <c r="B16" t="s">
        <v>2713</v>
      </c>
      <c r="C16" t="s">
        <v>2714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-204.42994999999999</v>
      </c>
      <c r="J16" s="78">
        <v>-3.7000000000000002E-3</v>
      </c>
      <c r="K16" s="78">
        <v>-1E-4</v>
      </c>
    </row>
    <row r="17" spans="2:11">
      <c r="B17" t="s">
        <v>2715</v>
      </c>
      <c r="C17" t="s">
        <v>2716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1339.9192700000001</v>
      </c>
      <c r="J17" s="78">
        <v>2.4E-2</v>
      </c>
      <c r="K17" s="78">
        <v>5.0000000000000001E-4</v>
      </c>
    </row>
    <row r="18" spans="2:11">
      <c r="B18" t="s">
        <v>2717</v>
      </c>
      <c r="C18" t="s">
        <v>2718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-14.17717</v>
      </c>
      <c r="J18" s="78">
        <v>-2.9999999999999997E-4</v>
      </c>
      <c r="K18" s="78">
        <v>0</v>
      </c>
    </row>
    <row r="19" spans="2:11">
      <c r="B19" t="s">
        <v>2719</v>
      </c>
      <c r="C19" t="s">
        <v>2720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-45.537599999999998</v>
      </c>
      <c r="J19" s="78">
        <v>-8.0000000000000004E-4</v>
      </c>
      <c r="K19" s="78">
        <v>0</v>
      </c>
    </row>
    <row r="20" spans="2:11">
      <c r="B20" t="s">
        <v>2721</v>
      </c>
      <c r="C20" t="s">
        <v>2722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-88.534319999999994</v>
      </c>
      <c r="J20" s="78">
        <v>-1.6000000000000001E-3</v>
      </c>
      <c r="K20" s="78">
        <v>0</v>
      </c>
    </row>
    <row r="21" spans="2:11">
      <c r="B21" t="s">
        <v>2723</v>
      </c>
      <c r="C21" t="s">
        <v>2724</v>
      </c>
      <c r="D21" t="s">
        <v>211</v>
      </c>
      <c r="E21" t="s">
        <v>208</v>
      </c>
      <c r="F21" s="78">
        <v>0</v>
      </c>
      <c r="G21" t="s">
        <v>102</v>
      </c>
      <c r="H21" s="78">
        <v>0</v>
      </c>
      <c r="I21" s="77">
        <v>7.6E-3</v>
      </c>
      <c r="J21" s="78">
        <v>0</v>
      </c>
      <c r="K21" s="78">
        <v>0</v>
      </c>
    </row>
    <row r="22" spans="2:11">
      <c r="B22" t="s">
        <v>2725</v>
      </c>
      <c r="C22" t="s">
        <v>2726</v>
      </c>
      <c r="D22" t="s">
        <v>211</v>
      </c>
      <c r="E22" t="s">
        <v>212</v>
      </c>
      <c r="F22" s="78">
        <v>0</v>
      </c>
      <c r="G22" t="s">
        <v>106</v>
      </c>
      <c r="H22" s="78">
        <v>0</v>
      </c>
      <c r="I22" s="77">
        <v>18.949820190000001</v>
      </c>
      <c r="J22" s="78">
        <v>2.9999999999999997E-4</v>
      </c>
      <c r="K22" s="78">
        <v>0</v>
      </c>
    </row>
    <row r="23" spans="2:11">
      <c r="B23" t="s">
        <v>2727</v>
      </c>
      <c r="C23" t="s">
        <v>2728</v>
      </c>
      <c r="D23" t="s">
        <v>211</v>
      </c>
      <c r="E23" t="s">
        <v>212</v>
      </c>
      <c r="F23" s="78">
        <v>0</v>
      </c>
      <c r="G23" t="s">
        <v>120</v>
      </c>
      <c r="H23" s="78">
        <v>0</v>
      </c>
      <c r="I23" s="77">
        <v>-0.38615794799999997</v>
      </c>
      <c r="J23" s="78">
        <v>0</v>
      </c>
      <c r="K23" s="78">
        <v>0</v>
      </c>
    </row>
    <row r="24" spans="2:11">
      <c r="B24" t="s">
        <v>2729</v>
      </c>
      <c r="C24" t="s">
        <v>2730</v>
      </c>
      <c r="D24" t="s">
        <v>211</v>
      </c>
      <c r="E24" t="s">
        <v>212</v>
      </c>
      <c r="F24" s="78">
        <v>0</v>
      </c>
      <c r="G24" t="s">
        <v>110</v>
      </c>
      <c r="H24" s="78">
        <v>0</v>
      </c>
      <c r="I24" s="77">
        <v>2.36755125</v>
      </c>
      <c r="J24" s="78">
        <v>0</v>
      </c>
      <c r="K24" s="78">
        <v>0</v>
      </c>
    </row>
    <row r="25" spans="2:11">
      <c r="B25" t="s">
        <v>2731</v>
      </c>
      <c r="C25" t="s">
        <v>2732</v>
      </c>
      <c r="D25" t="s">
        <v>211</v>
      </c>
      <c r="E25" t="s">
        <v>212</v>
      </c>
      <c r="F25" s="78">
        <v>0</v>
      </c>
      <c r="G25" t="s">
        <v>203</v>
      </c>
      <c r="H25" s="78">
        <v>0</v>
      </c>
      <c r="I25" s="77">
        <v>-9.1121629950000003</v>
      </c>
      <c r="J25" s="78">
        <v>-2.0000000000000001E-4</v>
      </c>
      <c r="K25" s="78">
        <v>0</v>
      </c>
    </row>
    <row r="26" spans="2:11">
      <c r="B26" t="s">
        <v>2733</v>
      </c>
      <c r="C26" t="s">
        <v>2734</v>
      </c>
      <c r="D26" t="s">
        <v>211</v>
      </c>
      <c r="E26" t="s">
        <v>212</v>
      </c>
      <c r="F26" s="78">
        <v>0</v>
      </c>
      <c r="G26" t="s">
        <v>113</v>
      </c>
      <c r="H26" s="78">
        <v>0</v>
      </c>
      <c r="I26" s="77">
        <v>-5.0072295899999997</v>
      </c>
      <c r="J26" s="78">
        <v>-1E-4</v>
      </c>
      <c r="K26" s="78">
        <v>0</v>
      </c>
    </row>
    <row r="27" spans="2:11">
      <c r="B27" t="s">
        <v>2735</v>
      </c>
      <c r="C27" t="s">
        <v>2736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2.9999999999999998E-13</v>
      </c>
      <c r="J27" s="78">
        <v>0</v>
      </c>
      <c r="K27" s="78">
        <v>0</v>
      </c>
    </row>
    <row r="28" spans="2:11">
      <c r="B28" t="s">
        <v>2737</v>
      </c>
      <c r="C28" t="s">
        <v>2738</v>
      </c>
      <c r="D28" t="s">
        <v>211</v>
      </c>
      <c r="E28" t="s">
        <v>212</v>
      </c>
      <c r="F28" s="78">
        <v>0</v>
      </c>
      <c r="G28" t="s">
        <v>106</v>
      </c>
      <c r="H28" s="78">
        <v>0</v>
      </c>
      <c r="I28" s="77">
        <v>38546.435385149998</v>
      </c>
      <c r="J28" s="78">
        <v>0.69169999999999998</v>
      </c>
      <c r="K28" s="78">
        <v>1.43E-2</v>
      </c>
    </row>
    <row r="29" spans="2:11">
      <c r="B29" t="s">
        <v>2739</v>
      </c>
      <c r="C29" t="s">
        <v>2740</v>
      </c>
      <c r="D29" t="s">
        <v>211</v>
      </c>
      <c r="E29" t="s">
        <v>212</v>
      </c>
      <c r="F29" s="78">
        <v>0</v>
      </c>
      <c r="G29" t="s">
        <v>199</v>
      </c>
      <c r="H29" s="78">
        <v>0</v>
      </c>
      <c r="I29" s="77">
        <v>22.4299098818</v>
      </c>
      <c r="J29" s="78">
        <v>4.0000000000000002E-4</v>
      </c>
      <c r="K29" s="78">
        <v>0</v>
      </c>
    </row>
    <row r="30" spans="2:11">
      <c r="B30" t="s">
        <v>2741</v>
      </c>
      <c r="C30" t="s">
        <v>2742</v>
      </c>
      <c r="D30" t="s">
        <v>211</v>
      </c>
      <c r="E30" t="s">
        <v>212</v>
      </c>
      <c r="F30" s="78">
        <v>5.1499999999999997E-2</v>
      </c>
      <c r="G30" t="s">
        <v>102</v>
      </c>
      <c r="H30" s="78">
        <v>3.6299999999999999E-2</v>
      </c>
      <c r="I30" s="77">
        <v>-216.44748000000001</v>
      </c>
      <c r="J30" s="78">
        <v>-3.8999999999999998E-3</v>
      </c>
      <c r="K30" s="78">
        <v>-1E-4</v>
      </c>
    </row>
    <row r="31" spans="2:11">
      <c r="B31" t="s">
        <v>2743</v>
      </c>
      <c r="C31" t="s">
        <v>2744</v>
      </c>
      <c r="D31" t="s">
        <v>211</v>
      </c>
      <c r="E31" t="s">
        <v>212</v>
      </c>
      <c r="F31" s="78">
        <v>0</v>
      </c>
      <c r="G31" t="s">
        <v>102</v>
      </c>
      <c r="H31" s="78">
        <v>0</v>
      </c>
      <c r="I31" s="77">
        <v>2449.5229300000001</v>
      </c>
      <c r="J31" s="78">
        <v>4.3999999999999997E-2</v>
      </c>
      <c r="K31" s="78">
        <v>8.9999999999999998E-4</v>
      </c>
    </row>
    <row r="32" spans="2:11">
      <c r="B32" t="s">
        <v>2745</v>
      </c>
      <c r="C32" t="s">
        <v>2746</v>
      </c>
      <c r="D32" t="s">
        <v>207</v>
      </c>
      <c r="E32" t="s">
        <v>208</v>
      </c>
      <c r="F32" s="78">
        <v>0</v>
      </c>
      <c r="G32" t="s">
        <v>102</v>
      </c>
      <c r="H32" s="78">
        <v>0</v>
      </c>
      <c r="I32" s="77">
        <v>-503.42126999999999</v>
      </c>
      <c r="J32" s="78">
        <v>-8.9999999999999993E-3</v>
      </c>
      <c r="K32" s="78">
        <v>-2.0000000000000001E-4</v>
      </c>
    </row>
    <row r="33" spans="2:11">
      <c r="B33" t="s">
        <v>2747</v>
      </c>
      <c r="C33" t="s">
        <v>2748</v>
      </c>
      <c r="D33" t="s">
        <v>207</v>
      </c>
      <c r="E33" t="s">
        <v>208</v>
      </c>
      <c r="F33" s="78">
        <v>0</v>
      </c>
      <c r="G33" t="s">
        <v>106</v>
      </c>
      <c r="H33" s="78">
        <v>0</v>
      </c>
      <c r="I33" s="77">
        <v>14463.62097279</v>
      </c>
      <c r="J33" s="78">
        <v>0.2596</v>
      </c>
      <c r="K33" s="78">
        <v>5.4000000000000003E-3</v>
      </c>
    </row>
    <row r="34" spans="2:11">
      <c r="B34" t="s">
        <v>2749</v>
      </c>
      <c r="C34" t="s">
        <v>2750</v>
      </c>
      <c r="D34" t="s">
        <v>207</v>
      </c>
      <c r="E34" t="s">
        <v>208</v>
      </c>
      <c r="F34" s="78">
        <v>0</v>
      </c>
      <c r="G34" t="s">
        <v>102</v>
      </c>
      <c r="H34" s="78">
        <v>0</v>
      </c>
      <c r="I34" s="77">
        <v>901.11728000000005</v>
      </c>
      <c r="J34" s="78">
        <v>1.6199999999999999E-2</v>
      </c>
      <c r="K34" s="78">
        <v>2.9999999999999997E-4</v>
      </c>
    </row>
    <row r="35" spans="2:11">
      <c r="B35" s="79" t="s">
        <v>228</v>
      </c>
      <c r="D35" s="19"/>
      <c r="E35" s="19"/>
      <c r="F35" s="19"/>
      <c r="G35" s="19"/>
      <c r="H35" s="80">
        <v>0</v>
      </c>
      <c r="I35" s="81">
        <v>0</v>
      </c>
      <c r="J35" s="80">
        <v>0</v>
      </c>
      <c r="K35" s="80">
        <v>0</v>
      </c>
    </row>
    <row r="36" spans="2:11">
      <c r="B36" t="s">
        <v>211</v>
      </c>
      <c r="C36" t="s">
        <v>211</v>
      </c>
      <c r="D36" t="s">
        <v>211</v>
      </c>
      <c r="E36" s="19"/>
      <c r="F36" s="78">
        <v>0</v>
      </c>
      <c r="G36" t="s">
        <v>211</v>
      </c>
      <c r="H36" s="78">
        <v>0</v>
      </c>
      <c r="I36" s="77">
        <v>0</v>
      </c>
      <c r="J36" s="78">
        <v>0</v>
      </c>
      <c r="K36" s="78">
        <v>0</v>
      </c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3"/>
  <sheetViews>
    <sheetView rightToLeft="1" topLeftCell="A82" workbookViewId="0">
      <selection activeCell="B68" sqref="B68:D24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45197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2751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2752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4" t="s">
        <v>168</v>
      </c>
      <c r="C7" s="115"/>
      <c r="D7" s="115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C12+C67</f>
        <v>272330.74486843275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SUM(C13:C66)</f>
        <v>70611.154480706056</v>
      </c>
    </row>
    <row r="13" spans="2:17">
      <c r="B13" t="s">
        <v>2760</v>
      </c>
      <c r="C13" s="85">
        <v>21.658906559999995</v>
      </c>
      <c r="D13" s="86">
        <v>45291</v>
      </c>
    </row>
    <row r="14" spans="2:17">
      <c r="B14" t="s">
        <v>2789</v>
      </c>
      <c r="C14" s="85">
        <v>167.79026000000002</v>
      </c>
      <c r="D14" s="86">
        <v>45291</v>
      </c>
    </row>
    <row r="15" spans="2:17">
      <c r="B15" t="s">
        <v>3735</v>
      </c>
      <c r="C15" s="85">
        <v>184.29091917857895</v>
      </c>
      <c r="D15" s="86">
        <v>45340</v>
      </c>
    </row>
    <row r="16" spans="2:17">
      <c r="B16" t="s">
        <v>3758</v>
      </c>
      <c r="C16" s="85">
        <v>986.28892499999995</v>
      </c>
      <c r="D16" s="86">
        <v>45363</v>
      </c>
    </row>
    <row r="17" spans="2:4">
      <c r="B17" t="s">
        <v>3765</v>
      </c>
      <c r="C17" s="85">
        <v>279.83371626235771</v>
      </c>
      <c r="D17" s="86">
        <v>45383</v>
      </c>
    </row>
    <row r="18" spans="2:4">
      <c r="B18" t="s">
        <v>3736</v>
      </c>
      <c r="C18" s="85">
        <v>2395.3278411226361</v>
      </c>
      <c r="D18" s="86">
        <v>45473</v>
      </c>
    </row>
    <row r="19" spans="2:4">
      <c r="B19" t="s">
        <v>2754</v>
      </c>
      <c r="C19" s="85">
        <v>311.1705</v>
      </c>
      <c r="D19" s="86">
        <v>45534</v>
      </c>
    </row>
    <row r="20" spans="2:4">
      <c r="B20" t="s">
        <v>2759</v>
      </c>
      <c r="C20" s="85">
        <v>11.428570000000001</v>
      </c>
      <c r="D20" s="86">
        <v>45534</v>
      </c>
    </row>
    <row r="21" spans="2:4">
      <c r="B21" t="s">
        <v>2753</v>
      </c>
      <c r="C21" s="85">
        <v>75.165080124799999</v>
      </c>
      <c r="D21" s="86">
        <v>45536</v>
      </c>
    </row>
    <row r="22" spans="2:4">
      <c r="B22" t="s">
        <v>2756</v>
      </c>
      <c r="C22" s="85">
        <v>203.45664656</v>
      </c>
      <c r="D22" s="86">
        <v>45640</v>
      </c>
    </row>
    <row r="23" spans="2:4">
      <c r="B23" t="s">
        <v>2787</v>
      </c>
      <c r="C23" s="85">
        <v>13.88682</v>
      </c>
      <c r="D23" s="86">
        <v>45657</v>
      </c>
    </row>
    <row r="24" spans="2:4">
      <c r="B24" t="s">
        <v>2755</v>
      </c>
      <c r="C24" s="85">
        <v>434.70079879999997</v>
      </c>
      <c r="D24" s="86">
        <v>45823</v>
      </c>
    </row>
    <row r="25" spans="2:4">
      <c r="B25" t="s">
        <v>3759</v>
      </c>
      <c r="C25" s="85">
        <v>1917.9271749999998</v>
      </c>
      <c r="D25" s="86">
        <v>45838</v>
      </c>
    </row>
    <row r="26" spans="2:4">
      <c r="B26" t="s">
        <v>3755</v>
      </c>
      <c r="C26" s="85">
        <v>4932.1605537964806</v>
      </c>
      <c r="D26" s="86">
        <v>45935</v>
      </c>
    </row>
    <row r="27" spans="2:4">
      <c r="B27" t="s">
        <v>3754</v>
      </c>
      <c r="C27" s="85">
        <v>4313.5553293263847</v>
      </c>
      <c r="D27" s="86">
        <v>46022</v>
      </c>
    </row>
    <row r="28" spans="2:4">
      <c r="B28" t="s">
        <v>3741</v>
      </c>
      <c r="C28" s="85">
        <v>3458.623801989585</v>
      </c>
      <c r="D28" s="86">
        <v>46022</v>
      </c>
    </row>
    <row r="29" spans="2:4">
      <c r="B29" t="s">
        <v>2757</v>
      </c>
      <c r="C29" s="85">
        <v>249.71987435602779</v>
      </c>
      <c r="D29" s="86">
        <v>46054</v>
      </c>
    </row>
    <row r="30" spans="2:4">
      <c r="B30" t="s">
        <v>2758</v>
      </c>
      <c r="C30" s="85">
        <v>258.11992351999999</v>
      </c>
      <c r="D30" s="86">
        <v>46132</v>
      </c>
    </row>
    <row r="31" spans="2:4">
      <c r="B31" t="s">
        <v>2766</v>
      </c>
      <c r="C31" s="85">
        <v>693.71481359999996</v>
      </c>
      <c r="D31" s="86">
        <v>46539</v>
      </c>
    </row>
    <row r="32" spans="2:4">
      <c r="B32" t="s">
        <v>2762</v>
      </c>
      <c r="C32" s="85">
        <v>384.51876750399998</v>
      </c>
      <c r="D32" s="86">
        <v>46631</v>
      </c>
    </row>
    <row r="33" spans="2:4">
      <c r="B33" t="s">
        <v>2768</v>
      </c>
      <c r="C33" s="85">
        <v>1916.9416653000001</v>
      </c>
      <c r="D33" s="86">
        <v>46661</v>
      </c>
    </row>
    <row r="34" spans="2:4">
      <c r="B34" t="s">
        <v>2772</v>
      </c>
      <c r="C34" s="85">
        <v>2181.95919</v>
      </c>
      <c r="D34" s="86">
        <v>46661</v>
      </c>
    </row>
    <row r="35" spans="2:4">
      <c r="B35" t="s">
        <v>3794</v>
      </c>
      <c r="C35" s="85">
        <v>3180.2945545549769</v>
      </c>
      <c r="D35" s="86">
        <v>46698</v>
      </c>
    </row>
    <row r="36" spans="2:4">
      <c r="B36" t="s">
        <v>2761</v>
      </c>
      <c r="C36" s="85">
        <v>284.25650089155744</v>
      </c>
      <c r="D36" s="86">
        <v>46752</v>
      </c>
    </row>
    <row r="37" spans="2:4">
      <c r="B37" t="s">
        <v>2769</v>
      </c>
      <c r="C37" s="85">
        <v>997.14660442719992</v>
      </c>
      <c r="D37" s="86">
        <v>46772</v>
      </c>
    </row>
    <row r="38" spans="2:4">
      <c r="B38" t="s">
        <v>3764</v>
      </c>
      <c r="C38" s="85">
        <v>7702.2195982818239</v>
      </c>
      <c r="D38" s="86">
        <v>46871</v>
      </c>
    </row>
    <row r="39" spans="2:4">
      <c r="B39" t="s">
        <v>2773</v>
      </c>
      <c r="C39" s="85">
        <v>448.51553000000001</v>
      </c>
      <c r="D39" s="86">
        <v>47118</v>
      </c>
    </row>
    <row r="40" spans="2:4">
      <c r="B40" t="s">
        <v>2765</v>
      </c>
      <c r="C40" s="85">
        <v>512.04973345600001</v>
      </c>
      <c r="D40" s="86">
        <v>47209</v>
      </c>
    </row>
    <row r="41" spans="2:4">
      <c r="B41" t="s">
        <v>2770</v>
      </c>
      <c r="C41" s="85">
        <v>134.08558683999999</v>
      </c>
      <c r="D41" s="86">
        <v>47209</v>
      </c>
    </row>
    <row r="42" spans="2:4">
      <c r="B42" t="s">
        <v>2786</v>
      </c>
      <c r="C42" s="85">
        <v>2714.6355400712209</v>
      </c>
      <c r="D42" s="86">
        <v>47308</v>
      </c>
    </row>
    <row r="43" spans="2:4">
      <c r="B43" t="s">
        <v>3795</v>
      </c>
      <c r="C43" s="85">
        <v>9498.3556421739486</v>
      </c>
      <c r="D43" s="86">
        <v>47391</v>
      </c>
    </row>
    <row r="44" spans="2:4">
      <c r="B44" t="s">
        <v>2763</v>
      </c>
      <c r="C44" s="85">
        <v>274.98848702599997</v>
      </c>
      <c r="D44" s="86">
        <v>47467</v>
      </c>
    </row>
    <row r="45" spans="2:4">
      <c r="B45" t="s">
        <v>2777</v>
      </c>
      <c r="C45" s="85">
        <v>8.0512025600000001</v>
      </c>
      <c r="D45" s="86">
        <v>47566</v>
      </c>
    </row>
    <row r="46" spans="2:4">
      <c r="B46" t="s">
        <v>2774</v>
      </c>
      <c r="C46" s="85">
        <v>221.78435199999998</v>
      </c>
      <c r="D46" s="86">
        <v>47848</v>
      </c>
    </row>
    <row r="47" spans="2:4">
      <c r="B47" t="s">
        <v>2779</v>
      </c>
      <c r="C47" s="85">
        <v>8.0061940800000002</v>
      </c>
      <c r="D47" s="86">
        <v>47848</v>
      </c>
    </row>
    <row r="48" spans="2:4">
      <c r="B48" t="s">
        <v>2775</v>
      </c>
      <c r="C48" s="85">
        <v>8.933819999999999</v>
      </c>
      <c r="D48" s="86">
        <v>47907</v>
      </c>
    </row>
    <row r="49" spans="2:4">
      <c r="B49" t="s">
        <v>2788</v>
      </c>
      <c r="C49" s="85">
        <v>7340.4698399999997</v>
      </c>
      <c r="D49" s="86">
        <v>47938</v>
      </c>
    </row>
    <row r="50" spans="2:4">
      <c r="B50" t="s">
        <v>2778</v>
      </c>
      <c r="C50" s="85">
        <v>1162.3605156799999</v>
      </c>
      <c r="D50" s="86">
        <v>47969</v>
      </c>
    </row>
    <row r="51" spans="2:4">
      <c r="B51" t="s">
        <v>2790</v>
      </c>
      <c r="C51" s="85">
        <v>1607.0822599999999</v>
      </c>
      <c r="D51" s="86">
        <v>47969</v>
      </c>
    </row>
    <row r="52" spans="2:4">
      <c r="B52" t="s">
        <v>2781</v>
      </c>
      <c r="C52" s="85">
        <v>396.87588984099</v>
      </c>
      <c r="D52" s="86">
        <v>48212</v>
      </c>
    </row>
    <row r="53" spans="2:4">
      <c r="B53" t="s">
        <v>2782</v>
      </c>
      <c r="C53" s="85">
        <v>535.68906319376595</v>
      </c>
      <c r="D53" s="86">
        <v>48212</v>
      </c>
    </row>
    <row r="54" spans="2:4">
      <c r="B54" t="s">
        <v>2764</v>
      </c>
      <c r="C54" s="85">
        <v>175.56591710079999</v>
      </c>
      <c r="D54" s="86">
        <v>48214</v>
      </c>
    </row>
    <row r="55" spans="2:4">
      <c r="B55" t="s">
        <v>2767</v>
      </c>
      <c r="C55" s="85">
        <v>248.09737247999999</v>
      </c>
      <c r="D55" s="86">
        <v>48214</v>
      </c>
    </row>
    <row r="56" spans="2:4">
      <c r="B56" t="s">
        <v>2783</v>
      </c>
      <c r="C56" s="85">
        <v>1707.756162841556</v>
      </c>
      <c r="D56" s="86">
        <v>48233</v>
      </c>
    </row>
    <row r="57" spans="2:4">
      <c r="B57" t="s">
        <v>2780</v>
      </c>
      <c r="C57" s="85">
        <v>688.39164809665294</v>
      </c>
      <c r="D57" s="86">
        <v>48274</v>
      </c>
    </row>
    <row r="58" spans="2:4">
      <c r="B58" t="s">
        <v>2619</v>
      </c>
      <c r="C58" s="85">
        <v>362.40450010949627</v>
      </c>
      <c r="D58" s="86">
        <v>48274</v>
      </c>
    </row>
    <row r="59" spans="2:4">
      <c r="B59" t="s">
        <v>2784</v>
      </c>
      <c r="C59" s="85">
        <v>5.6063281599999994</v>
      </c>
      <c r="D59" s="86">
        <v>48297</v>
      </c>
    </row>
    <row r="60" spans="2:4">
      <c r="B60" t="s">
        <v>2785</v>
      </c>
      <c r="C60" s="85">
        <v>2405.7477368547361</v>
      </c>
      <c r="D60" s="86">
        <v>48297</v>
      </c>
    </row>
    <row r="61" spans="2:4">
      <c r="B61" t="s">
        <v>3718</v>
      </c>
      <c r="C61" s="85">
        <v>259.41099904938875</v>
      </c>
      <c r="D61" s="86">
        <v>48482</v>
      </c>
    </row>
    <row r="62" spans="2:4">
      <c r="B62" t="s">
        <v>2776</v>
      </c>
      <c r="C62" s="85">
        <v>877.13569999999993</v>
      </c>
      <c r="D62" s="86">
        <v>48700</v>
      </c>
    </row>
    <row r="63" spans="2:4">
      <c r="B63" t="s">
        <v>3730</v>
      </c>
      <c r="C63" s="85">
        <v>96.625581887096985</v>
      </c>
      <c r="D63" s="86">
        <v>48844</v>
      </c>
    </row>
    <row r="64" spans="2:4">
      <c r="B64" t="s">
        <v>2771</v>
      </c>
      <c r="C64" s="85">
        <v>962.92783999999995</v>
      </c>
      <c r="D64" s="86">
        <v>50256</v>
      </c>
    </row>
    <row r="65" spans="2:4">
      <c r="B65" t="s">
        <v>3796</v>
      </c>
      <c r="C65" s="85">
        <v>393.4437010479881</v>
      </c>
      <c r="D65" s="86">
        <v>52047</v>
      </c>
    </row>
    <row r="66" spans="2:4">
      <c r="B66"/>
      <c r="C66" s="77"/>
    </row>
    <row r="67" spans="2:4">
      <c r="B67" s="79" t="s">
        <v>228</v>
      </c>
      <c r="C67" s="81">
        <f>SUM(C68:C241)</f>
        <v>201719.5903877267</v>
      </c>
    </row>
    <row r="68" spans="2:4">
      <c r="B68" t="s">
        <v>2791</v>
      </c>
      <c r="C68" s="85">
        <v>38.270858799999999</v>
      </c>
      <c r="D68" s="86">
        <v>45201</v>
      </c>
    </row>
    <row r="69" spans="2:4">
      <c r="B69" t="s">
        <v>2792</v>
      </c>
      <c r="C69" s="85">
        <v>77.85281599999999</v>
      </c>
      <c r="D69" s="86">
        <v>45230</v>
      </c>
    </row>
    <row r="70" spans="2:4">
      <c r="B70" t="s">
        <v>3779</v>
      </c>
      <c r="C70" s="85">
        <v>10.887663641642309</v>
      </c>
      <c r="D70" s="86">
        <v>45239</v>
      </c>
    </row>
    <row r="71" spans="2:4">
      <c r="B71" t="s">
        <v>2808</v>
      </c>
      <c r="C71" s="85">
        <v>1338.8949472032</v>
      </c>
      <c r="D71" s="86">
        <v>45343</v>
      </c>
    </row>
    <row r="72" spans="2:4">
      <c r="B72" t="s">
        <v>3767</v>
      </c>
      <c r="C72" s="85">
        <v>12.71115129346404</v>
      </c>
      <c r="D72" s="86">
        <v>45371</v>
      </c>
    </row>
    <row r="73" spans="2:4">
      <c r="B73" t="s">
        <v>2797</v>
      </c>
      <c r="C73" s="85">
        <v>431.54145324941999</v>
      </c>
      <c r="D73" s="86">
        <v>45383</v>
      </c>
    </row>
    <row r="74" spans="2:4">
      <c r="B74" t="s">
        <v>2814</v>
      </c>
      <c r="C74" s="85">
        <v>664.32714838231323</v>
      </c>
      <c r="D74" s="86">
        <v>45485</v>
      </c>
    </row>
    <row r="75" spans="2:4">
      <c r="B75" t="s">
        <v>2804</v>
      </c>
      <c r="C75" s="85">
        <v>526.60909674907998</v>
      </c>
      <c r="D75" s="86">
        <v>45494</v>
      </c>
    </row>
    <row r="76" spans="2:4">
      <c r="B76" t="s">
        <v>3793</v>
      </c>
      <c r="C76" s="85">
        <v>38.605065005880242</v>
      </c>
      <c r="D76" s="86">
        <v>45515</v>
      </c>
    </row>
    <row r="77" spans="2:4">
      <c r="B77" t="s">
        <v>3797</v>
      </c>
      <c r="C77" s="85">
        <v>244.09646771053423</v>
      </c>
      <c r="D77" s="86">
        <v>45515</v>
      </c>
    </row>
    <row r="78" spans="2:4">
      <c r="B78" t="s">
        <v>3778</v>
      </c>
      <c r="C78" s="85">
        <v>509.27436714884368</v>
      </c>
      <c r="D78" s="86">
        <v>45553</v>
      </c>
    </row>
    <row r="79" spans="2:4">
      <c r="B79" t="s">
        <v>2822</v>
      </c>
      <c r="C79" s="85">
        <v>2664.5403672784</v>
      </c>
      <c r="D79" s="86">
        <v>45557</v>
      </c>
    </row>
    <row r="80" spans="2:4">
      <c r="B80" t="s">
        <v>3788</v>
      </c>
      <c r="C80" s="85">
        <v>694.78313689900506</v>
      </c>
      <c r="D80" s="86">
        <v>45602</v>
      </c>
    </row>
    <row r="81" spans="2:4">
      <c r="B81" t="s">
        <v>3769</v>
      </c>
      <c r="C81" s="85">
        <v>483.82522</v>
      </c>
      <c r="D81" s="86">
        <v>45615</v>
      </c>
    </row>
    <row r="82" spans="2:4">
      <c r="B82" t="s">
        <v>2813</v>
      </c>
      <c r="C82" s="85">
        <v>202.02320277199999</v>
      </c>
      <c r="D82" s="86">
        <v>45710</v>
      </c>
    </row>
    <row r="83" spans="2:4">
      <c r="B83" t="s">
        <v>2793</v>
      </c>
      <c r="C83" s="85">
        <v>438.43153207519993</v>
      </c>
      <c r="D83" s="86">
        <v>45748</v>
      </c>
    </row>
    <row r="84" spans="2:4">
      <c r="B84" t="s">
        <v>2821</v>
      </c>
      <c r="C84" s="85">
        <v>31.225740319800003</v>
      </c>
      <c r="D84" s="86">
        <v>45777</v>
      </c>
    </row>
    <row r="85" spans="2:4">
      <c r="B85" t="s">
        <v>2823</v>
      </c>
      <c r="C85" s="85">
        <v>629.27124771715432</v>
      </c>
      <c r="D85" s="86">
        <v>45778</v>
      </c>
    </row>
    <row r="86" spans="2:4">
      <c r="B86" t="s">
        <v>2794</v>
      </c>
      <c r="C86" s="85">
        <v>223.17888832</v>
      </c>
      <c r="D86" s="86">
        <v>45798</v>
      </c>
    </row>
    <row r="87" spans="2:4">
      <c r="B87" t="s">
        <v>2795</v>
      </c>
      <c r="C87" s="85">
        <v>303.08238755199994</v>
      </c>
      <c r="D87" s="86">
        <v>45806</v>
      </c>
    </row>
    <row r="88" spans="2:4">
      <c r="B88" t="s">
        <v>3798</v>
      </c>
      <c r="C88" s="85">
        <v>77.453391940825895</v>
      </c>
      <c r="D88" s="86">
        <v>45830</v>
      </c>
    </row>
    <row r="89" spans="2:4">
      <c r="B89" t="s">
        <v>2796</v>
      </c>
      <c r="C89" s="85">
        <v>132.20974890995001</v>
      </c>
      <c r="D89" s="86">
        <v>45838</v>
      </c>
    </row>
    <row r="90" spans="2:4">
      <c r="B90" t="s">
        <v>2798</v>
      </c>
      <c r="C90" s="85">
        <v>10.703223039999999</v>
      </c>
      <c r="D90" s="86">
        <v>45855</v>
      </c>
    </row>
    <row r="91" spans="2:4">
      <c r="B91" t="s">
        <v>2833</v>
      </c>
      <c r="C91" s="85">
        <v>117.86414799999999</v>
      </c>
      <c r="D91" s="86">
        <v>45869</v>
      </c>
    </row>
    <row r="92" spans="2:4">
      <c r="B92" t="s">
        <v>2838</v>
      </c>
      <c r="C92" s="85">
        <v>340.46039999999999</v>
      </c>
      <c r="D92" s="86">
        <v>45869</v>
      </c>
    </row>
    <row r="93" spans="2:4">
      <c r="B93" t="s">
        <v>2881</v>
      </c>
      <c r="C93" s="85">
        <v>1894.1433647219999</v>
      </c>
      <c r="D93" s="86">
        <v>45930</v>
      </c>
    </row>
    <row r="94" spans="2:4">
      <c r="B94" t="s">
        <v>2831</v>
      </c>
      <c r="C94" s="85">
        <v>4.9542830063999999</v>
      </c>
      <c r="D94" s="86">
        <v>45939</v>
      </c>
    </row>
    <row r="95" spans="2:4">
      <c r="B95" t="s">
        <v>2806</v>
      </c>
      <c r="C95" s="85">
        <v>894.10853132</v>
      </c>
      <c r="D95" s="86">
        <v>46012</v>
      </c>
    </row>
    <row r="96" spans="2:4">
      <c r="B96" t="s">
        <v>3763</v>
      </c>
      <c r="C96" s="85">
        <v>16.579043780207463</v>
      </c>
      <c r="D96" s="86">
        <v>46014</v>
      </c>
    </row>
    <row r="97" spans="2:4">
      <c r="B97" t="s">
        <v>2935</v>
      </c>
      <c r="C97" s="85">
        <v>7.6479999999999986E-5</v>
      </c>
      <c r="D97" s="86">
        <v>46023</v>
      </c>
    </row>
    <row r="98" spans="2:4">
      <c r="B98" t="s">
        <v>2801</v>
      </c>
      <c r="C98" s="85">
        <v>479.45637040000003</v>
      </c>
      <c r="D98" s="86">
        <v>46054</v>
      </c>
    </row>
    <row r="99" spans="2:4">
      <c r="B99" t="s">
        <v>2799</v>
      </c>
      <c r="C99" s="85">
        <v>769.79291764319987</v>
      </c>
      <c r="D99" s="86">
        <v>46082</v>
      </c>
    </row>
    <row r="100" spans="2:4">
      <c r="B100" t="s">
        <v>2874</v>
      </c>
      <c r="C100" s="85">
        <v>5.8341359826528132</v>
      </c>
      <c r="D100" s="86">
        <v>46082</v>
      </c>
    </row>
    <row r="101" spans="2:4">
      <c r="B101" t="s">
        <v>2876</v>
      </c>
      <c r="C101" s="85">
        <v>1258.7590816000002</v>
      </c>
      <c r="D101" s="86">
        <v>46112</v>
      </c>
    </row>
    <row r="102" spans="2:4">
      <c r="B102" t="s">
        <v>2891</v>
      </c>
      <c r="C102" s="85">
        <v>2045.8629722976</v>
      </c>
      <c r="D102" s="86">
        <v>46149</v>
      </c>
    </row>
    <row r="103" spans="2:4">
      <c r="B103" t="s">
        <v>2819</v>
      </c>
      <c r="C103" s="85">
        <v>866.05584895999993</v>
      </c>
      <c r="D103" s="86">
        <v>46201</v>
      </c>
    </row>
    <row r="104" spans="2:4">
      <c r="B104" t="s">
        <v>2868</v>
      </c>
      <c r="C104" s="85">
        <v>785.92270527999995</v>
      </c>
      <c r="D104" s="86">
        <v>46203</v>
      </c>
    </row>
    <row r="105" spans="2:4">
      <c r="B105" t="s">
        <v>2603</v>
      </c>
      <c r="C105" s="85">
        <v>103.2889981352083</v>
      </c>
      <c r="D105" s="86">
        <v>46326</v>
      </c>
    </row>
    <row r="106" spans="2:4">
      <c r="B106" t="s">
        <v>2839</v>
      </c>
      <c r="C106" s="85">
        <v>9.3687999999999988E-5</v>
      </c>
      <c r="D106" s="86">
        <v>46326</v>
      </c>
    </row>
    <row r="107" spans="2:4">
      <c r="B107" t="s">
        <v>2846</v>
      </c>
      <c r="C107" s="85">
        <v>3.4932863311999998</v>
      </c>
      <c r="D107" s="86">
        <v>46326</v>
      </c>
    </row>
    <row r="108" spans="2:4">
      <c r="B108" t="s">
        <v>2870</v>
      </c>
      <c r="C108" s="85">
        <v>19.729282891199997</v>
      </c>
      <c r="D108" s="86">
        <v>46326</v>
      </c>
    </row>
    <row r="109" spans="2:4">
      <c r="B109" t="s">
        <v>2871</v>
      </c>
      <c r="C109" s="85">
        <v>23.3662908208</v>
      </c>
      <c r="D109" s="86">
        <v>46326</v>
      </c>
    </row>
    <row r="110" spans="2:4">
      <c r="B110" t="s">
        <v>2875</v>
      </c>
      <c r="C110" s="85">
        <v>34.531582311999998</v>
      </c>
      <c r="D110" s="86">
        <v>46326</v>
      </c>
    </row>
    <row r="111" spans="2:4">
      <c r="B111" t="s">
        <v>2887</v>
      </c>
      <c r="C111" s="85">
        <v>22.329634247999998</v>
      </c>
      <c r="D111" s="86">
        <v>46326</v>
      </c>
    </row>
    <row r="112" spans="2:4">
      <c r="B112" t="s">
        <v>2803</v>
      </c>
      <c r="C112" s="85">
        <v>353.28613507839998</v>
      </c>
      <c r="D112" s="86">
        <v>46371</v>
      </c>
    </row>
    <row r="113" spans="2:4">
      <c r="B113" t="s">
        <v>2858</v>
      </c>
      <c r="C113" s="85">
        <v>1788.0597977313669</v>
      </c>
      <c r="D113" s="86">
        <v>46417</v>
      </c>
    </row>
    <row r="114" spans="2:4">
      <c r="B114" t="s">
        <v>3770</v>
      </c>
      <c r="C114" s="85">
        <v>1220.0371065952666</v>
      </c>
      <c r="D114" s="86">
        <v>46418</v>
      </c>
    </row>
    <row r="115" spans="2:4">
      <c r="B115" t="s">
        <v>2859</v>
      </c>
      <c r="C115" s="85">
        <v>1837.9461358993699</v>
      </c>
      <c r="D115" s="86">
        <v>46465</v>
      </c>
    </row>
    <row r="116" spans="2:4">
      <c r="B116" t="s">
        <v>2811</v>
      </c>
      <c r="C116" s="85">
        <v>266.96873599999998</v>
      </c>
      <c r="D116" s="86">
        <v>46482</v>
      </c>
    </row>
    <row r="117" spans="2:4">
      <c r="B117" t="s">
        <v>2842</v>
      </c>
      <c r="C117" s="85">
        <v>140.66259231400002</v>
      </c>
      <c r="D117" s="86">
        <v>46524</v>
      </c>
    </row>
    <row r="118" spans="2:4">
      <c r="B118" t="s">
        <v>2850</v>
      </c>
      <c r="C118" s="85">
        <v>872.35622193363395</v>
      </c>
      <c r="D118" s="86">
        <v>46572</v>
      </c>
    </row>
    <row r="119" spans="2:4">
      <c r="B119" t="s">
        <v>2847</v>
      </c>
      <c r="C119" s="85">
        <v>2206.1542502110001</v>
      </c>
      <c r="D119" s="86">
        <v>46573</v>
      </c>
    </row>
    <row r="120" spans="2:4">
      <c r="B120" t="s">
        <v>2812</v>
      </c>
      <c r="C120" s="85">
        <v>848.42983184159993</v>
      </c>
      <c r="D120" s="86">
        <v>46601</v>
      </c>
    </row>
    <row r="121" spans="2:4">
      <c r="B121" t="s">
        <v>2820</v>
      </c>
      <c r="C121" s="85">
        <v>745.86080369119998</v>
      </c>
      <c r="D121" s="86">
        <v>46601</v>
      </c>
    </row>
    <row r="122" spans="2:4">
      <c r="B122" t="s">
        <v>2830</v>
      </c>
      <c r="C122" s="85">
        <v>416.8236495296</v>
      </c>
      <c r="D122" s="86">
        <v>46637</v>
      </c>
    </row>
    <row r="123" spans="2:4">
      <c r="B123" t="s">
        <v>2841</v>
      </c>
      <c r="C123" s="85">
        <v>3116.7822684704001</v>
      </c>
      <c r="D123" s="86">
        <v>46643</v>
      </c>
    </row>
    <row r="124" spans="2:4">
      <c r="B124" t="s">
        <v>2897</v>
      </c>
      <c r="C124" s="85">
        <v>1072.3362644592</v>
      </c>
      <c r="D124" s="86">
        <v>46660</v>
      </c>
    </row>
    <row r="125" spans="2:4">
      <c r="B125" t="s">
        <v>2807</v>
      </c>
      <c r="C125" s="85">
        <v>348.66588229834468</v>
      </c>
      <c r="D125" s="86">
        <v>46722</v>
      </c>
    </row>
    <row r="126" spans="2:4">
      <c r="B126" t="s">
        <v>2912</v>
      </c>
      <c r="C126" s="85">
        <v>4193.4574639743996</v>
      </c>
      <c r="D126" s="86">
        <v>46722</v>
      </c>
    </row>
    <row r="127" spans="2:4">
      <c r="B127" t="s">
        <v>2926</v>
      </c>
      <c r="C127" s="85">
        <v>324.20697983999997</v>
      </c>
      <c r="D127" s="86">
        <v>46722</v>
      </c>
    </row>
    <row r="128" spans="2:4">
      <c r="B128" t="s">
        <v>2825</v>
      </c>
      <c r="C128" s="85">
        <v>754.45130917759991</v>
      </c>
      <c r="D128" s="86">
        <v>46742</v>
      </c>
    </row>
    <row r="129" spans="2:4">
      <c r="B129" t="s">
        <v>2832</v>
      </c>
      <c r="C129" s="85">
        <v>97.084935680000001</v>
      </c>
      <c r="D129" s="86">
        <v>46742</v>
      </c>
    </row>
    <row r="130" spans="2:4">
      <c r="B130" t="s">
        <v>2890</v>
      </c>
      <c r="C130" s="85">
        <v>1362.7607537599999</v>
      </c>
      <c r="D130" s="86">
        <v>46742</v>
      </c>
    </row>
    <row r="131" spans="2:4">
      <c r="B131" t="s">
        <v>2904</v>
      </c>
      <c r="C131" s="85">
        <v>2472.6685681055997</v>
      </c>
      <c r="D131" s="86">
        <v>46752</v>
      </c>
    </row>
    <row r="132" spans="2:4">
      <c r="B132" t="s">
        <v>2906</v>
      </c>
      <c r="C132" s="85">
        <v>387.42805866345702</v>
      </c>
      <c r="D132" s="86">
        <v>46753</v>
      </c>
    </row>
    <row r="133" spans="2:4">
      <c r="B133" t="s">
        <v>2848</v>
      </c>
      <c r="C133" s="85">
        <v>444.16025314727926</v>
      </c>
      <c r="D133" s="86">
        <v>46794</v>
      </c>
    </row>
    <row r="134" spans="2:4">
      <c r="B134" t="s">
        <v>2818</v>
      </c>
      <c r="C134" s="85">
        <v>592.10982611679992</v>
      </c>
      <c r="D134" s="86">
        <v>46844</v>
      </c>
    </row>
    <row r="135" spans="2:4">
      <c r="B135" t="s">
        <v>2817</v>
      </c>
      <c r="C135" s="85">
        <v>486.84843007999996</v>
      </c>
      <c r="D135" s="86">
        <v>46938</v>
      </c>
    </row>
    <row r="136" spans="2:4">
      <c r="B136" t="s">
        <v>2827</v>
      </c>
      <c r="C136" s="85">
        <v>761.53346539680001</v>
      </c>
      <c r="D136" s="86">
        <v>46971</v>
      </c>
    </row>
    <row r="137" spans="2:4">
      <c r="B137" t="s">
        <v>2867</v>
      </c>
      <c r="C137" s="85">
        <v>1482.6878072494953</v>
      </c>
      <c r="D137" s="86">
        <v>46997</v>
      </c>
    </row>
    <row r="138" spans="2:4">
      <c r="B138" t="s">
        <v>2902</v>
      </c>
      <c r="C138" s="85">
        <v>1793.2761997528801</v>
      </c>
      <c r="D138" s="86">
        <v>46997</v>
      </c>
    </row>
    <row r="139" spans="2:4">
      <c r="B139" t="s">
        <v>2805</v>
      </c>
      <c r="C139" s="85">
        <v>268.90061238719994</v>
      </c>
      <c r="D139" s="86">
        <v>47031</v>
      </c>
    </row>
    <row r="140" spans="2:4">
      <c r="B140" t="s">
        <v>2869</v>
      </c>
      <c r="C140" s="85">
        <v>1501.3189961600001</v>
      </c>
      <c r="D140" s="86">
        <v>47082</v>
      </c>
    </row>
    <row r="141" spans="2:4">
      <c r="B141" t="s">
        <v>2834</v>
      </c>
      <c r="C141" s="85">
        <v>294.37271423520002</v>
      </c>
      <c r="D141" s="86">
        <v>47107</v>
      </c>
    </row>
    <row r="142" spans="2:4">
      <c r="B142" t="s">
        <v>2835</v>
      </c>
      <c r="C142" s="85">
        <v>566.67967775519992</v>
      </c>
      <c r="D142" s="86">
        <v>47119</v>
      </c>
    </row>
    <row r="143" spans="2:4">
      <c r="B143" t="s">
        <v>2836</v>
      </c>
      <c r="C143" s="85">
        <v>365.6575907376</v>
      </c>
      <c r="D143" s="86">
        <v>47119</v>
      </c>
    </row>
    <row r="144" spans="2:4">
      <c r="B144" t="s">
        <v>2837</v>
      </c>
      <c r="C144" s="85">
        <v>199.40848392301999</v>
      </c>
      <c r="D144" s="86">
        <v>47119</v>
      </c>
    </row>
    <row r="145" spans="2:4">
      <c r="B145" t="s">
        <v>2849</v>
      </c>
      <c r="C145" s="85">
        <v>1.4206664767999999</v>
      </c>
      <c r="D145" s="86">
        <v>47119</v>
      </c>
    </row>
    <row r="146" spans="2:4">
      <c r="B146" t="s">
        <v>2855</v>
      </c>
      <c r="C146" s="85">
        <v>6.9263347199999998</v>
      </c>
      <c r="D146" s="86">
        <v>47119</v>
      </c>
    </row>
    <row r="147" spans="2:4">
      <c r="B147" t="s">
        <v>2800</v>
      </c>
      <c r="C147" s="85">
        <v>192.73120607999996</v>
      </c>
      <c r="D147" s="86">
        <v>47177</v>
      </c>
    </row>
    <row r="148" spans="2:4">
      <c r="B148" t="s">
        <v>2815</v>
      </c>
      <c r="C148" s="85">
        <v>832.53857652959994</v>
      </c>
      <c r="D148" s="86">
        <v>47178</v>
      </c>
    </row>
    <row r="149" spans="2:4">
      <c r="B149" t="s">
        <v>2863</v>
      </c>
      <c r="C149" s="85">
        <v>1607.8612008447999</v>
      </c>
      <c r="D149" s="86">
        <v>47201</v>
      </c>
    </row>
    <row r="150" spans="2:4">
      <c r="B150" t="s">
        <v>2852</v>
      </c>
      <c r="C150" s="85">
        <v>1248.3010002863998</v>
      </c>
      <c r="D150" s="86">
        <v>47209</v>
      </c>
    </row>
    <row r="151" spans="2:4">
      <c r="B151" t="s">
        <v>2924</v>
      </c>
      <c r="C151" s="85">
        <v>141.43298755359999</v>
      </c>
      <c r="D151" s="86">
        <v>47209</v>
      </c>
    </row>
    <row r="152" spans="2:4">
      <c r="B152" t="s">
        <v>2878</v>
      </c>
      <c r="C152" s="85">
        <v>995.3602807733904</v>
      </c>
      <c r="D152" s="86">
        <v>47236</v>
      </c>
    </row>
    <row r="153" spans="2:4">
      <c r="B153" t="s">
        <v>2840</v>
      </c>
      <c r="C153" s="85">
        <v>208.26448528</v>
      </c>
      <c r="D153" s="86">
        <v>47239</v>
      </c>
    </row>
    <row r="154" spans="2:4">
      <c r="B154" t="s">
        <v>2843</v>
      </c>
      <c r="C154" s="85">
        <v>318.83438254776996</v>
      </c>
      <c r="D154" s="86">
        <v>47255</v>
      </c>
    </row>
    <row r="155" spans="2:4">
      <c r="B155" t="s">
        <v>2809</v>
      </c>
      <c r="C155" s="85">
        <v>142.90090987519997</v>
      </c>
      <c r="D155" s="86">
        <v>47262</v>
      </c>
    </row>
    <row r="156" spans="2:4">
      <c r="B156" t="s">
        <v>2810</v>
      </c>
      <c r="C156" s="85">
        <v>19.927958428799997</v>
      </c>
      <c r="D156" s="86">
        <v>47262</v>
      </c>
    </row>
    <row r="157" spans="2:4">
      <c r="B157" t="s">
        <v>2845</v>
      </c>
      <c r="C157" s="85">
        <v>98.204143446169994</v>
      </c>
      <c r="D157" s="86">
        <v>47270</v>
      </c>
    </row>
    <row r="158" spans="2:4">
      <c r="B158" t="s">
        <v>2884</v>
      </c>
      <c r="C158" s="85">
        <v>570.06612687999996</v>
      </c>
      <c r="D158" s="86">
        <v>47301</v>
      </c>
    </row>
    <row r="159" spans="2:4">
      <c r="B159" t="s">
        <v>2888</v>
      </c>
      <c r="C159" s="85">
        <v>2663.6917391038342</v>
      </c>
      <c r="D159" s="86">
        <v>47301</v>
      </c>
    </row>
    <row r="160" spans="2:4">
      <c r="B160" t="s">
        <v>2898</v>
      </c>
      <c r="C160" s="85">
        <v>951.6367012799999</v>
      </c>
      <c r="D160" s="86">
        <v>47301</v>
      </c>
    </row>
    <row r="161" spans="2:4">
      <c r="B161" t="s">
        <v>2625</v>
      </c>
      <c r="C161" s="85">
        <v>6475.9537389872503</v>
      </c>
      <c r="D161" s="86">
        <v>47312</v>
      </c>
    </row>
    <row r="162" spans="2:4">
      <c r="B162" t="s">
        <v>2851</v>
      </c>
      <c r="C162" s="85">
        <v>1373.6865538672</v>
      </c>
      <c r="D162" s="86">
        <v>47392</v>
      </c>
    </row>
    <row r="163" spans="2:4">
      <c r="B163" t="s">
        <v>2853</v>
      </c>
      <c r="C163" s="85">
        <v>4.3972260000000003E-5</v>
      </c>
      <c r="D163" s="86">
        <v>47392</v>
      </c>
    </row>
    <row r="164" spans="2:4">
      <c r="B164" t="s">
        <v>2903</v>
      </c>
      <c r="C164" s="85">
        <v>2583.1538727999996</v>
      </c>
      <c r="D164" s="86">
        <v>47398</v>
      </c>
    </row>
    <row r="165" spans="2:4">
      <c r="B165" t="s">
        <v>2854</v>
      </c>
      <c r="C165" s="85">
        <v>524.38287402005994</v>
      </c>
      <c r="D165" s="86">
        <v>47407</v>
      </c>
    </row>
    <row r="166" spans="2:4">
      <c r="B166" t="s">
        <v>2860</v>
      </c>
      <c r="C166" s="85">
        <v>44.808255359999997</v>
      </c>
      <c r="D166" s="86">
        <v>47447</v>
      </c>
    </row>
    <row r="167" spans="2:4">
      <c r="B167" t="s">
        <v>2879</v>
      </c>
      <c r="C167" s="85">
        <v>4.0771487999999998</v>
      </c>
      <c r="D167" s="86">
        <v>47453</v>
      </c>
    </row>
    <row r="168" spans="2:4">
      <c r="B168" t="s">
        <v>2892</v>
      </c>
      <c r="C168" s="85">
        <v>913.59244878079994</v>
      </c>
      <c r="D168" s="86">
        <v>47463</v>
      </c>
    </row>
    <row r="169" spans="2:4">
      <c r="B169" t="s">
        <v>2901</v>
      </c>
      <c r="C169" s="85">
        <v>387.16257515676369</v>
      </c>
      <c r="D169" s="86">
        <v>47467</v>
      </c>
    </row>
    <row r="170" spans="2:4">
      <c r="B170" t="s">
        <v>2615</v>
      </c>
      <c r="C170" s="85">
        <v>219.18683551961377</v>
      </c>
      <c r="D170" s="86">
        <v>47467</v>
      </c>
    </row>
    <row r="171" spans="2:4">
      <c r="B171" t="s">
        <v>2334</v>
      </c>
      <c r="C171" s="85">
        <v>2559.8645243007995</v>
      </c>
      <c r="D171" s="86">
        <v>47528</v>
      </c>
    </row>
    <row r="172" spans="2:4">
      <c r="B172" t="s">
        <v>2861</v>
      </c>
      <c r="C172" s="85">
        <v>1585.6864499859998</v>
      </c>
      <c r="D172" s="86">
        <v>47574</v>
      </c>
    </row>
    <row r="173" spans="2:4">
      <c r="B173" t="s">
        <v>2922</v>
      </c>
      <c r="C173" s="85">
        <v>29.933315999999998</v>
      </c>
      <c r="D173" s="86">
        <v>47599</v>
      </c>
    </row>
    <row r="174" spans="2:4">
      <c r="B174" t="s">
        <v>2914</v>
      </c>
      <c r="C174" s="85">
        <v>9059.5844398084409</v>
      </c>
      <c r="D174" s="86">
        <v>47665</v>
      </c>
    </row>
    <row r="175" spans="2:4">
      <c r="B175" t="s">
        <v>2921</v>
      </c>
      <c r="C175" s="85">
        <v>4172.0685283281518</v>
      </c>
      <c r="D175" s="86">
        <v>47665</v>
      </c>
    </row>
    <row r="176" spans="2:4">
      <c r="B176" t="s">
        <v>2857</v>
      </c>
      <c r="C176" s="85">
        <v>2407.1525519999996</v>
      </c>
      <c r="D176" s="86">
        <v>47715</v>
      </c>
    </row>
    <row r="177" spans="2:4">
      <c r="B177" t="s">
        <v>2864</v>
      </c>
      <c r="C177" s="85">
        <v>4694.2466087999992</v>
      </c>
      <c r="D177" s="86">
        <v>47715</v>
      </c>
    </row>
    <row r="178" spans="2:4">
      <c r="B178" t="s">
        <v>2916</v>
      </c>
      <c r="C178" s="85">
        <v>1.418704E-4</v>
      </c>
      <c r="D178" s="86">
        <v>47715</v>
      </c>
    </row>
    <row r="179" spans="2:4">
      <c r="B179" t="s">
        <v>2407</v>
      </c>
      <c r="C179" s="85">
        <v>134.26270688299996</v>
      </c>
      <c r="D179" s="86">
        <v>47715</v>
      </c>
    </row>
    <row r="180" spans="2:4">
      <c r="B180" t="s">
        <v>2880</v>
      </c>
      <c r="C180" s="85">
        <v>3225.0812960000003</v>
      </c>
      <c r="D180" s="86">
        <v>47735</v>
      </c>
    </row>
    <row r="181" spans="2:4">
      <c r="B181" t="s">
        <v>2872</v>
      </c>
      <c r="C181" s="85">
        <v>243.58260511999998</v>
      </c>
      <c r="D181" s="86">
        <v>47756</v>
      </c>
    </row>
    <row r="182" spans="2:4">
      <c r="B182" t="s">
        <v>2923</v>
      </c>
      <c r="C182" s="85">
        <v>3882.3588899547972</v>
      </c>
      <c r="D182" s="86">
        <v>47832</v>
      </c>
    </row>
    <row r="183" spans="2:4">
      <c r="B183" t="s">
        <v>2885</v>
      </c>
      <c r="C183" s="85">
        <v>442.55199041200001</v>
      </c>
      <c r="D183" s="86">
        <v>47848</v>
      </c>
    </row>
    <row r="184" spans="2:4">
      <c r="B184" t="s">
        <v>2900</v>
      </c>
      <c r="C184" s="85">
        <v>1548.0337341765585</v>
      </c>
      <c r="D184" s="86">
        <v>47848</v>
      </c>
    </row>
    <row r="185" spans="2:4">
      <c r="B185" t="s">
        <v>2403</v>
      </c>
      <c r="C185" s="85">
        <v>686.50838075231627</v>
      </c>
      <c r="D185" s="86">
        <v>47848</v>
      </c>
    </row>
    <row r="186" spans="2:4">
      <c r="B186" t="s">
        <v>2865</v>
      </c>
      <c r="C186" s="85">
        <v>1899.42204165059</v>
      </c>
      <c r="D186" s="86">
        <v>47849</v>
      </c>
    </row>
    <row r="187" spans="2:4">
      <c r="B187" t="s">
        <v>2929</v>
      </c>
      <c r="C187" s="85">
        <v>6595.4262707888001</v>
      </c>
      <c r="D187" s="86">
        <v>47927</v>
      </c>
    </row>
    <row r="188" spans="2:4">
      <c r="B188" t="s">
        <v>2349</v>
      </c>
      <c r="C188" s="85">
        <v>5863.6637419153949</v>
      </c>
      <c r="D188" s="86">
        <v>47937</v>
      </c>
    </row>
    <row r="189" spans="2:4">
      <c r="B189" t="s">
        <v>2882</v>
      </c>
      <c r="C189" s="85">
        <v>1080.3046005568001</v>
      </c>
      <c r="D189" s="86">
        <v>47987</v>
      </c>
    </row>
    <row r="190" spans="2:4">
      <c r="B190" t="s">
        <v>2826</v>
      </c>
      <c r="C190" s="85">
        <v>922.65711420639991</v>
      </c>
      <c r="D190" s="86">
        <v>47992</v>
      </c>
    </row>
    <row r="191" spans="2:4">
      <c r="B191" t="s">
        <v>2844</v>
      </c>
      <c r="C191" s="85">
        <v>1134.3513599999999</v>
      </c>
      <c r="D191" s="86">
        <v>48004</v>
      </c>
    </row>
    <row r="192" spans="2:4">
      <c r="B192" t="s">
        <v>2889</v>
      </c>
      <c r="C192" s="85">
        <v>253.99669663521996</v>
      </c>
      <c r="D192" s="86">
        <v>48029</v>
      </c>
    </row>
    <row r="193" spans="2:4">
      <c r="B193" t="s">
        <v>2886</v>
      </c>
      <c r="C193" s="85">
        <v>7.6860640959999991</v>
      </c>
      <c r="D193" s="86">
        <v>48030</v>
      </c>
    </row>
    <row r="194" spans="2:4">
      <c r="B194" t="s">
        <v>2405</v>
      </c>
      <c r="C194" s="85">
        <v>1185.5336954879999</v>
      </c>
      <c r="D194" s="86">
        <v>48054</v>
      </c>
    </row>
    <row r="195" spans="2:4">
      <c r="B195" t="s">
        <v>2828</v>
      </c>
      <c r="C195" s="85">
        <v>109.23143612639998</v>
      </c>
      <c r="D195" s="86">
        <v>48069</v>
      </c>
    </row>
    <row r="196" spans="2:4">
      <c r="B196" t="s">
        <v>2907</v>
      </c>
      <c r="C196" s="85">
        <v>2645.5367920028152</v>
      </c>
      <c r="D196" s="86">
        <v>48121</v>
      </c>
    </row>
    <row r="197" spans="2:4">
      <c r="B197" t="s">
        <v>2908</v>
      </c>
      <c r="C197" s="85">
        <v>634.25046977020907</v>
      </c>
      <c r="D197" s="86">
        <v>48121</v>
      </c>
    </row>
    <row r="198" spans="2:4">
      <c r="B198" t="s">
        <v>2899</v>
      </c>
      <c r="C198" s="85">
        <v>6.2189785166256915</v>
      </c>
      <c r="D198" s="86">
        <v>48122</v>
      </c>
    </row>
    <row r="199" spans="2:4">
      <c r="B199" t="s">
        <v>2896</v>
      </c>
      <c r="C199" s="85">
        <v>91.285448102399997</v>
      </c>
      <c r="D199" s="86">
        <v>48151</v>
      </c>
    </row>
    <row r="200" spans="2:4">
      <c r="B200" t="s">
        <v>2894</v>
      </c>
      <c r="C200" s="85">
        <v>1651.4697809824002</v>
      </c>
      <c r="D200" s="86">
        <v>48176</v>
      </c>
    </row>
    <row r="201" spans="2:4">
      <c r="B201" t="s">
        <v>2623</v>
      </c>
      <c r="C201" s="85">
        <v>1685.219213147114</v>
      </c>
      <c r="D201" s="86">
        <v>48180</v>
      </c>
    </row>
    <row r="202" spans="2:4">
      <c r="B202" t="s">
        <v>2829</v>
      </c>
      <c r="C202" s="85">
        <v>177.89316679039999</v>
      </c>
      <c r="D202" s="86">
        <v>48213</v>
      </c>
    </row>
    <row r="203" spans="2:4">
      <c r="B203" t="s">
        <v>2873</v>
      </c>
      <c r="C203" s="85">
        <v>108.68106271999999</v>
      </c>
      <c r="D203" s="86">
        <v>48213</v>
      </c>
    </row>
    <row r="204" spans="2:4">
      <c r="B204" t="s">
        <v>2417</v>
      </c>
      <c r="C204" s="85">
        <v>1.1089599999999998E-5</v>
      </c>
      <c r="D204" s="86">
        <v>48213</v>
      </c>
    </row>
    <row r="205" spans="2:4">
      <c r="B205" t="s">
        <v>2893</v>
      </c>
      <c r="C205" s="85">
        <v>4.2064000000000001E-6</v>
      </c>
      <c r="D205" s="86">
        <v>48213</v>
      </c>
    </row>
    <row r="206" spans="2:4">
      <c r="B206" t="s">
        <v>2913</v>
      </c>
      <c r="C206" s="85">
        <v>1911.300142031</v>
      </c>
      <c r="D206" s="86">
        <v>48234</v>
      </c>
    </row>
    <row r="207" spans="2:4">
      <c r="B207" t="s">
        <v>2866</v>
      </c>
      <c r="C207" s="85">
        <v>527.43158607999999</v>
      </c>
      <c r="D207" s="86">
        <v>48268</v>
      </c>
    </row>
    <row r="208" spans="2:4">
      <c r="B208" t="s">
        <v>2905</v>
      </c>
      <c r="C208" s="85">
        <v>380.06736000000001</v>
      </c>
      <c r="D208" s="86">
        <v>48294</v>
      </c>
    </row>
    <row r="209" spans="2:4">
      <c r="B209" t="s">
        <v>2909</v>
      </c>
      <c r="C209" s="85">
        <v>80.567623532809989</v>
      </c>
      <c r="D209" s="86">
        <v>48319</v>
      </c>
    </row>
    <row r="210" spans="2:4">
      <c r="B210" t="s">
        <v>2911</v>
      </c>
      <c r="C210" s="85">
        <v>2922.1273793097353</v>
      </c>
      <c r="D210" s="86">
        <v>48332</v>
      </c>
    </row>
    <row r="211" spans="2:4">
      <c r="B211" t="s">
        <v>2917</v>
      </c>
      <c r="C211" s="85">
        <v>3193.3428990399998</v>
      </c>
      <c r="D211" s="86">
        <v>48365</v>
      </c>
    </row>
    <row r="212" spans="2:4">
      <c r="B212" t="s">
        <v>2401</v>
      </c>
      <c r="C212" s="85">
        <v>1623.3921960999999</v>
      </c>
      <c r="D212" s="86">
        <v>48366</v>
      </c>
    </row>
    <row r="213" spans="2:4">
      <c r="B213" t="s">
        <v>2918</v>
      </c>
      <c r="C213" s="85">
        <v>2004.790360942734</v>
      </c>
      <c r="D213" s="86">
        <v>48395</v>
      </c>
    </row>
    <row r="214" spans="2:4">
      <c r="B214" t="s">
        <v>2345</v>
      </c>
      <c r="C214" s="85">
        <v>648.91819461217676</v>
      </c>
      <c r="D214" s="86">
        <v>48395</v>
      </c>
    </row>
    <row r="215" spans="2:4">
      <c r="B215" t="s">
        <v>2856</v>
      </c>
      <c r="C215" s="85">
        <v>1989.3834257360002</v>
      </c>
      <c r="D215" s="86">
        <v>48446</v>
      </c>
    </row>
    <row r="216" spans="2:4">
      <c r="B216" t="s">
        <v>2862</v>
      </c>
      <c r="C216" s="85">
        <v>17.002498240000001</v>
      </c>
      <c r="D216" s="86">
        <v>48446</v>
      </c>
    </row>
    <row r="217" spans="2:4">
      <c r="B217" t="s">
        <v>2411</v>
      </c>
      <c r="C217" s="85">
        <v>187.33990143999998</v>
      </c>
      <c r="D217" s="86">
        <v>48466</v>
      </c>
    </row>
    <row r="218" spans="2:4">
      <c r="B218" t="s">
        <v>2919</v>
      </c>
      <c r="C218" s="85">
        <v>174.14962876199999</v>
      </c>
      <c r="D218" s="86">
        <v>48466</v>
      </c>
    </row>
    <row r="219" spans="2:4">
      <c r="B219" t="s">
        <v>2927</v>
      </c>
      <c r="C219" s="85">
        <v>4132.3231144621859</v>
      </c>
      <c r="D219" s="86">
        <v>48669</v>
      </c>
    </row>
    <row r="220" spans="2:4">
      <c r="B220" t="s">
        <v>2930</v>
      </c>
      <c r="C220" s="85">
        <v>6278.9020528910978</v>
      </c>
      <c r="D220" s="86">
        <v>48693</v>
      </c>
    </row>
    <row r="221" spans="2:4">
      <c r="B221" t="s">
        <v>2824</v>
      </c>
      <c r="C221" s="85">
        <v>179.50851999039998</v>
      </c>
      <c r="D221" s="86">
        <v>48723</v>
      </c>
    </row>
    <row r="222" spans="2:4">
      <c r="B222" t="s">
        <v>2925</v>
      </c>
      <c r="C222" s="85">
        <v>2205.7449910671371</v>
      </c>
      <c r="D222" s="86">
        <v>48757</v>
      </c>
    </row>
    <row r="223" spans="2:4">
      <c r="B223" t="s">
        <v>2283</v>
      </c>
      <c r="C223" s="85">
        <v>2738.04482140143</v>
      </c>
      <c r="D223" s="86">
        <v>48760</v>
      </c>
    </row>
    <row r="224" spans="2:4">
      <c r="B224" t="s">
        <v>2934</v>
      </c>
      <c r="C224" s="85">
        <v>6486.8771163000001</v>
      </c>
      <c r="D224" s="86">
        <v>48781</v>
      </c>
    </row>
    <row r="225" spans="2:4">
      <c r="B225" t="s">
        <v>2920</v>
      </c>
      <c r="C225" s="85">
        <v>1949.2379208</v>
      </c>
      <c r="D225" s="86">
        <v>48914</v>
      </c>
    </row>
    <row r="226" spans="2:4">
      <c r="B226" t="s">
        <v>2883</v>
      </c>
      <c r="C226" s="85">
        <v>923.03521258880005</v>
      </c>
      <c r="D226" s="86">
        <v>48942</v>
      </c>
    </row>
    <row r="227" spans="2:4">
      <c r="B227" t="s">
        <v>2895</v>
      </c>
      <c r="C227" s="85">
        <v>649.76962389279993</v>
      </c>
      <c r="D227" s="86">
        <v>48942</v>
      </c>
    </row>
    <row r="228" spans="2:4">
      <c r="B228" t="s">
        <v>2933</v>
      </c>
      <c r="C228" s="85">
        <v>17.722481511541726</v>
      </c>
      <c r="D228" s="86">
        <v>48944</v>
      </c>
    </row>
    <row r="229" spans="2:4">
      <c r="B229" t="s">
        <v>2661</v>
      </c>
      <c r="C229" s="85">
        <v>37.452465053313851</v>
      </c>
      <c r="D229" s="86">
        <v>49126</v>
      </c>
    </row>
    <row r="230" spans="2:4">
      <c r="B230" t="s">
        <v>2659</v>
      </c>
      <c r="C230" s="85">
        <v>3492.3129432358191</v>
      </c>
      <c r="D230" s="86">
        <v>49126</v>
      </c>
    </row>
    <row r="231" spans="2:4">
      <c r="B231" t="s">
        <v>2931</v>
      </c>
      <c r="C231" s="85">
        <v>1.06662330598032E-6</v>
      </c>
      <c r="D231" s="86">
        <v>49337</v>
      </c>
    </row>
    <row r="232" spans="2:4">
      <c r="B232" t="s">
        <v>2419</v>
      </c>
      <c r="C232" s="85">
        <v>3339.1606230399993</v>
      </c>
      <c r="D232" s="86">
        <v>49405</v>
      </c>
    </row>
    <row r="233" spans="2:4">
      <c r="B233" t="s">
        <v>2910</v>
      </c>
      <c r="C233" s="85">
        <v>2283.3917450509998</v>
      </c>
      <c r="D233" s="86">
        <v>49427</v>
      </c>
    </row>
    <row r="234" spans="2:4">
      <c r="B234" t="s">
        <v>2816</v>
      </c>
      <c r="C234" s="85">
        <v>2695.9655506060799</v>
      </c>
      <c r="D234" s="86">
        <v>50041</v>
      </c>
    </row>
    <row r="235" spans="2:4">
      <c r="B235" t="s">
        <v>2802</v>
      </c>
      <c r="C235" s="85">
        <v>1549.7898455879997</v>
      </c>
      <c r="D235" s="86">
        <v>50678</v>
      </c>
    </row>
    <row r="236" spans="2:4">
      <c r="B236" t="s">
        <v>2877</v>
      </c>
      <c r="C236" s="85">
        <v>3889.7911978079997</v>
      </c>
      <c r="D236" s="86">
        <v>50678</v>
      </c>
    </row>
    <row r="237" spans="2:4">
      <c r="B237" t="s">
        <v>2627</v>
      </c>
      <c r="C237" s="85">
        <v>1.3176628099999998E-3</v>
      </c>
      <c r="D237" s="86">
        <v>50678</v>
      </c>
    </row>
    <row r="238" spans="2:4">
      <c r="B238" t="s">
        <v>2915</v>
      </c>
      <c r="C238" s="85">
        <v>783.8398280602936</v>
      </c>
      <c r="D238" s="86">
        <v>50678</v>
      </c>
    </row>
    <row r="239" spans="2:4">
      <c r="B239" t="s">
        <v>2928</v>
      </c>
      <c r="C239" s="85">
        <v>2075.8730459199996</v>
      </c>
      <c r="D239" s="86">
        <v>50678</v>
      </c>
    </row>
    <row r="240" spans="2:4">
      <c r="B240" t="s">
        <v>2932</v>
      </c>
      <c r="C240" s="85">
        <v>4047.471641245535</v>
      </c>
      <c r="D240" s="86">
        <v>50678</v>
      </c>
    </row>
    <row r="241" spans="2:4">
      <c r="B241"/>
      <c r="C241" s="77"/>
    </row>
    <row r="242" spans="2:4">
      <c r="B242"/>
      <c r="C242" s="85"/>
      <c r="D242" s="87"/>
    </row>
    <row r="243" spans="2:4">
      <c r="B243"/>
      <c r="C243" s="85"/>
      <c r="D243" s="87"/>
    </row>
  </sheetData>
  <sortState xmlns:xlrd2="http://schemas.microsoft.com/office/spreadsheetml/2017/richdata2" ref="B68:D240">
    <sortCondition ref="D68:D240"/>
  </sortState>
  <mergeCells count="1">
    <mergeCell ref="B7:D7"/>
  </mergeCells>
  <dataValidations count="1">
    <dataValidation allowBlank="1" showInputMessage="1" showErrorMessage="1" sqref="B244:D1048576 E69:XFD1048576 A1:XFD68 A6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2751</v>
      </c>
    </row>
    <row r="3" spans="2:18">
      <c r="B3" s="2" t="s">
        <v>2</v>
      </c>
      <c r="C3" s="26" t="s">
        <v>2752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2751</v>
      </c>
    </row>
    <row r="3" spans="2:18">
      <c r="B3" s="2" t="s">
        <v>2</v>
      </c>
      <c r="C3" s="26" t="s">
        <v>2752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5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45197</v>
      </c>
    </row>
    <row r="2" spans="2:53">
      <c r="B2" s="2" t="s">
        <v>1</v>
      </c>
      <c r="C2" s="12" t="s">
        <v>2751</v>
      </c>
    </row>
    <row r="3" spans="2:53">
      <c r="B3" s="2" t="s">
        <v>2</v>
      </c>
      <c r="C3" s="26" t="s">
        <v>2752</v>
      </c>
    </row>
    <row r="4" spans="2:53">
      <c r="B4" s="2" t="s">
        <v>3</v>
      </c>
      <c r="C4" s="83" t="s">
        <v>196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6.33</v>
      </c>
      <c r="I11" s="7"/>
      <c r="J11" s="7"/>
      <c r="K11" s="76">
        <v>3.3399999999999999E-2</v>
      </c>
      <c r="L11" s="75">
        <v>282152918.13</v>
      </c>
      <c r="M11" s="7"/>
      <c r="N11" s="75">
        <v>367.20115600000003</v>
      </c>
      <c r="O11" s="75">
        <v>259570.94360149681</v>
      </c>
      <c r="P11" s="7"/>
      <c r="Q11" s="76">
        <v>1</v>
      </c>
      <c r="R11" s="76">
        <v>9.6000000000000002E-2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6.32</v>
      </c>
      <c r="K12" s="80">
        <v>3.3300000000000003E-2</v>
      </c>
      <c r="L12" s="81">
        <v>282010456.70999998</v>
      </c>
      <c r="N12" s="81">
        <v>367.20115600000003</v>
      </c>
      <c r="O12" s="81">
        <v>259167.312198175</v>
      </c>
      <c r="Q12" s="80">
        <v>0.99839999999999995</v>
      </c>
      <c r="R12" s="80">
        <v>9.5899999999999999E-2</v>
      </c>
    </row>
    <row r="13" spans="2:53">
      <c r="B13" s="79" t="s">
        <v>231</v>
      </c>
      <c r="C13" s="16"/>
      <c r="D13" s="16"/>
      <c r="H13" s="81">
        <v>5.24</v>
      </c>
      <c r="K13" s="80">
        <v>1.6E-2</v>
      </c>
      <c r="L13" s="81">
        <v>93181587.319999993</v>
      </c>
      <c r="N13" s="81">
        <v>0</v>
      </c>
      <c r="O13" s="81">
        <v>99045.050001023003</v>
      </c>
      <c r="Q13" s="80">
        <v>0.38159999999999999</v>
      </c>
      <c r="R13" s="80">
        <v>3.6600000000000001E-2</v>
      </c>
    </row>
    <row r="14" spans="2:53">
      <c r="B14" s="79" t="s">
        <v>232</v>
      </c>
      <c r="C14" s="16"/>
      <c r="D14" s="16"/>
      <c r="H14" s="81">
        <v>5.24</v>
      </c>
      <c r="K14" s="80">
        <v>1.6E-2</v>
      </c>
      <c r="L14" s="81">
        <v>93181587.319999993</v>
      </c>
      <c r="N14" s="81">
        <v>0</v>
      </c>
      <c r="O14" s="81">
        <v>99045.050001023003</v>
      </c>
      <c r="Q14" s="80">
        <v>0.38159999999999999</v>
      </c>
      <c r="R14" s="80">
        <v>3.6600000000000001E-2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175591.17</v>
      </c>
      <c r="M15" s="77">
        <v>140.66999999999999</v>
      </c>
      <c r="N15" s="77">
        <v>0</v>
      </c>
      <c r="O15" s="77">
        <v>247.00409883899999</v>
      </c>
      <c r="P15" s="78">
        <v>0</v>
      </c>
      <c r="Q15" s="78">
        <v>1E-3</v>
      </c>
      <c r="R15" s="78">
        <v>1E-4</v>
      </c>
    </row>
    <row r="16" spans="2:53">
      <c r="B16" t="s">
        <v>236</v>
      </c>
      <c r="C16" t="s">
        <v>237</v>
      </c>
      <c r="D16" t="s">
        <v>100</v>
      </c>
      <c r="E16" t="s">
        <v>235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9199112.2400000002</v>
      </c>
      <c r="M16" s="77">
        <v>109.59</v>
      </c>
      <c r="N16" s="77">
        <v>0</v>
      </c>
      <c r="O16" s="77">
        <v>10081.307103816</v>
      </c>
      <c r="P16" s="78">
        <v>4.0000000000000002E-4</v>
      </c>
      <c r="Q16" s="78">
        <v>3.8800000000000001E-2</v>
      </c>
      <c r="R16" s="78">
        <v>3.7000000000000002E-3</v>
      </c>
    </row>
    <row r="17" spans="2:18">
      <c r="B17" t="s">
        <v>238</v>
      </c>
      <c r="C17" t="s">
        <v>239</v>
      </c>
      <c r="D17" t="s">
        <v>100</v>
      </c>
      <c r="E17" t="s">
        <v>235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713914.19</v>
      </c>
      <c r="M17" s="77">
        <v>100.01</v>
      </c>
      <c r="N17" s="77">
        <v>0</v>
      </c>
      <c r="O17" s="77">
        <v>713.98558141900003</v>
      </c>
      <c r="P17" s="78">
        <v>0</v>
      </c>
      <c r="Q17" s="78">
        <v>2.8E-3</v>
      </c>
      <c r="R17" s="78">
        <v>2.9999999999999997E-4</v>
      </c>
    </row>
    <row r="18" spans="2:18">
      <c r="B18" t="s">
        <v>240</v>
      </c>
      <c r="C18" t="s">
        <v>241</v>
      </c>
      <c r="D18" t="s">
        <v>100</v>
      </c>
      <c r="E18" t="s">
        <v>235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142704.07999999999</v>
      </c>
      <c r="M18" s="77">
        <v>114.81</v>
      </c>
      <c r="N18" s="77">
        <v>0</v>
      </c>
      <c r="O18" s="77">
        <v>163.83855424800001</v>
      </c>
      <c r="P18" s="78">
        <v>0</v>
      </c>
      <c r="Q18" s="78">
        <v>5.9999999999999995E-4</v>
      </c>
      <c r="R18" s="78">
        <v>1E-4</v>
      </c>
    </row>
    <row r="19" spans="2:18">
      <c r="B19" t="s">
        <v>242</v>
      </c>
      <c r="C19" t="s">
        <v>243</v>
      </c>
      <c r="D19" t="s">
        <v>100</v>
      </c>
      <c r="E19" t="s">
        <v>235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14627415.220000001</v>
      </c>
      <c r="M19" s="77">
        <v>110.36</v>
      </c>
      <c r="N19" s="77">
        <v>0</v>
      </c>
      <c r="O19" s="77">
        <v>16142.815436792</v>
      </c>
      <c r="P19" s="78">
        <v>6.9999999999999999E-4</v>
      </c>
      <c r="Q19" s="78">
        <v>6.2199999999999998E-2</v>
      </c>
      <c r="R19" s="78">
        <v>6.0000000000000001E-3</v>
      </c>
    </row>
    <row r="20" spans="2:18">
      <c r="B20" t="s">
        <v>244</v>
      </c>
      <c r="C20" t="s">
        <v>245</v>
      </c>
      <c r="D20" t="s">
        <v>100</v>
      </c>
      <c r="E20" t="s">
        <v>235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16986485.789999999</v>
      </c>
      <c r="M20" s="77">
        <v>99.42</v>
      </c>
      <c r="N20" s="77">
        <v>0</v>
      </c>
      <c r="O20" s="77">
        <v>16887.964172418</v>
      </c>
      <c r="P20" s="78">
        <v>8.9999999999999998E-4</v>
      </c>
      <c r="Q20" s="78">
        <v>6.5100000000000005E-2</v>
      </c>
      <c r="R20" s="78">
        <v>6.1999999999999998E-3</v>
      </c>
    </row>
    <row r="21" spans="2:18">
      <c r="B21" t="s">
        <v>246</v>
      </c>
      <c r="C21" t="s">
        <v>247</v>
      </c>
      <c r="D21" t="s">
        <v>100</v>
      </c>
      <c r="E21" t="s">
        <v>235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2425520.33</v>
      </c>
      <c r="M21" s="77">
        <v>82.95</v>
      </c>
      <c r="N21" s="77">
        <v>0</v>
      </c>
      <c r="O21" s="77">
        <v>2011.9691137350001</v>
      </c>
      <c r="P21" s="78">
        <v>2.0000000000000001E-4</v>
      </c>
      <c r="Q21" s="78">
        <v>7.7999999999999996E-3</v>
      </c>
      <c r="R21" s="78">
        <v>6.9999999999999999E-4</v>
      </c>
    </row>
    <row r="22" spans="2:18">
      <c r="B22" t="s">
        <v>248</v>
      </c>
      <c r="C22" t="s">
        <v>249</v>
      </c>
      <c r="D22" t="s">
        <v>100</v>
      </c>
      <c r="E22" t="s">
        <v>235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1278120.96</v>
      </c>
      <c r="M22" s="77">
        <v>141.94</v>
      </c>
      <c r="N22" s="77">
        <v>0</v>
      </c>
      <c r="O22" s="77">
        <v>1814.164890624</v>
      </c>
      <c r="P22" s="78">
        <v>1E-4</v>
      </c>
      <c r="Q22" s="78">
        <v>7.0000000000000001E-3</v>
      </c>
      <c r="R22" s="78">
        <v>6.9999999999999999E-4</v>
      </c>
    </row>
    <row r="23" spans="2:18">
      <c r="B23" t="s">
        <v>250</v>
      </c>
      <c r="C23" t="s">
        <v>251</v>
      </c>
      <c r="D23" t="s">
        <v>100</v>
      </c>
      <c r="E23" t="s">
        <v>235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858054.33</v>
      </c>
      <c r="M23" s="77">
        <v>172.93</v>
      </c>
      <c r="N23" s="77">
        <v>0</v>
      </c>
      <c r="O23" s="77">
        <v>1483.833352869</v>
      </c>
      <c r="P23" s="78">
        <v>1E-4</v>
      </c>
      <c r="Q23" s="78">
        <v>5.7000000000000002E-3</v>
      </c>
      <c r="R23" s="78">
        <v>5.0000000000000001E-4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19593418.32</v>
      </c>
      <c r="M24" s="77">
        <v>105.57</v>
      </c>
      <c r="N24" s="77">
        <v>0</v>
      </c>
      <c r="O24" s="77">
        <v>20684.771720424</v>
      </c>
      <c r="P24" s="78">
        <v>1E-3</v>
      </c>
      <c r="Q24" s="78">
        <v>7.9699999999999993E-2</v>
      </c>
      <c r="R24" s="78">
        <v>7.7000000000000002E-3</v>
      </c>
    </row>
    <row r="25" spans="2:18">
      <c r="B25" t="s">
        <v>254</v>
      </c>
      <c r="C25" t="s">
        <v>255</v>
      </c>
      <c r="D25" t="s">
        <v>100</v>
      </c>
      <c r="E25" t="s">
        <v>235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24652840.280000001</v>
      </c>
      <c r="M25" s="77">
        <v>106.72</v>
      </c>
      <c r="N25" s="77">
        <v>0</v>
      </c>
      <c r="O25" s="77">
        <v>26309.511146815999</v>
      </c>
      <c r="P25" s="78">
        <v>1.2999999999999999E-3</v>
      </c>
      <c r="Q25" s="78">
        <v>0.1014</v>
      </c>
      <c r="R25" s="78">
        <v>9.7000000000000003E-3</v>
      </c>
    </row>
    <row r="26" spans="2:18">
      <c r="B26" t="s">
        <v>256</v>
      </c>
      <c r="C26" t="s">
        <v>257</v>
      </c>
      <c r="D26" t="s">
        <v>100</v>
      </c>
      <c r="E26" t="s">
        <v>235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2528410.41</v>
      </c>
      <c r="M26" s="77">
        <v>99.03</v>
      </c>
      <c r="N26" s="77">
        <v>0</v>
      </c>
      <c r="O26" s="77">
        <v>2503.8848290229998</v>
      </c>
      <c r="P26" s="78">
        <v>0</v>
      </c>
      <c r="Q26" s="78">
        <v>9.5999999999999992E-3</v>
      </c>
      <c r="R26" s="78">
        <v>8.9999999999999998E-4</v>
      </c>
    </row>
    <row r="27" spans="2:18">
      <c r="B27" s="79" t="s">
        <v>258</v>
      </c>
      <c r="C27" s="16"/>
      <c r="D27" s="16"/>
      <c r="H27" s="81">
        <v>6.98</v>
      </c>
      <c r="K27" s="80">
        <v>4.41E-2</v>
      </c>
      <c r="L27" s="81">
        <v>188828869.38999999</v>
      </c>
      <c r="N27" s="81">
        <v>367.20115600000003</v>
      </c>
      <c r="O27" s="81">
        <v>160122.26219715201</v>
      </c>
      <c r="Q27" s="80">
        <v>0.6169</v>
      </c>
      <c r="R27" s="80">
        <v>5.9299999999999999E-2</v>
      </c>
    </row>
    <row r="28" spans="2:18">
      <c r="B28" s="79" t="s">
        <v>259</v>
      </c>
      <c r="C28" s="16"/>
      <c r="D28" s="16"/>
      <c r="H28" s="81">
        <v>0.54</v>
      </c>
      <c r="K28" s="80">
        <v>4.7899999999999998E-2</v>
      </c>
      <c r="L28" s="81">
        <v>31289002.93</v>
      </c>
      <c r="N28" s="81">
        <v>0</v>
      </c>
      <c r="O28" s="81">
        <v>30515.233981116002</v>
      </c>
      <c r="Q28" s="80">
        <v>0.1176</v>
      </c>
      <c r="R28" s="80">
        <v>1.1299999999999999E-2</v>
      </c>
    </row>
    <row r="29" spans="2:18">
      <c r="B29" t="s">
        <v>260</v>
      </c>
      <c r="C29" t="s">
        <v>261</v>
      </c>
      <c r="D29" t="s">
        <v>100</v>
      </c>
      <c r="E29" t="s">
        <v>235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4391020.07</v>
      </c>
      <c r="M29" s="77">
        <v>97.64</v>
      </c>
      <c r="N29" s="77">
        <v>0</v>
      </c>
      <c r="O29" s="77">
        <v>4287.3919963480002</v>
      </c>
      <c r="P29" s="78">
        <v>2.0000000000000001E-4</v>
      </c>
      <c r="Q29" s="78">
        <v>1.6500000000000001E-2</v>
      </c>
      <c r="R29" s="78">
        <v>1.6000000000000001E-3</v>
      </c>
    </row>
    <row r="30" spans="2:18">
      <c r="B30" t="s">
        <v>262</v>
      </c>
      <c r="C30" t="s">
        <v>263</v>
      </c>
      <c r="D30" t="s">
        <v>100</v>
      </c>
      <c r="E30" t="s">
        <v>235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530224.94999999995</v>
      </c>
      <c r="M30" s="77">
        <v>98.78</v>
      </c>
      <c r="N30" s="77">
        <v>0</v>
      </c>
      <c r="O30" s="77">
        <v>523.75620561000005</v>
      </c>
      <c r="P30" s="78">
        <v>0</v>
      </c>
      <c r="Q30" s="78">
        <v>2E-3</v>
      </c>
      <c r="R30" s="78">
        <v>2.0000000000000001E-4</v>
      </c>
    </row>
    <row r="31" spans="2:18">
      <c r="B31" t="s">
        <v>264</v>
      </c>
      <c r="C31" t="s">
        <v>265</v>
      </c>
      <c r="D31" t="s">
        <v>100</v>
      </c>
      <c r="E31" t="s">
        <v>235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6014698.6100000003</v>
      </c>
      <c r="M31" s="77">
        <v>98.33</v>
      </c>
      <c r="N31" s="77">
        <v>0</v>
      </c>
      <c r="O31" s="77">
        <v>5914.2531432129999</v>
      </c>
      <c r="P31" s="78">
        <v>2.0000000000000001E-4</v>
      </c>
      <c r="Q31" s="78">
        <v>2.2800000000000001E-2</v>
      </c>
      <c r="R31" s="78">
        <v>2.2000000000000001E-3</v>
      </c>
    </row>
    <row r="32" spans="2:18">
      <c r="B32" t="s">
        <v>266</v>
      </c>
      <c r="C32" t="s">
        <v>267</v>
      </c>
      <c r="D32" t="s">
        <v>100</v>
      </c>
      <c r="E32" t="s">
        <v>235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7951640.8700000001</v>
      </c>
      <c r="M32" s="77">
        <v>97.97</v>
      </c>
      <c r="N32" s="77">
        <v>0</v>
      </c>
      <c r="O32" s="77">
        <v>7790.2225603389998</v>
      </c>
      <c r="P32" s="78">
        <v>2.9999999999999997E-4</v>
      </c>
      <c r="Q32" s="78">
        <v>0.03</v>
      </c>
      <c r="R32" s="78">
        <v>2.8999999999999998E-3</v>
      </c>
    </row>
    <row r="33" spans="2:18">
      <c r="B33" t="s">
        <v>268</v>
      </c>
      <c r="C33" t="s">
        <v>269</v>
      </c>
      <c r="D33" t="s">
        <v>100</v>
      </c>
      <c r="E33" t="s">
        <v>235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64373.13</v>
      </c>
      <c r="M33" s="77">
        <v>96.05</v>
      </c>
      <c r="N33" s="77">
        <v>0</v>
      </c>
      <c r="O33" s="77">
        <v>61.830391364999997</v>
      </c>
      <c r="P33" s="78">
        <v>0</v>
      </c>
      <c r="Q33" s="78">
        <v>2.0000000000000001E-4</v>
      </c>
      <c r="R33" s="78">
        <v>0</v>
      </c>
    </row>
    <row r="34" spans="2:18">
      <c r="B34" t="s">
        <v>270</v>
      </c>
      <c r="C34" t="s">
        <v>271</v>
      </c>
      <c r="D34" t="s">
        <v>100</v>
      </c>
      <c r="E34" t="s">
        <v>235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2311799.7599999998</v>
      </c>
      <c r="M34" s="77">
        <v>95.72</v>
      </c>
      <c r="N34" s="77">
        <v>0</v>
      </c>
      <c r="O34" s="77">
        <v>2212.8547302719999</v>
      </c>
      <c r="P34" s="78">
        <v>1E-4</v>
      </c>
      <c r="Q34" s="78">
        <v>8.5000000000000006E-3</v>
      </c>
      <c r="R34" s="78">
        <v>8.0000000000000004E-4</v>
      </c>
    </row>
    <row r="35" spans="2:18">
      <c r="B35" t="s">
        <v>272</v>
      </c>
      <c r="C35" t="s">
        <v>273</v>
      </c>
      <c r="D35" t="s">
        <v>100</v>
      </c>
      <c r="E35" t="s">
        <v>235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59.47</v>
      </c>
      <c r="M35" s="77">
        <v>99.15</v>
      </c>
      <c r="N35" s="77">
        <v>0</v>
      </c>
      <c r="O35" s="77">
        <v>5.8964505E-2</v>
      </c>
      <c r="P35" s="78">
        <v>0</v>
      </c>
      <c r="Q35" s="78">
        <v>0</v>
      </c>
      <c r="R35" s="78">
        <v>0</v>
      </c>
    </row>
    <row r="36" spans="2:18">
      <c r="B36" t="s">
        <v>274</v>
      </c>
      <c r="C36" t="s">
        <v>275</v>
      </c>
      <c r="D36" t="s">
        <v>100</v>
      </c>
      <c r="E36" t="s">
        <v>235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4576610.91</v>
      </c>
      <c r="M36" s="77">
        <v>97.2</v>
      </c>
      <c r="N36" s="77">
        <v>0</v>
      </c>
      <c r="O36" s="77">
        <v>4448.4658045200003</v>
      </c>
      <c r="P36" s="78">
        <v>2.9999999999999997E-4</v>
      </c>
      <c r="Q36" s="78">
        <v>1.7100000000000001E-2</v>
      </c>
      <c r="R36" s="78">
        <v>1.6000000000000001E-3</v>
      </c>
    </row>
    <row r="37" spans="2:18">
      <c r="B37" t="s">
        <v>276</v>
      </c>
      <c r="C37" t="s">
        <v>277</v>
      </c>
      <c r="D37" t="s">
        <v>100</v>
      </c>
      <c r="E37" t="s">
        <v>235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5448575.1600000001</v>
      </c>
      <c r="M37" s="77">
        <v>96.84</v>
      </c>
      <c r="N37" s="77">
        <v>0</v>
      </c>
      <c r="O37" s="77">
        <v>5276.4001849440001</v>
      </c>
      <c r="P37" s="78">
        <v>2.9999999999999997E-4</v>
      </c>
      <c r="Q37" s="78">
        <v>2.0299999999999999E-2</v>
      </c>
      <c r="R37" s="78">
        <v>2E-3</v>
      </c>
    </row>
    <row r="38" spans="2:18">
      <c r="B38" s="79" t="s">
        <v>278</v>
      </c>
      <c r="C38" s="16"/>
      <c r="D38" s="16"/>
      <c r="H38" s="81">
        <v>8.5</v>
      </c>
      <c r="K38" s="80">
        <v>4.3200000000000002E-2</v>
      </c>
      <c r="L38" s="81">
        <v>157539866.46000001</v>
      </c>
      <c r="N38" s="81">
        <v>367.20115600000003</v>
      </c>
      <c r="O38" s="81">
        <v>129607.02821603599</v>
      </c>
      <c r="Q38" s="80">
        <v>0.49930000000000002</v>
      </c>
      <c r="R38" s="80">
        <v>4.8000000000000001E-2</v>
      </c>
    </row>
    <row r="39" spans="2:18">
      <c r="B39" t="s">
        <v>279</v>
      </c>
      <c r="C39" t="s">
        <v>280</v>
      </c>
      <c r="D39" t="s">
        <v>100</v>
      </c>
      <c r="E39" t="s">
        <v>235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16364918.630000001</v>
      </c>
      <c r="M39" s="77">
        <v>91.16</v>
      </c>
      <c r="N39" s="77">
        <v>367.20115600000003</v>
      </c>
      <c r="O39" s="77">
        <v>15285.460979108</v>
      </c>
      <c r="P39" s="78">
        <v>6.9999999999999999E-4</v>
      </c>
      <c r="Q39" s="78">
        <v>5.8900000000000001E-2</v>
      </c>
      <c r="R39" s="78">
        <v>5.7000000000000002E-3</v>
      </c>
    </row>
    <row r="40" spans="2:18">
      <c r="B40" t="s">
        <v>281</v>
      </c>
      <c r="C40" t="s">
        <v>282</v>
      </c>
      <c r="D40" t="s">
        <v>100</v>
      </c>
      <c r="E40" t="s">
        <v>235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973626.13</v>
      </c>
      <c r="M40" s="77">
        <v>91.2</v>
      </c>
      <c r="N40" s="77">
        <v>0</v>
      </c>
      <c r="O40" s="77">
        <v>887.94703056000003</v>
      </c>
      <c r="P40" s="78">
        <v>1E-4</v>
      </c>
      <c r="Q40" s="78">
        <v>3.3999999999999998E-3</v>
      </c>
      <c r="R40" s="78">
        <v>2.9999999999999997E-4</v>
      </c>
    </row>
    <row r="41" spans="2:18">
      <c r="B41" t="s">
        <v>283</v>
      </c>
      <c r="C41" t="s">
        <v>284</v>
      </c>
      <c r="D41" t="s">
        <v>100</v>
      </c>
      <c r="E41" t="s">
        <v>235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10316697.130000001</v>
      </c>
      <c r="M41" s="77">
        <v>99.4</v>
      </c>
      <c r="N41" s="77">
        <v>0</v>
      </c>
      <c r="O41" s="77">
        <v>10254.79694722</v>
      </c>
      <c r="P41" s="78">
        <v>2.3E-3</v>
      </c>
      <c r="Q41" s="78">
        <v>3.95E-2</v>
      </c>
      <c r="R41" s="78">
        <v>3.8E-3</v>
      </c>
    </row>
    <row r="42" spans="2:18">
      <c r="B42" t="s">
        <v>285</v>
      </c>
      <c r="C42" t="s">
        <v>286</v>
      </c>
      <c r="D42" t="s">
        <v>100</v>
      </c>
      <c r="E42" t="s">
        <v>235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6356847.0300000003</v>
      </c>
      <c r="M42" s="77">
        <v>93.59</v>
      </c>
      <c r="N42" s="77">
        <v>0</v>
      </c>
      <c r="O42" s="77">
        <v>5949.3731353769999</v>
      </c>
      <c r="P42" s="78">
        <v>2.9999999999999997E-4</v>
      </c>
      <c r="Q42" s="78">
        <v>2.29E-2</v>
      </c>
      <c r="R42" s="78">
        <v>2.2000000000000001E-3</v>
      </c>
    </row>
    <row r="43" spans="2:18">
      <c r="B43" t="s">
        <v>287</v>
      </c>
      <c r="C43" t="s">
        <v>288</v>
      </c>
      <c r="D43" t="s">
        <v>100</v>
      </c>
      <c r="E43" t="s">
        <v>235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7277328.1200000001</v>
      </c>
      <c r="M43" s="77">
        <v>91.42</v>
      </c>
      <c r="N43" s="77">
        <v>0</v>
      </c>
      <c r="O43" s="77">
        <v>6652.9333673040001</v>
      </c>
      <c r="P43" s="78">
        <v>2.9999999999999997E-4</v>
      </c>
      <c r="Q43" s="78">
        <v>2.5600000000000001E-2</v>
      </c>
      <c r="R43" s="78">
        <v>2.5000000000000001E-3</v>
      </c>
    </row>
    <row r="44" spans="2:18">
      <c r="B44" t="s">
        <v>289</v>
      </c>
      <c r="C44" t="s">
        <v>290</v>
      </c>
      <c r="D44" t="s">
        <v>100</v>
      </c>
      <c r="E44" t="s">
        <v>235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6804.37</v>
      </c>
      <c r="M44" s="77">
        <v>95.09</v>
      </c>
      <c r="N44" s="77">
        <v>0</v>
      </c>
      <c r="O44" s="77">
        <v>6.4702754330000003</v>
      </c>
      <c r="P44" s="78">
        <v>0</v>
      </c>
      <c r="Q44" s="78">
        <v>0</v>
      </c>
      <c r="R44" s="78">
        <v>0</v>
      </c>
    </row>
    <row r="45" spans="2:18">
      <c r="B45" t="s">
        <v>291</v>
      </c>
      <c r="C45" t="s">
        <v>292</v>
      </c>
      <c r="D45" t="s">
        <v>100</v>
      </c>
      <c r="E45" t="s">
        <v>235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11407845.109999999</v>
      </c>
      <c r="M45" s="77">
        <v>74.349999999999994</v>
      </c>
      <c r="N45" s="77">
        <v>0</v>
      </c>
      <c r="O45" s="77">
        <v>8481.7328392849995</v>
      </c>
      <c r="P45" s="78">
        <v>1.6000000000000001E-3</v>
      </c>
      <c r="Q45" s="78">
        <v>3.27E-2</v>
      </c>
      <c r="R45" s="78">
        <v>3.0999999999999999E-3</v>
      </c>
    </row>
    <row r="46" spans="2:18">
      <c r="B46" t="s">
        <v>293</v>
      </c>
      <c r="C46" t="s">
        <v>294</v>
      </c>
      <c r="D46" t="s">
        <v>100</v>
      </c>
      <c r="E46" t="s">
        <v>235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0.03</v>
      </c>
      <c r="M46" s="77">
        <v>111</v>
      </c>
      <c r="N46" s="77">
        <v>0</v>
      </c>
      <c r="O46" s="77">
        <v>3.3300000000000003E-5</v>
      </c>
      <c r="P46" s="78">
        <v>0</v>
      </c>
      <c r="Q46" s="78">
        <v>0</v>
      </c>
      <c r="R46" s="78">
        <v>0</v>
      </c>
    </row>
    <row r="47" spans="2:18">
      <c r="B47" t="s">
        <v>295</v>
      </c>
      <c r="C47" t="s">
        <v>296</v>
      </c>
      <c r="D47" t="s">
        <v>100</v>
      </c>
      <c r="E47" t="s">
        <v>235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1515.07</v>
      </c>
      <c r="M47" s="77">
        <v>101.56</v>
      </c>
      <c r="N47" s="77">
        <v>0</v>
      </c>
      <c r="O47" s="77">
        <v>1.5387050920000001</v>
      </c>
      <c r="P47" s="78">
        <v>0</v>
      </c>
      <c r="Q47" s="78">
        <v>0</v>
      </c>
      <c r="R47" s="78">
        <v>0</v>
      </c>
    </row>
    <row r="48" spans="2:18">
      <c r="B48" t="s">
        <v>297</v>
      </c>
      <c r="C48" t="s">
        <v>298</v>
      </c>
      <c r="D48" t="s">
        <v>100</v>
      </c>
      <c r="E48" t="s">
        <v>235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6845.57</v>
      </c>
      <c r="M48" s="77">
        <v>117.33</v>
      </c>
      <c r="N48" s="77">
        <v>0</v>
      </c>
      <c r="O48" s="77">
        <v>8.0319072810000005</v>
      </c>
      <c r="P48" s="78">
        <v>0</v>
      </c>
      <c r="Q48" s="78">
        <v>0</v>
      </c>
      <c r="R48" s="78">
        <v>0</v>
      </c>
    </row>
    <row r="49" spans="2:18">
      <c r="B49" t="s">
        <v>299</v>
      </c>
      <c r="C49" t="s">
        <v>300</v>
      </c>
      <c r="D49" t="s">
        <v>100</v>
      </c>
      <c r="E49" t="s">
        <v>235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57070.69</v>
      </c>
      <c r="M49" s="77">
        <v>96.08</v>
      </c>
      <c r="N49" s="77">
        <v>0</v>
      </c>
      <c r="O49" s="77">
        <v>54.833518951999999</v>
      </c>
      <c r="P49" s="78">
        <v>0</v>
      </c>
      <c r="Q49" s="78">
        <v>2.0000000000000001E-4</v>
      </c>
      <c r="R49" s="78">
        <v>0</v>
      </c>
    </row>
    <row r="50" spans="2:18">
      <c r="B50" t="s">
        <v>301</v>
      </c>
      <c r="C50" t="s">
        <v>302</v>
      </c>
      <c r="D50" t="s">
        <v>100</v>
      </c>
      <c r="E50" t="s">
        <v>235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21590.639999999999</v>
      </c>
      <c r="M50" s="77">
        <v>94.08</v>
      </c>
      <c r="N50" s="77">
        <v>0</v>
      </c>
      <c r="O50" s="77">
        <v>20.312474112</v>
      </c>
      <c r="P50" s="78">
        <v>0</v>
      </c>
      <c r="Q50" s="78">
        <v>1E-4</v>
      </c>
      <c r="R50" s="78">
        <v>0</v>
      </c>
    </row>
    <row r="51" spans="2:18">
      <c r="B51" t="s">
        <v>303</v>
      </c>
      <c r="C51" t="s">
        <v>304</v>
      </c>
      <c r="D51" t="s">
        <v>100</v>
      </c>
      <c r="E51" t="s">
        <v>235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28500973.309999999</v>
      </c>
      <c r="M51" s="77">
        <v>82.4</v>
      </c>
      <c r="N51" s="77">
        <v>0</v>
      </c>
      <c r="O51" s="77">
        <v>23484.802007440001</v>
      </c>
      <c r="P51" s="78">
        <v>1.1999999999999999E-3</v>
      </c>
      <c r="Q51" s="78">
        <v>9.0499999999999997E-2</v>
      </c>
      <c r="R51" s="78">
        <v>8.6999999999999994E-3</v>
      </c>
    </row>
    <row r="52" spans="2:18">
      <c r="B52" t="s">
        <v>305</v>
      </c>
      <c r="C52" t="s">
        <v>306</v>
      </c>
      <c r="D52" t="s">
        <v>100</v>
      </c>
      <c r="E52" t="s">
        <v>235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48020952.920000002</v>
      </c>
      <c r="M52" s="77">
        <v>79.739999999999995</v>
      </c>
      <c r="N52" s="77">
        <v>0</v>
      </c>
      <c r="O52" s="77">
        <v>38291.907858407998</v>
      </c>
      <c r="P52" s="78">
        <v>3.3999999999999998E-3</v>
      </c>
      <c r="Q52" s="78">
        <v>0.14749999999999999</v>
      </c>
      <c r="R52" s="78">
        <v>1.4200000000000001E-2</v>
      </c>
    </row>
    <row r="53" spans="2:18">
      <c r="B53" t="s">
        <v>307</v>
      </c>
      <c r="C53" t="s">
        <v>308</v>
      </c>
      <c r="D53" t="s">
        <v>100</v>
      </c>
      <c r="E53" t="s">
        <v>235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56451.69</v>
      </c>
      <c r="M53" s="77">
        <v>100.76</v>
      </c>
      <c r="N53" s="77">
        <v>0</v>
      </c>
      <c r="O53" s="77">
        <v>56.880722843999997</v>
      </c>
      <c r="P53" s="78">
        <v>0</v>
      </c>
      <c r="Q53" s="78">
        <v>2.0000000000000001E-4</v>
      </c>
      <c r="R53" s="78">
        <v>0</v>
      </c>
    </row>
    <row r="54" spans="2:18">
      <c r="B54" t="s">
        <v>309</v>
      </c>
      <c r="C54" t="s">
        <v>310</v>
      </c>
      <c r="D54" t="s">
        <v>100</v>
      </c>
      <c r="E54" t="s">
        <v>235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28170400.02</v>
      </c>
      <c r="M54" s="77">
        <v>71.599999999999994</v>
      </c>
      <c r="N54" s="77">
        <v>0</v>
      </c>
      <c r="O54" s="77">
        <v>20170.00641432</v>
      </c>
      <c r="P54" s="78">
        <v>1.4E-3</v>
      </c>
      <c r="Q54" s="78">
        <v>7.7700000000000005E-2</v>
      </c>
      <c r="R54" s="78">
        <v>7.4999999999999997E-3</v>
      </c>
    </row>
    <row r="55" spans="2:18">
      <c r="B55" s="79" t="s">
        <v>311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211</v>
      </c>
      <c r="C56" t="s">
        <v>211</v>
      </c>
      <c r="D56" s="16"/>
      <c r="E56" t="s">
        <v>211</v>
      </c>
      <c r="H56" s="77">
        <v>0</v>
      </c>
      <c r="I56" t="s">
        <v>211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312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228</v>
      </c>
      <c r="C59" s="16"/>
      <c r="D59" s="16"/>
      <c r="H59" s="81">
        <v>16.559999999999999</v>
      </c>
      <c r="K59" s="80">
        <v>6.2399999999999997E-2</v>
      </c>
      <c r="L59" s="81">
        <v>142461.42000000001</v>
      </c>
      <c r="N59" s="81">
        <v>0</v>
      </c>
      <c r="O59" s="81">
        <v>403.63140332180399</v>
      </c>
      <c r="Q59" s="80">
        <v>1.6000000000000001E-3</v>
      </c>
      <c r="R59" s="80">
        <v>1E-4</v>
      </c>
    </row>
    <row r="60" spans="2:18">
      <c r="B60" s="79" t="s">
        <v>313</v>
      </c>
      <c r="C60" s="16"/>
      <c r="D60" s="16"/>
      <c r="H60" s="81">
        <v>16.559999999999999</v>
      </c>
      <c r="K60" s="80">
        <v>6.2399999999999997E-2</v>
      </c>
      <c r="L60" s="81">
        <v>142461.42000000001</v>
      </c>
      <c r="N60" s="81">
        <v>0</v>
      </c>
      <c r="O60" s="81">
        <v>403.63140332180399</v>
      </c>
      <c r="Q60" s="80">
        <v>1.6000000000000001E-3</v>
      </c>
      <c r="R60" s="80">
        <v>1E-4</v>
      </c>
    </row>
    <row r="61" spans="2:18">
      <c r="B61" t="s">
        <v>314</v>
      </c>
      <c r="C61" t="s">
        <v>315</v>
      </c>
      <c r="D61" t="s">
        <v>123</v>
      </c>
      <c r="E61" t="s">
        <v>945</v>
      </c>
      <c r="F61" t="s">
        <v>2700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142461.42000000001</v>
      </c>
      <c r="M61" s="77">
        <v>73.610500026323024</v>
      </c>
      <c r="N61" s="77">
        <v>0</v>
      </c>
      <c r="O61" s="77">
        <v>403.63140332180399</v>
      </c>
      <c r="P61" s="78">
        <v>1E-4</v>
      </c>
      <c r="Q61" s="78">
        <v>1.6000000000000001E-3</v>
      </c>
      <c r="R61" s="78">
        <v>1E-4</v>
      </c>
    </row>
    <row r="62" spans="2:18">
      <c r="B62" s="79" t="s">
        <v>317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211</v>
      </c>
      <c r="C63" t="s">
        <v>211</v>
      </c>
      <c r="D63" s="16"/>
      <c r="E63" t="s">
        <v>211</v>
      </c>
      <c r="H63" s="77">
        <v>0</v>
      </c>
      <c r="I63" t="s">
        <v>211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318</v>
      </c>
      <c r="C64" s="16"/>
      <c r="D64" s="16"/>
    </row>
    <row r="65" spans="2:4">
      <c r="B65" t="s">
        <v>319</v>
      </c>
      <c r="C65" s="16"/>
      <c r="D65" s="16"/>
    </row>
    <row r="66" spans="2:4">
      <c r="B66" t="s">
        <v>320</v>
      </c>
      <c r="C66" s="16"/>
      <c r="D66" s="16"/>
    </row>
    <row r="67" spans="2:4">
      <c r="B67" t="s">
        <v>321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45197</v>
      </c>
    </row>
    <row r="2" spans="2:23">
      <c r="B2" s="2" t="s">
        <v>1</v>
      </c>
      <c r="C2" s="12" t="s">
        <v>2751</v>
      </c>
    </row>
    <row r="3" spans="2:23">
      <c r="B3" s="2" t="s">
        <v>2</v>
      </c>
      <c r="C3" s="26" t="s">
        <v>2752</v>
      </c>
    </row>
    <row r="4" spans="2:23">
      <c r="B4" s="2" t="s">
        <v>3</v>
      </c>
      <c r="C4" s="83" t="s">
        <v>196</v>
      </c>
    </row>
    <row r="5" spans="2:23">
      <c r="B5" s="2"/>
    </row>
    <row r="7" spans="2:23" ht="26.25" customHeight="1">
      <c r="B7" s="114" t="s">
        <v>178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911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45197</v>
      </c>
      <c r="E1" s="16"/>
      <c r="F1" s="16"/>
      <c r="G1" s="16"/>
    </row>
    <row r="2" spans="2:68">
      <c r="B2" s="2" t="s">
        <v>1</v>
      </c>
      <c r="C2" s="12" t="s">
        <v>2751</v>
      </c>
      <c r="E2" s="16"/>
      <c r="F2" s="16"/>
      <c r="G2" s="16"/>
    </row>
    <row r="3" spans="2:68">
      <c r="B3" s="2" t="s">
        <v>2</v>
      </c>
      <c r="C3" s="26" t="s">
        <v>2752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N22" sqref="N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45197</v>
      </c>
      <c r="E1" s="16"/>
      <c r="F1" s="16"/>
    </row>
    <row r="2" spans="2:66">
      <c r="B2" s="2" t="s">
        <v>1</v>
      </c>
      <c r="C2" s="12" t="s">
        <v>2751</v>
      </c>
      <c r="E2" s="16"/>
      <c r="F2" s="16"/>
    </row>
    <row r="3" spans="2:66">
      <c r="B3" s="2" t="s">
        <v>2</v>
      </c>
      <c r="C3" s="26" t="s">
        <v>2752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4.53</v>
      </c>
      <c r="L11" s="7"/>
      <c r="M11" s="7"/>
      <c r="N11" s="76">
        <v>4.8599999999999997E-2</v>
      </c>
      <c r="O11" s="75">
        <f>O12+O257</f>
        <v>344042210.20000005</v>
      </c>
      <c r="P11" s="33"/>
      <c r="Q11" s="75">
        <f t="shared" ref="Q11:R11" si="0">Q12+Q257</f>
        <v>1616.8034299999999</v>
      </c>
      <c r="R11" s="75">
        <f t="shared" si="0"/>
        <v>491867.13095948444</v>
      </c>
      <c r="S11" s="7"/>
      <c r="T11" s="76">
        <f>R11/$R$11</f>
        <v>1</v>
      </c>
      <c r="U11" s="76">
        <f>R11/'סכום נכסי הקרן'!$C$42</f>
        <v>0.18200588118923511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4.3899999999999997</v>
      </c>
      <c r="N12" s="80">
        <v>3.9399999999999998E-2</v>
      </c>
      <c r="O12" s="81">
        <f>O13+O168+O250+O255</f>
        <v>311222273.24000007</v>
      </c>
      <c r="Q12" s="81">
        <f t="shared" ref="Q12:R12" si="1">Q13+Q168+Q250+Q255</f>
        <v>1616.8034299999999</v>
      </c>
      <c r="R12" s="81">
        <f t="shared" si="1"/>
        <v>372105.39285582904</v>
      </c>
      <c r="T12" s="80">
        <f t="shared" ref="T12:T75" si="2">R12/$R$11</f>
        <v>0.75651607809199128</v>
      </c>
      <c r="U12" s="80">
        <f>R12/'סכום נכסי הקרן'!$C$42</f>
        <v>0.13769037542695706</v>
      </c>
    </row>
    <row r="13" spans="2:66">
      <c r="B13" s="79" t="s">
        <v>322</v>
      </c>
      <c r="C13" s="16"/>
      <c r="D13" s="16"/>
      <c r="E13" s="16"/>
      <c r="F13" s="16"/>
      <c r="K13" s="81">
        <v>4.47</v>
      </c>
      <c r="N13" s="80">
        <v>3.5499999999999997E-2</v>
      </c>
      <c r="O13" s="81">
        <f>SUM(O14:O167)</f>
        <v>245698442.92000008</v>
      </c>
      <c r="Q13" s="81">
        <f t="shared" ref="Q13:R13" si="3">SUM(Q14:Q167)</f>
        <v>1349.5668999999998</v>
      </c>
      <c r="R13" s="81">
        <f t="shared" si="3"/>
        <v>311872.55639478902</v>
      </c>
      <c r="T13" s="80">
        <f t="shared" si="2"/>
        <v>0.63405854297769337</v>
      </c>
      <c r="U13" s="80">
        <f>R13/'סכום נכסי הקרן'!$C$42</f>
        <v>0.11540238384021759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330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0.04</v>
      </c>
      <c r="P14" s="77">
        <v>108.5</v>
      </c>
      <c r="Q14" s="77">
        <v>0</v>
      </c>
      <c r="R14" s="77">
        <v>4.3399999999999998E-5</v>
      </c>
      <c r="S14" s="78">
        <v>0</v>
      </c>
      <c r="T14" s="78">
        <f t="shared" si="2"/>
        <v>8.8235210828866909E-11</v>
      </c>
      <c r="U14" s="78">
        <f>R14/'סכום נכסי הקרן'!$C$42</f>
        <v>1.6059327298825859E-11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333</v>
      </c>
      <c r="G15" t="s">
        <v>329</v>
      </c>
      <c r="H15" t="s">
        <v>330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321067.38</v>
      </c>
      <c r="P15" s="77">
        <v>96.35</v>
      </c>
      <c r="Q15" s="77">
        <v>0</v>
      </c>
      <c r="R15" s="77">
        <v>309.34842063000002</v>
      </c>
      <c r="S15" s="78">
        <v>2.9999999999999997E-4</v>
      </c>
      <c r="T15" s="78">
        <f t="shared" si="2"/>
        <v>6.2892679985864181E-4</v>
      </c>
      <c r="U15" s="78">
        <f>R15/'סכום נכסי הקרן'!$C$42</f>
        <v>1.144683764117978E-4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333</v>
      </c>
      <c r="G16" t="s">
        <v>329</v>
      </c>
      <c r="H16" t="s">
        <v>330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0.02</v>
      </c>
      <c r="P16" s="77">
        <v>110.38</v>
      </c>
      <c r="Q16" s="77">
        <v>0</v>
      </c>
      <c r="R16" s="77">
        <v>2.2076E-5</v>
      </c>
      <c r="S16" s="78">
        <v>0</v>
      </c>
      <c r="T16" s="78">
        <f t="shared" si="2"/>
        <v>4.4882039499033778E-11</v>
      </c>
      <c r="U16" s="78">
        <f>R16/'סכום נכסי הקרן'!$C$42</f>
        <v>8.1687951485916993E-12</v>
      </c>
    </row>
    <row r="17" spans="2:21">
      <c r="B17" t="s">
        <v>336</v>
      </c>
      <c r="C17" t="s">
        <v>337</v>
      </c>
      <c r="D17" t="s">
        <v>100</v>
      </c>
      <c r="E17" t="s">
        <v>123</v>
      </c>
      <c r="F17" t="s">
        <v>333</v>
      </c>
      <c r="G17" t="s">
        <v>329</v>
      </c>
      <c r="H17" t="s">
        <v>330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2064705.57</v>
      </c>
      <c r="P17" s="77">
        <v>104.01</v>
      </c>
      <c r="Q17" s="77">
        <v>0</v>
      </c>
      <c r="R17" s="77">
        <v>2147.5002633570002</v>
      </c>
      <c r="S17" s="78">
        <v>6.9999999999999999E-4</v>
      </c>
      <c r="T17" s="78">
        <f t="shared" si="2"/>
        <v>4.3660170159528144E-3</v>
      </c>
      <c r="U17" s="78">
        <f>R17/'סכום נכסי הקרן'!$C$42</f>
        <v>7.9464077427568664E-4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340</v>
      </c>
      <c r="G18" t="s">
        <v>127</v>
      </c>
      <c r="H18" t="s">
        <v>207</v>
      </c>
      <c r="I18" t="s">
        <v>208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5779505.9699999997</v>
      </c>
      <c r="P18" s="77">
        <v>102.43</v>
      </c>
      <c r="Q18" s="77">
        <v>0</v>
      </c>
      <c r="R18" s="77">
        <v>5919.947965071</v>
      </c>
      <c r="S18" s="78">
        <v>2.0999999999999999E-3</v>
      </c>
      <c r="T18" s="78">
        <f t="shared" si="2"/>
        <v>1.2035664903086666E-2</v>
      </c>
      <c r="U18" s="78">
        <f>R18/'סכום נכסי הקרן'!$C$42</f>
        <v>2.1905617963846385E-3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343</v>
      </c>
      <c r="G19" t="s">
        <v>344</v>
      </c>
      <c r="H19" t="s">
        <v>330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0.04</v>
      </c>
      <c r="P19" s="77">
        <v>109</v>
      </c>
      <c r="Q19" s="77">
        <v>0</v>
      </c>
      <c r="R19" s="77">
        <v>4.3600000000000003E-5</v>
      </c>
      <c r="S19" s="78">
        <v>0</v>
      </c>
      <c r="T19" s="78">
        <f t="shared" si="2"/>
        <v>8.8641824703654316E-11</v>
      </c>
      <c r="U19" s="78">
        <f>R19/'סכום נכסי הקרן'!$C$42</f>
        <v>1.6133333415410312E-11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347</v>
      </c>
      <c r="G20" t="s">
        <v>329</v>
      </c>
      <c r="H20" t="s">
        <v>330</v>
      </c>
      <c r="I20" t="s">
        <v>149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0.02</v>
      </c>
      <c r="P20" s="77">
        <v>99.07</v>
      </c>
      <c r="Q20" s="77">
        <v>0</v>
      </c>
      <c r="R20" s="77">
        <v>1.9814E-5</v>
      </c>
      <c r="S20" s="78">
        <v>0</v>
      </c>
      <c r="T20" s="78">
        <f t="shared" si="2"/>
        <v>4.0283236575188223E-11</v>
      </c>
      <c r="U20" s="78">
        <f>R20/'סכום נכסי הקרן'!$C$42</f>
        <v>7.3317859700215585E-12</v>
      </c>
    </row>
    <row r="21" spans="2:21">
      <c r="B21" t="s">
        <v>348</v>
      </c>
      <c r="C21" t="s">
        <v>349</v>
      </c>
      <c r="D21" t="s">
        <v>100</v>
      </c>
      <c r="E21" t="s">
        <v>123</v>
      </c>
      <c r="F21" t="s">
        <v>347</v>
      </c>
      <c r="G21" t="s">
        <v>329</v>
      </c>
      <c r="H21" t="s">
        <v>330</v>
      </c>
      <c r="I21" t="s">
        <v>149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0.05</v>
      </c>
      <c r="P21" s="77">
        <v>107.75</v>
      </c>
      <c r="Q21" s="77">
        <v>0</v>
      </c>
      <c r="R21" s="77">
        <v>5.3875000000000002E-5</v>
      </c>
      <c r="S21" s="78">
        <v>0</v>
      </c>
      <c r="T21" s="78">
        <f t="shared" si="2"/>
        <v>1.0953161252085726E-10</v>
      </c>
      <c r="U21" s="78">
        <f>R21/'סכום נכסי הקרן'!$C$42</f>
        <v>1.9935397654936483E-11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347</v>
      </c>
      <c r="G22" t="s">
        <v>329</v>
      </c>
      <c r="H22" t="s">
        <v>330</v>
      </c>
      <c r="I22" t="s">
        <v>149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0.08</v>
      </c>
      <c r="P22" s="77">
        <v>109.67</v>
      </c>
      <c r="Q22" s="77">
        <v>0</v>
      </c>
      <c r="R22" s="77">
        <v>8.7736000000000002E-5</v>
      </c>
      <c r="S22" s="78">
        <v>0</v>
      </c>
      <c r="T22" s="78">
        <f t="shared" si="2"/>
        <v>1.7837337459173887E-10</v>
      </c>
      <c r="U22" s="78">
        <f>R22/'סכום נכסי הקרן'!$C$42</f>
        <v>3.2465003223266952E-11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354</v>
      </c>
      <c r="G23" t="s">
        <v>355</v>
      </c>
      <c r="H23" t="s">
        <v>356</v>
      </c>
      <c r="I23" t="s">
        <v>149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1894110.52</v>
      </c>
      <c r="P23" s="77">
        <v>117.23</v>
      </c>
      <c r="Q23" s="77">
        <v>0</v>
      </c>
      <c r="R23" s="77">
        <v>2220.4657625959999</v>
      </c>
      <c r="S23" s="78">
        <v>5.9999999999999995E-4</v>
      </c>
      <c r="T23" s="78">
        <f t="shared" si="2"/>
        <v>4.5143609378096496E-3</v>
      </c>
      <c r="U23" s="78">
        <f>R23/'סכום נכסי הקרן'!$C$42</f>
        <v>8.2164024049230706E-4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354</v>
      </c>
      <c r="G24" t="s">
        <v>355</v>
      </c>
      <c r="H24" t="s">
        <v>356</v>
      </c>
      <c r="I24" t="s">
        <v>149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4500797.38</v>
      </c>
      <c r="P24" s="77">
        <v>120.55</v>
      </c>
      <c r="Q24" s="77">
        <v>0</v>
      </c>
      <c r="R24" s="77">
        <v>5425.7112415900001</v>
      </c>
      <c r="S24" s="78">
        <v>1.6999999999999999E-3</v>
      </c>
      <c r="T24" s="78">
        <f t="shared" si="2"/>
        <v>1.1030847357102464E-2</v>
      </c>
      <c r="U24" s="78">
        <f>R24/'סכום נכסי הקרן'!$C$42</f>
        <v>2.0076790934933789E-3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354</v>
      </c>
      <c r="G25" t="s">
        <v>355</v>
      </c>
      <c r="H25" t="s">
        <v>356</v>
      </c>
      <c r="I25" t="s">
        <v>149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6664216.04</v>
      </c>
      <c r="P25" s="77">
        <v>108.05</v>
      </c>
      <c r="Q25" s="77">
        <v>0</v>
      </c>
      <c r="R25" s="77">
        <v>7200.6854312200003</v>
      </c>
      <c r="S25" s="78">
        <v>1.6999999999999999E-3</v>
      </c>
      <c r="T25" s="78">
        <f t="shared" si="2"/>
        <v>1.4639493021567907E-2</v>
      </c>
      <c r="U25" s="78">
        <f>R25/'סכום נכסי הקרן'!$C$42</f>
        <v>2.6644738275541247E-3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354</v>
      </c>
      <c r="G26" t="s">
        <v>355</v>
      </c>
      <c r="H26" t="s">
        <v>356</v>
      </c>
      <c r="I26" t="s">
        <v>149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654568.14</v>
      </c>
      <c r="P26" s="77">
        <v>104.44</v>
      </c>
      <c r="Q26" s="77">
        <v>0</v>
      </c>
      <c r="R26" s="77">
        <v>683.63096541599998</v>
      </c>
      <c r="S26" s="78">
        <v>5.0000000000000001E-4</v>
      </c>
      <c r="T26" s="78">
        <f t="shared" si="2"/>
        <v>1.3898691788622715E-3</v>
      </c>
      <c r="U26" s="78">
        <f>R26/'סכום נכסי הקרן'!$C$42</f>
        <v>2.5296436463658633E-4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354</v>
      </c>
      <c r="G27" t="s">
        <v>355</v>
      </c>
      <c r="H27" t="s">
        <v>356</v>
      </c>
      <c r="I27" t="s">
        <v>149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2847249.31</v>
      </c>
      <c r="P27" s="77">
        <v>91.1</v>
      </c>
      <c r="Q27" s="77">
        <v>0</v>
      </c>
      <c r="R27" s="77">
        <v>2593.8441214099998</v>
      </c>
      <c r="S27" s="78">
        <v>6.9999999999999999E-4</v>
      </c>
      <c r="T27" s="78">
        <f t="shared" si="2"/>
        <v>5.2734650440052627E-3</v>
      </c>
      <c r="U27" s="78">
        <f>R27/'סכום נכסי הקרן'!$C$42</f>
        <v>9.598016522548063E-4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354</v>
      </c>
      <c r="G28" t="s">
        <v>355</v>
      </c>
      <c r="H28" t="s">
        <v>356</v>
      </c>
      <c r="I28" t="s">
        <v>149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345713.42</v>
      </c>
      <c r="P28" s="77">
        <v>102.99</v>
      </c>
      <c r="Q28" s="77">
        <v>0</v>
      </c>
      <c r="R28" s="77">
        <v>356.050251258</v>
      </c>
      <c r="S28" s="78">
        <v>0</v>
      </c>
      <c r="T28" s="78">
        <f t="shared" si="2"/>
        <v>7.2387486141522268E-4</v>
      </c>
      <c r="U28" s="78">
        <f>R28/'סכום נכסי הקרן'!$C$42</f>
        <v>1.3174948202261306E-4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354</v>
      </c>
      <c r="G29" t="s">
        <v>355</v>
      </c>
      <c r="H29" t="s">
        <v>356</v>
      </c>
      <c r="I29" t="s">
        <v>149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2279627.6800000002</v>
      </c>
      <c r="P29" s="77">
        <v>105.31</v>
      </c>
      <c r="Q29" s="77">
        <v>0</v>
      </c>
      <c r="R29" s="77">
        <v>2400.6759098080001</v>
      </c>
      <c r="S29" s="78">
        <v>1.6999999999999999E-3</v>
      </c>
      <c r="T29" s="78">
        <f t="shared" si="2"/>
        <v>4.8807406689790498E-3</v>
      </c>
      <c r="U29" s="78">
        <f>R29/'סכום נכסי הקרן'!$C$42</f>
        <v>8.8832350631366883E-4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127</v>
      </c>
      <c r="H30" t="s">
        <v>356</v>
      </c>
      <c r="I30" t="s">
        <v>149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681835.28</v>
      </c>
      <c r="P30" s="77">
        <v>112.76</v>
      </c>
      <c r="Q30" s="77">
        <v>0</v>
      </c>
      <c r="R30" s="77">
        <v>768.83746172799999</v>
      </c>
      <c r="S30" s="78">
        <v>5.0000000000000001E-4</v>
      </c>
      <c r="T30" s="78">
        <f t="shared" si="2"/>
        <v>1.5630998969746769E-3</v>
      </c>
      <c r="U30" s="78">
        <f>R30/'סכום נכסי הקרן'!$C$42</f>
        <v>2.8449337413567863E-4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344</v>
      </c>
      <c r="H31" t="s">
        <v>356</v>
      </c>
      <c r="I31" t="s">
        <v>149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8115777.04</v>
      </c>
      <c r="P31" s="77">
        <v>107.07</v>
      </c>
      <c r="Q31" s="77">
        <v>0</v>
      </c>
      <c r="R31" s="77">
        <v>8689.5624767280005</v>
      </c>
      <c r="S31" s="78">
        <v>2.5999999999999999E-3</v>
      </c>
      <c r="T31" s="78">
        <f t="shared" si="2"/>
        <v>1.7666483344348064E-2</v>
      </c>
      <c r="U31" s="78">
        <f>R31/'סכום נכסי הקרן'!$C$42</f>
        <v>3.215403868603015E-3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374</v>
      </c>
      <c r="G32" t="s">
        <v>344</v>
      </c>
      <c r="H32" t="s">
        <v>356</v>
      </c>
      <c r="I32" t="s">
        <v>149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4777333.5999999996</v>
      </c>
      <c r="P32" s="77">
        <v>107.4</v>
      </c>
      <c r="Q32" s="77">
        <v>0</v>
      </c>
      <c r="R32" s="77">
        <v>5130.8562863999996</v>
      </c>
      <c r="S32" s="78">
        <v>1.6999999999999999E-3</v>
      </c>
      <c r="T32" s="78">
        <f t="shared" si="2"/>
        <v>1.0431386777952099E-2</v>
      </c>
      <c r="U32" s="78">
        <f>R32/'סכום נכסי הקרן'!$C$42</f>
        <v>1.8985737425469078E-3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374</v>
      </c>
      <c r="G33" t="s">
        <v>344</v>
      </c>
      <c r="H33" t="s">
        <v>356</v>
      </c>
      <c r="I33" t="s">
        <v>149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8982841.2100000009</v>
      </c>
      <c r="P33" s="77">
        <v>107.59</v>
      </c>
      <c r="Q33" s="77">
        <v>0</v>
      </c>
      <c r="R33" s="77">
        <v>9664.6388578389997</v>
      </c>
      <c r="S33" s="78">
        <v>2.7000000000000001E-3</v>
      </c>
      <c r="T33" s="78">
        <f t="shared" si="2"/>
        <v>1.9648881272034187E-2</v>
      </c>
      <c r="U33" s="78">
        <f>R33/'סכום נכסי הקרן'!$C$42</f>
        <v>3.5762119502992405E-3</v>
      </c>
    </row>
    <row r="34" spans="2:21">
      <c r="B34" t="s">
        <v>379</v>
      </c>
      <c r="C34" t="s">
        <v>380</v>
      </c>
      <c r="D34" t="s">
        <v>100</v>
      </c>
      <c r="E34" t="s">
        <v>123</v>
      </c>
      <c r="F34" t="s">
        <v>374</v>
      </c>
      <c r="G34" t="s">
        <v>344</v>
      </c>
      <c r="H34" t="s">
        <v>381</v>
      </c>
      <c r="I34" t="s">
        <v>208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4801419.47</v>
      </c>
      <c r="P34" s="77">
        <v>92.19</v>
      </c>
      <c r="Q34" s="77">
        <v>0</v>
      </c>
      <c r="R34" s="77">
        <v>4426.4286093930004</v>
      </c>
      <c r="S34" s="78">
        <v>2.5000000000000001E-3</v>
      </c>
      <c r="T34" s="78">
        <f t="shared" si="2"/>
        <v>8.9992364416755666E-3</v>
      </c>
      <c r="U34" s="78">
        <f>R34/'סכום נכסי הקרן'!$C$42</f>
        <v>1.6379139585974379E-3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374</v>
      </c>
      <c r="G35" t="s">
        <v>344</v>
      </c>
      <c r="H35" t="s">
        <v>381</v>
      </c>
      <c r="I35" t="s">
        <v>208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6004862.9199999999</v>
      </c>
      <c r="P35" s="77">
        <v>92.05</v>
      </c>
      <c r="Q35" s="77">
        <v>0</v>
      </c>
      <c r="R35" s="77">
        <v>5527.4763178599997</v>
      </c>
      <c r="S35" s="78">
        <v>2.2000000000000001E-3</v>
      </c>
      <c r="T35" s="78">
        <f t="shared" si="2"/>
        <v>1.1237742817003364E-2</v>
      </c>
      <c r="U35" s="78">
        <f>R35/'סכום נכסי הקרן'!$C$42</f>
        <v>2.0453352839866945E-3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374</v>
      </c>
      <c r="G36" t="s">
        <v>344</v>
      </c>
      <c r="H36" t="s">
        <v>381</v>
      </c>
      <c r="I36" t="s">
        <v>208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258025.3</v>
      </c>
      <c r="P36" s="77">
        <v>109.23</v>
      </c>
      <c r="Q36" s="77">
        <v>1.03423</v>
      </c>
      <c r="R36" s="77">
        <v>282.87526518999999</v>
      </c>
      <c r="S36" s="78">
        <v>8.9999999999999998E-4</v>
      </c>
      <c r="T36" s="78">
        <f t="shared" si="2"/>
        <v>5.7510503830210337E-4</v>
      </c>
      <c r="U36" s="78">
        <f>R36/'סכום נכסי הקרן'!$C$42</f>
        <v>1.0467249927254313E-4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388</v>
      </c>
      <c r="G37" t="s">
        <v>344</v>
      </c>
      <c r="H37" t="s">
        <v>389</v>
      </c>
      <c r="I37" t="s">
        <v>208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1573560.91</v>
      </c>
      <c r="P37" s="77">
        <v>99.19</v>
      </c>
      <c r="Q37" s="77">
        <v>0</v>
      </c>
      <c r="R37" s="77">
        <v>1560.8150666290001</v>
      </c>
      <c r="S37" s="78">
        <v>8.9999999999999998E-4</v>
      </c>
      <c r="T37" s="78">
        <f t="shared" si="2"/>
        <v>3.173245310342898E-3</v>
      </c>
      <c r="U37" s="78">
        <f>R37/'סכום נכסי הקרן'!$C$42</f>
        <v>5.7754930893856701E-4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388</v>
      </c>
      <c r="G38" t="s">
        <v>344</v>
      </c>
      <c r="H38" t="s">
        <v>389</v>
      </c>
      <c r="I38" t="s">
        <v>208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4766206.74</v>
      </c>
      <c r="P38" s="77">
        <v>91.47</v>
      </c>
      <c r="Q38" s="77">
        <v>0</v>
      </c>
      <c r="R38" s="77">
        <v>4359.649305078</v>
      </c>
      <c r="S38" s="78">
        <v>4.3E-3</v>
      </c>
      <c r="T38" s="78">
        <f t="shared" si="2"/>
        <v>8.8634694832599187E-3</v>
      </c>
      <c r="U38" s="78">
        <f>R38/'סכום נכסי הקרן'!$C$42</f>
        <v>1.6132035736946158E-3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388</v>
      </c>
      <c r="G39" t="s">
        <v>344</v>
      </c>
      <c r="H39" t="s">
        <v>389</v>
      </c>
      <c r="I39" t="s">
        <v>208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717194.11</v>
      </c>
      <c r="P39" s="77">
        <v>137.97999999999999</v>
      </c>
      <c r="Q39" s="77">
        <v>23.004940000000001</v>
      </c>
      <c r="R39" s="77">
        <v>1012.589372978</v>
      </c>
      <c r="S39" s="78">
        <v>5.9999999999999995E-4</v>
      </c>
      <c r="T39" s="78">
        <f t="shared" si="2"/>
        <v>2.0586644425756679E-3</v>
      </c>
      <c r="U39" s="78">
        <f>R39/'סכום נכסי הקרן'!$C$42</f>
        <v>3.746890359439299E-4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344</v>
      </c>
      <c r="H40" t="s">
        <v>397</v>
      </c>
      <c r="I40" t="s">
        <v>149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8579776.5199999996</v>
      </c>
      <c r="P40" s="77">
        <v>88.99</v>
      </c>
      <c r="Q40" s="77">
        <v>508.01001000000002</v>
      </c>
      <c r="R40" s="77">
        <v>8143.1531351479998</v>
      </c>
      <c r="S40" s="78">
        <v>2.8E-3</v>
      </c>
      <c r="T40" s="78">
        <f t="shared" si="2"/>
        <v>1.655559524634867E-2</v>
      </c>
      <c r="U40" s="78">
        <f>R40/'סכום נכסי הקרן'!$C$42</f>
        <v>3.0132157014240019E-3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396</v>
      </c>
      <c r="G41" t="s">
        <v>344</v>
      </c>
      <c r="H41" t="s">
        <v>389</v>
      </c>
      <c r="I41" t="s">
        <v>208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107350.97</v>
      </c>
      <c r="P41" s="77">
        <v>110.4</v>
      </c>
      <c r="Q41" s="77">
        <v>9.7736699999999992</v>
      </c>
      <c r="R41" s="77">
        <v>128.28914087999999</v>
      </c>
      <c r="S41" s="78">
        <v>2.0000000000000001E-4</v>
      </c>
      <c r="T41" s="78">
        <f t="shared" si="2"/>
        <v>2.6082072333182048E-4</v>
      </c>
      <c r="U41" s="78">
        <f>R41/'סכום נכסי הקרן'!$C$42</f>
        <v>4.7470905582421671E-5</v>
      </c>
    </row>
    <row r="42" spans="2:21">
      <c r="B42" t="s">
        <v>400</v>
      </c>
      <c r="C42" t="s">
        <v>401</v>
      </c>
      <c r="D42" t="s">
        <v>100</v>
      </c>
      <c r="E42" t="s">
        <v>123</v>
      </c>
      <c r="F42" t="s">
        <v>396</v>
      </c>
      <c r="G42" t="s">
        <v>344</v>
      </c>
      <c r="H42" t="s">
        <v>397</v>
      </c>
      <c r="I42" t="s">
        <v>149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1671518.55</v>
      </c>
      <c r="P42" s="77">
        <v>111.25</v>
      </c>
      <c r="Q42" s="77">
        <v>0</v>
      </c>
      <c r="R42" s="77">
        <v>1859.5643868750001</v>
      </c>
      <c r="S42" s="78">
        <v>3.3999999999999998E-3</v>
      </c>
      <c r="T42" s="78">
        <f t="shared" si="2"/>
        <v>3.7806234038195454E-3</v>
      </c>
      <c r="U42" s="78">
        <f>R42/'סכום נכסי הקרן'!$C$42</f>
        <v>6.8809569405682179E-4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396</v>
      </c>
      <c r="G43" t="s">
        <v>344</v>
      </c>
      <c r="H43" t="s">
        <v>397</v>
      </c>
      <c r="I43" t="s">
        <v>149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491185.6</v>
      </c>
      <c r="P43" s="77">
        <v>112.12</v>
      </c>
      <c r="Q43" s="77">
        <v>0</v>
      </c>
      <c r="R43" s="77">
        <v>550.71729472000004</v>
      </c>
      <c r="S43" s="78">
        <v>4.0000000000000002E-4</v>
      </c>
      <c r="T43" s="78">
        <f t="shared" si="2"/>
        <v>1.1196464655926829E-3</v>
      </c>
      <c r="U43" s="78">
        <f>R43/'סכום נכסי הקרן'!$C$42</f>
        <v>2.0378224159060885E-4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396</v>
      </c>
      <c r="G44" t="s">
        <v>344</v>
      </c>
      <c r="H44" t="s">
        <v>397</v>
      </c>
      <c r="I44" t="s">
        <v>149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127344.69</v>
      </c>
      <c r="P44" s="77">
        <v>114.36</v>
      </c>
      <c r="Q44" s="77">
        <v>0</v>
      </c>
      <c r="R44" s="77">
        <v>145.63138748399999</v>
      </c>
      <c r="S44" s="78">
        <v>2.9999999999999997E-4</v>
      </c>
      <c r="T44" s="78">
        <f t="shared" si="2"/>
        <v>2.9607871377767625E-4</v>
      </c>
      <c r="U44" s="78">
        <f>R44/'סכום נכסי הקרן'!$C$42</f>
        <v>5.3888067202481288E-5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408</v>
      </c>
      <c r="G45" t="s">
        <v>344</v>
      </c>
      <c r="H45" t="s">
        <v>389</v>
      </c>
      <c r="I45" t="s">
        <v>208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1547334.45</v>
      </c>
      <c r="P45" s="77">
        <v>101.81</v>
      </c>
      <c r="Q45" s="77">
        <v>0</v>
      </c>
      <c r="R45" s="77">
        <v>1575.3412035450001</v>
      </c>
      <c r="S45" s="78">
        <v>3.0999999999999999E-3</v>
      </c>
      <c r="T45" s="78">
        <f t="shared" si="2"/>
        <v>3.2027779544284338E-3</v>
      </c>
      <c r="U45" s="78">
        <f>R45/'סכום נכסי הקרן'!$C$42</f>
        <v>5.8292442384920299E-4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408</v>
      </c>
      <c r="G46" t="s">
        <v>344</v>
      </c>
      <c r="H46" t="s">
        <v>389</v>
      </c>
      <c r="I46" t="s">
        <v>208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24872.05</v>
      </c>
      <c r="P46" s="77">
        <v>102.75</v>
      </c>
      <c r="Q46" s="77">
        <v>0</v>
      </c>
      <c r="R46" s="77">
        <v>25.556031375</v>
      </c>
      <c r="S46" s="78">
        <v>1E-4</v>
      </c>
      <c r="T46" s="78">
        <f t="shared" si="2"/>
        <v>5.1957184707886231E-5</v>
      </c>
      <c r="U46" s="78">
        <f>R46/'סכום נכסי הקרן'!$C$42</f>
        <v>9.4565131868706848E-6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408</v>
      </c>
      <c r="G47" t="s">
        <v>344</v>
      </c>
      <c r="H47" t="s">
        <v>389</v>
      </c>
      <c r="I47" t="s">
        <v>208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2361992.4300000002</v>
      </c>
      <c r="P47" s="77">
        <v>104.99</v>
      </c>
      <c r="Q47" s="77">
        <v>0</v>
      </c>
      <c r="R47" s="77">
        <v>2479.8558522570002</v>
      </c>
      <c r="S47" s="78">
        <v>5.1000000000000004E-3</v>
      </c>
      <c r="T47" s="78">
        <f t="shared" si="2"/>
        <v>5.041718985002208E-3</v>
      </c>
      <c r="U47" s="78">
        <f>R47/'סכום נכסי הקרן'!$C$42</f>
        <v>9.1762250657382292E-4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408</v>
      </c>
      <c r="G48" t="s">
        <v>344</v>
      </c>
      <c r="H48" t="s">
        <v>389</v>
      </c>
      <c r="I48" t="s">
        <v>208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0.04</v>
      </c>
      <c r="P48" s="77">
        <v>117.36</v>
      </c>
      <c r="Q48" s="77">
        <v>0</v>
      </c>
      <c r="R48" s="77">
        <v>4.6944000000000003E-5</v>
      </c>
      <c r="S48" s="78">
        <v>0</v>
      </c>
      <c r="T48" s="78">
        <f t="shared" si="2"/>
        <v>9.5440408690099736E-11</v>
      </c>
      <c r="U48" s="78">
        <f>R48/'סכום נכסי הקרן'!$C$42</f>
        <v>1.7370715684702335E-11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408</v>
      </c>
      <c r="G49" t="s">
        <v>344</v>
      </c>
      <c r="H49" t="s">
        <v>389</v>
      </c>
      <c r="I49" t="s">
        <v>208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1322605.1100000001</v>
      </c>
      <c r="P49" s="77">
        <v>111.29</v>
      </c>
      <c r="Q49" s="77">
        <v>0</v>
      </c>
      <c r="R49" s="77">
        <v>1471.9272269190001</v>
      </c>
      <c r="S49" s="78">
        <v>1E-3</v>
      </c>
      <c r="T49" s="78">
        <f t="shared" si="2"/>
        <v>2.9925301657130737E-3</v>
      </c>
      <c r="U49" s="78">
        <f>R49/'סכום נכסי הקרן'!$C$42</f>
        <v>5.4465808979597572E-4</v>
      </c>
    </row>
    <row r="50" spans="2:21">
      <c r="B50" t="s">
        <v>417</v>
      </c>
      <c r="C50" t="s">
        <v>418</v>
      </c>
      <c r="D50" t="s">
        <v>100</v>
      </c>
      <c r="E50" t="s">
        <v>123</v>
      </c>
      <c r="F50" t="s">
        <v>408</v>
      </c>
      <c r="G50" t="s">
        <v>344</v>
      </c>
      <c r="H50" t="s">
        <v>389</v>
      </c>
      <c r="I50" t="s">
        <v>208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2079865.38</v>
      </c>
      <c r="P50" s="77">
        <v>112.3</v>
      </c>
      <c r="Q50" s="77">
        <v>0</v>
      </c>
      <c r="R50" s="77">
        <v>2335.6888217400001</v>
      </c>
      <c r="S50" s="78">
        <v>1.6999999999999999E-3</v>
      </c>
      <c r="T50" s="78">
        <f t="shared" si="2"/>
        <v>4.748617410526651E-3</v>
      </c>
      <c r="U50" s="78">
        <f>R50/'סכום נכסי הקרן'!$C$42</f>
        <v>8.6427629623344693E-4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408</v>
      </c>
      <c r="G51" t="s">
        <v>344</v>
      </c>
      <c r="H51" t="s">
        <v>389</v>
      </c>
      <c r="I51" t="s">
        <v>208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4360011.6900000004</v>
      </c>
      <c r="P51" s="77">
        <v>109.55</v>
      </c>
      <c r="Q51" s="77">
        <v>0</v>
      </c>
      <c r="R51" s="77">
        <v>4776.3928063949998</v>
      </c>
      <c r="S51" s="78">
        <v>4.4000000000000003E-3</v>
      </c>
      <c r="T51" s="78">
        <f t="shared" si="2"/>
        <v>9.7107379325747957E-3</v>
      </c>
      <c r="U51" s="78">
        <f>R51/'סכום נכסי הקרן'!$C$42</f>
        <v>1.7674114144160067E-3</v>
      </c>
    </row>
    <row r="52" spans="2:21">
      <c r="B52" t="s">
        <v>421</v>
      </c>
      <c r="C52" t="s">
        <v>422</v>
      </c>
      <c r="D52" t="s">
        <v>100</v>
      </c>
      <c r="E52" t="s">
        <v>123</v>
      </c>
      <c r="F52" t="s">
        <v>408</v>
      </c>
      <c r="G52" t="s">
        <v>344</v>
      </c>
      <c r="H52" t="s">
        <v>389</v>
      </c>
      <c r="I52" t="s">
        <v>208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3632254.78</v>
      </c>
      <c r="P52" s="77">
        <v>92.21</v>
      </c>
      <c r="Q52" s="77">
        <v>0</v>
      </c>
      <c r="R52" s="77">
        <v>3349.3021326379999</v>
      </c>
      <c r="S52" s="78">
        <v>2.8E-3</v>
      </c>
      <c r="T52" s="78">
        <f t="shared" si="2"/>
        <v>6.809363589928283E-3</v>
      </c>
      <c r="U52" s="78">
        <f>R52/'סכום נכסי הקרן'!$C$42</f>
        <v>1.2393442205227904E-3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408</v>
      </c>
      <c r="G53" t="s">
        <v>344</v>
      </c>
      <c r="H53" t="s">
        <v>389</v>
      </c>
      <c r="I53" t="s">
        <v>208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3053796.51</v>
      </c>
      <c r="P53" s="77">
        <v>110.9</v>
      </c>
      <c r="Q53" s="77">
        <v>80.888000000000005</v>
      </c>
      <c r="R53" s="77">
        <v>3467.5483295899999</v>
      </c>
      <c r="S53" s="78">
        <v>4.1999999999999997E-3</v>
      </c>
      <c r="T53" s="78">
        <f t="shared" si="2"/>
        <v>7.0497663115359202E-3</v>
      </c>
      <c r="U53" s="78">
        <f>R53/'סכום נכסי הקרן'!$C$42</f>
        <v>1.2830989297092788E-3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344</v>
      </c>
      <c r="H54" t="s">
        <v>389</v>
      </c>
      <c r="I54" t="s">
        <v>208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1334475.72</v>
      </c>
      <c r="P54" s="77">
        <v>107.02</v>
      </c>
      <c r="Q54" s="77">
        <v>0</v>
      </c>
      <c r="R54" s="77">
        <v>1428.155915544</v>
      </c>
      <c r="S54" s="78">
        <v>1.4E-3</v>
      </c>
      <c r="T54" s="78">
        <f t="shared" si="2"/>
        <v>2.9035400530994997E-3</v>
      </c>
      <c r="U54" s="78">
        <f>R54/'סכום נכסי הקרן'!$C$42</f>
        <v>5.2846136593261291E-4</v>
      </c>
    </row>
    <row r="55" spans="2:21">
      <c r="B55" t="s">
        <v>428</v>
      </c>
      <c r="C55" t="s">
        <v>429</v>
      </c>
      <c r="D55" t="s">
        <v>100</v>
      </c>
      <c r="E55" t="s">
        <v>123</v>
      </c>
      <c r="F55" t="s">
        <v>430</v>
      </c>
      <c r="G55" t="s">
        <v>344</v>
      </c>
      <c r="H55" t="s">
        <v>389</v>
      </c>
      <c r="I55" t="s">
        <v>208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18591.560000000001</v>
      </c>
      <c r="P55" s="77">
        <v>112.25</v>
      </c>
      <c r="Q55" s="77">
        <v>0</v>
      </c>
      <c r="R55" s="77">
        <v>20.869026099999999</v>
      </c>
      <c r="S55" s="78">
        <v>1E-4</v>
      </c>
      <c r="T55" s="78">
        <f t="shared" si="2"/>
        <v>4.2428177827802445E-5</v>
      </c>
      <c r="U55" s="78">
        <f>R55/'סכום נכסי הקרן'!$C$42</f>
        <v>7.7221778928027511E-6</v>
      </c>
    </row>
    <row r="56" spans="2:21">
      <c r="B56" t="s">
        <v>431</v>
      </c>
      <c r="C56" t="s">
        <v>432</v>
      </c>
      <c r="D56" t="s">
        <v>100</v>
      </c>
      <c r="E56" t="s">
        <v>123</v>
      </c>
      <c r="F56" t="s">
        <v>430</v>
      </c>
      <c r="G56" t="s">
        <v>344</v>
      </c>
      <c r="H56" t="s">
        <v>389</v>
      </c>
      <c r="I56" t="s">
        <v>208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1012831.73</v>
      </c>
      <c r="P56" s="77">
        <v>115.14</v>
      </c>
      <c r="Q56" s="77">
        <v>0</v>
      </c>
      <c r="R56" s="77">
        <v>1166.1744539220001</v>
      </c>
      <c r="S56" s="78">
        <v>1.1000000000000001E-3</v>
      </c>
      <c r="T56" s="78">
        <f t="shared" si="2"/>
        <v>2.3709135669365534E-3</v>
      </c>
      <c r="U56" s="78">
        <f>R56/'סכום נכסי הקרן'!$C$42</f>
        <v>4.3152021297379996E-4</v>
      </c>
    </row>
    <row r="57" spans="2:21">
      <c r="B57" t="s">
        <v>433</v>
      </c>
      <c r="C57" t="s">
        <v>434</v>
      </c>
      <c r="D57" t="s">
        <v>100</v>
      </c>
      <c r="E57" t="s">
        <v>123</v>
      </c>
      <c r="F57" t="s">
        <v>430</v>
      </c>
      <c r="G57" t="s">
        <v>344</v>
      </c>
      <c r="H57" t="s">
        <v>389</v>
      </c>
      <c r="I57" t="s">
        <v>208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1769942.96</v>
      </c>
      <c r="P57" s="77">
        <v>106.56</v>
      </c>
      <c r="Q57" s="77">
        <v>0</v>
      </c>
      <c r="R57" s="77">
        <v>1886.051218176</v>
      </c>
      <c r="S57" s="78">
        <v>2.8999999999999998E-3</v>
      </c>
      <c r="T57" s="78">
        <f t="shared" si="2"/>
        <v>3.8344729693502448E-3</v>
      </c>
      <c r="U57" s="78">
        <f>R57/'סכום נכסי הקרן'!$C$42</f>
        <v>6.9789663168289418E-4</v>
      </c>
    </row>
    <row r="58" spans="2:21">
      <c r="B58" t="s">
        <v>435</v>
      </c>
      <c r="C58" t="s">
        <v>436</v>
      </c>
      <c r="D58" t="s">
        <v>100</v>
      </c>
      <c r="E58" t="s">
        <v>123</v>
      </c>
      <c r="F58" t="s">
        <v>430</v>
      </c>
      <c r="G58" t="s">
        <v>344</v>
      </c>
      <c r="H58" t="s">
        <v>389</v>
      </c>
      <c r="I58" t="s">
        <v>208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3250073.72</v>
      </c>
      <c r="P58" s="77">
        <v>115.78</v>
      </c>
      <c r="Q58" s="77">
        <v>0</v>
      </c>
      <c r="R58" s="77">
        <v>3762.9353530160001</v>
      </c>
      <c r="S58" s="78">
        <v>3.5000000000000001E-3</v>
      </c>
      <c r="T58" s="78">
        <f t="shared" si="2"/>
        <v>7.6503086223217399E-3</v>
      </c>
      <c r="U58" s="78">
        <f>R58/'סכום נכסי הקרן'!$C$42</f>
        <v>1.3924011621752714E-3</v>
      </c>
    </row>
    <row r="59" spans="2:21">
      <c r="B59" t="s">
        <v>437</v>
      </c>
      <c r="C59" t="s">
        <v>438</v>
      </c>
      <c r="D59" t="s">
        <v>100</v>
      </c>
      <c r="E59" t="s">
        <v>123</v>
      </c>
      <c r="F59" t="s">
        <v>439</v>
      </c>
      <c r="G59" t="s">
        <v>344</v>
      </c>
      <c r="H59" t="s">
        <v>389</v>
      </c>
      <c r="I59" t="s">
        <v>208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2204095.21</v>
      </c>
      <c r="P59" s="77">
        <v>110.3</v>
      </c>
      <c r="Q59" s="77">
        <v>0</v>
      </c>
      <c r="R59" s="77">
        <v>2431.1170166299999</v>
      </c>
      <c r="S59" s="78">
        <v>8.9999999999999998E-4</v>
      </c>
      <c r="T59" s="78">
        <f t="shared" si="2"/>
        <v>4.9426295509676036E-3</v>
      </c>
      <c r="U59" s="78">
        <f>R59/'סכום נכסי הקרן'!$C$42</f>
        <v>8.9958764681581204E-4</v>
      </c>
    </row>
    <row r="60" spans="2:21">
      <c r="B60" t="s">
        <v>440</v>
      </c>
      <c r="C60" t="s">
        <v>441</v>
      </c>
      <c r="D60" t="s">
        <v>100</v>
      </c>
      <c r="E60" t="s">
        <v>123</v>
      </c>
      <c r="F60" t="s">
        <v>442</v>
      </c>
      <c r="G60" t="s">
        <v>344</v>
      </c>
      <c r="H60" t="s">
        <v>397</v>
      </c>
      <c r="I60" t="s">
        <v>149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2896510.96</v>
      </c>
      <c r="P60" s="77">
        <v>112.5</v>
      </c>
      <c r="Q60" s="77">
        <v>0</v>
      </c>
      <c r="R60" s="77">
        <v>3258.57483</v>
      </c>
      <c r="S60" s="78">
        <v>2.0999999999999999E-3</v>
      </c>
      <c r="T60" s="78">
        <f t="shared" si="2"/>
        <v>6.6249086895550499E-3</v>
      </c>
      <c r="U60" s="78">
        <f>R60/'סכום נכסי הקרן'!$C$42</f>
        <v>1.2057723438406876E-3</v>
      </c>
    </row>
    <row r="61" spans="2:21">
      <c r="B61" t="s">
        <v>443</v>
      </c>
      <c r="C61" t="s">
        <v>444</v>
      </c>
      <c r="D61" t="s">
        <v>100</v>
      </c>
      <c r="E61" t="s">
        <v>123</v>
      </c>
      <c r="F61" t="s">
        <v>442</v>
      </c>
      <c r="G61" t="s">
        <v>344</v>
      </c>
      <c r="H61" t="s">
        <v>397</v>
      </c>
      <c r="I61" t="s">
        <v>149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3155684.29</v>
      </c>
      <c r="P61" s="77">
        <v>100.96</v>
      </c>
      <c r="Q61" s="77">
        <v>39.451500000000003</v>
      </c>
      <c r="R61" s="77">
        <v>3225.4303591839998</v>
      </c>
      <c r="S61" s="78">
        <v>1.2999999999999999E-3</v>
      </c>
      <c r="T61" s="78">
        <f t="shared" si="2"/>
        <v>6.5575236810236897E-3</v>
      </c>
      <c r="U61" s="78">
        <f>R61/'סכום נכסי הקרן'!$C$42</f>
        <v>1.1935078759839934E-3</v>
      </c>
    </row>
    <row r="62" spans="2:21">
      <c r="B62" t="s">
        <v>445</v>
      </c>
      <c r="C62" t="s">
        <v>446</v>
      </c>
      <c r="D62" t="s">
        <v>100</v>
      </c>
      <c r="E62" t="s">
        <v>123</v>
      </c>
      <c r="F62" t="s">
        <v>442</v>
      </c>
      <c r="G62" t="s">
        <v>344</v>
      </c>
      <c r="H62" t="s">
        <v>397</v>
      </c>
      <c r="I62" t="s">
        <v>149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4497121.38</v>
      </c>
      <c r="P62" s="77">
        <v>96.51</v>
      </c>
      <c r="Q62" s="77">
        <v>0</v>
      </c>
      <c r="R62" s="77">
        <v>4340.1718438380003</v>
      </c>
      <c r="S62" s="78">
        <v>2.2000000000000001E-3</v>
      </c>
      <c r="T62" s="78">
        <f t="shared" si="2"/>
        <v>8.8238704533308288E-3</v>
      </c>
      <c r="U62" s="78">
        <f>R62/'סכום נכסי הקרן'!$C$42</f>
        <v>1.605996317358133E-3</v>
      </c>
    </row>
    <row r="63" spans="2:21">
      <c r="B63" t="s">
        <v>447</v>
      </c>
      <c r="C63" t="s">
        <v>448</v>
      </c>
      <c r="D63" t="s">
        <v>100</v>
      </c>
      <c r="E63" t="s">
        <v>123</v>
      </c>
      <c r="F63" t="s">
        <v>439</v>
      </c>
      <c r="G63" t="s">
        <v>344</v>
      </c>
      <c r="H63" t="s">
        <v>389</v>
      </c>
      <c r="I63" t="s">
        <v>208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6374998.8799999999</v>
      </c>
      <c r="P63" s="77">
        <v>95.32</v>
      </c>
      <c r="Q63" s="77">
        <v>0</v>
      </c>
      <c r="R63" s="77">
        <v>6076.6489324160002</v>
      </c>
      <c r="S63" s="78">
        <v>2.8E-3</v>
      </c>
      <c r="T63" s="78">
        <f t="shared" si="2"/>
        <v>1.2354248840662092E-2</v>
      </c>
      <c r="U63" s="78">
        <f>R63/'סכום נכסי הקרן'!$C$42</f>
        <v>2.2485459466757905E-3</v>
      </c>
    </row>
    <row r="64" spans="2:21">
      <c r="B64" t="s">
        <v>449</v>
      </c>
      <c r="C64" t="s">
        <v>450</v>
      </c>
      <c r="D64" t="s">
        <v>100</v>
      </c>
      <c r="E64" t="s">
        <v>123</v>
      </c>
      <c r="F64" t="s">
        <v>439</v>
      </c>
      <c r="G64" t="s">
        <v>344</v>
      </c>
      <c r="H64" t="s">
        <v>389</v>
      </c>
      <c r="I64" t="s">
        <v>208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279174.12</v>
      </c>
      <c r="P64" s="77">
        <v>99.52</v>
      </c>
      <c r="Q64" s="77">
        <v>0</v>
      </c>
      <c r="R64" s="77">
        <v>277.83408422399998</v>
      </c>
      <c r="S64" s="78">
        <v>8.9999999999999998E-4</v>
      </c>
      <c r="T64" s="78">
        <f t="shared" si="2"/>
        <v>5.6485596767165446E-4</v>
      </c>
      <c r="U64" s="78">
        <f>R64/'סכום נכסי הקרן'!$C$42</f>
        <v>1.0280710814107757E-4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344</v>
      </c>
      <c r="H65" t="s">
        <v>397</v>
      </c>
      <c r="I65" t="s">
        <v>149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684647.48</v>
      </c>
      <c r="P65" s="77">
        <v>109.14</v>
      </c>
      <c r="Q65" s="77">
        <v>0</v>
      </c>
      <c r="R65" s="77">
        <v>747.22425967200002</v>
      </c>
      <c r="S65" s="78">
        <v>1.2999999999999999E-3</v>
      </c>
      <c r="T65" s="78">
        <f t="shared" si="2"/>
        <v>1.5191587578019105E-3</v>
      </c>
      <c r="U65" s="78">
        <f>R65/'סכום נכסי הקרן'!$C$42</f>
        <v>2.7649582838008049E-4</v>
      </c>
    </row>
    <row r="66" spans="2:21">
      <c r="B66" t="s">
        <v>454</v>
      </c>
      <c r="C66" t="s">
        <v>455</v>
      </c>
      <c r="D66" t="s">
        <v>100</v>
      </c>
      <c r="E66" t="s">
        <v>123</v>
      </c>
      <c r="F66" t="s">
        <v>453</v>
      </c>
      <c r="G66" t="s">
        <v>344</v>
      </c>
      <c r="H66" t="s">
        <v>389</v>
      </c>
      <c r="I66" t="s">
        <v>208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1841235.92</v>
      </c>
      <c r="P66" s="77">
        <v>107.72</v>
      </c>
      <c r="Q66" s="77">
        <v>0</v>
      </c>
      <c r="R66" s="77">
        <v>1983.3793330240001</v>
      </c>
      <c r="S66" s="78">
        <v>4.8999999999999998E-3</v>
      </c>
      <c r="T66" s="78">
        <f t="shared" si="2"/>
        <v>4.0323477788707391E-3</v>
      </c>
      <c r="U66" s="78">
        <f>R66/'סכום נכסי הקרן'!$C$42</f>
        <v>7.3391101075482386E-4</v>
      </c>
    </row>
    <row r="67" spans="2:21">
      <c r="B67" t="s">
        <v>456</v>
      </c>
      <c r="C67" t="s">
        <v>457</v>
      </c>
      <c r="D67" t="s">
        <v>100</v>
      </c>
      <c r="E67" t="s">
        <v>123</v>
      </c>
      <c r="F67" t="s">
        <v>453</v>
      </c>
      <c r="G67" t="s">
        <v>344</v>
      </c>
      <c r="H67" t="s">
        <v>389</v>
      </c>
      <c r="I67" t="s">
        <v>208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1470056.66</v>
      </c>
      <c r="P67" s="77">
        <v>104.5</v>
      </c>
      <c r="Q67" s="77">
        <v>0</v>
      </c>
      <c r="R67" s="77">
        <v>1536.2092097</v>
      </c>
      <c r="S67" s="78">
        <v>4.4999999999999997E-3</v>
      </c>
      <c r="T67" s="78">
        <f t="shared" si="2"/>
        <v>3.1232198962010717E-3</v>
      </c>
      <c r="U67" s="78">
        <f>R67/'סכום נכסי הקרן'!$C$42</f>
        <v>5.6844438935582751E-4</v>
      </c>
    </row>
    <row r="68" spans="2:21">
      <c r="B68" t="s">
        <v>458</v>
      </c>
      <c r="C68" t="s">
        <v>459</v>
      </c>
      <c r="D68" t="s">
        <v>100</v>
      </c>
      <c r="E68" t="s">
        <v>123</v>
      </c>
      <c r="F68" t="s">
        <v>460</v>
      </c>
      <c r="G68" t="s">
        <v>461</v>
      </c>
      <c r="H68" t="s">
        <v>397</v>
      </c>
      <c r="I68" t="s">
        <v>149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1015015.38</v>
      </c>
      <c r="P68" s="77">
        <v>98.69</v>
      </c>
      <c r="Q68" s="77">
        <v>0</v>
      </c>
      <c r="R68" s="77">
        <v>1001.718678522</v>
      </c>
      <c r="S68" s="78">
        <v>1.2999999999999999E-3</v>
      </c>
      <c r="T68" s="78">
        <f t="shared" si="2"/>
        <v>2.0365635666037473E-3</v>
      </c>
      <c r="U68" s="78">
        <f>R68/'סכום נכסי הקרן'!$C$42</f>
        <v>3.7066654653760648E-4</v>
      </c>
    </row>
    <row r="69" spans="2:21">
      <c r="B69" t="s">
        <v>462</v>
      </c>
      <c r="C69" t="s">
        <v>463</v>
      </c>
      <c r="D69" t="s">
        <v>100</v>
      </c>
      <c r="E69" t="s">
        <v>123</v>
      </c>
      <c r="F69" t="s">
        <v>464</v>
      </c>
      <c r="G69" t="s">
        <v>344</v>
      </c>
      <c r="H69" t="s">
        <v>397</v>
      </c>
      <c r="I69" t="s">
        <v>149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1838530.08</v>
      </c>
      <c r="P69" s="77">
        <v>108.57</v>
      </c>
      <c r="Q69" s="77">
        <v>0</v>
      </c>
      <c r="R69" s="77">
        <v>1996.092107856</v>
      </c>
      <c r="S69" s="78">
        <v>4.0000000000000001E-3</v>
      </c>
      <c r="T69" s="78">
        <f t="shared" si="2"/>
        <v>4.0581937320394359E-3</v>
      </c>
      <c r="U69" s="78">
        <f>R69/'סכום נכסי הקרן'!$C$42</f>
        <v>7.3861512623646809E-4</v>
      </c>
    </row>
    <row r="70" spans="2:21">
      <c r="B70" t="s">
        <v>465</v>
      </c>
      <c r="C70" t="s">
        <v>466</v>
      </c>
      <c r="D70" t="s">
        <v>100</v>
      </c>
      <c r="E70" t="s">
        <v>123</v>
      </c>
      <c r="F70" t="s">
        <v>464</v>
      </c>
      <c r="G70" t="s">
        <v>344</v>
      </c>
      <c r="H70" t="s">
        <v>397</v>
      </c>
      <c r="I70" t="s">
        <v>149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1479652.83</v>
      </c>
      <c r="P70" s="77">
        <v>98.55</v>
      </c>
      <c r="Q70" s="77">
        <v>0</v>
      </c>
      <c r="R70" s="77">
        <v>1458.1978639649999</v>
      </c>
      <c r="S70" s="78">
        <v>3.3E-3</v>
      </c>
      <c r="T70" s="78">
        <f t="shared" si="2"/>
        <v>2.9646174183676302E-3</v>
      </c>
      <c r="U70" s="78">
        <f>R70/'סכום נכסי הקרן'!$C$42</f>
        <v>5.3957780561895584E-4</v>
      </c>
    </row>
    <row r="71" spans="2:21">
      <c r="B71" t="s">
        <v>467</v>
      </c>
      <c r="C71" t="s">
        <v>468</v>
      </c>
      <c r="D71" t="s">
        <v>100</v>
      </c>
      <c r="E71" t="s">
        <v>123</v>
      </c>
      <c r="F71" t="s">
        <v>328</v>
      </c>
      <c r="G71" t="s">
        <v>329</v>
      </c>
      <c r="H71" t="s">
        <v>389</v>
      </c>
      <c r="I71" t="s">
        <v>208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71.31</v>
      </c>
      <c r="P71" s="77">
        <v>5556939</v>
      </c>
      <c r="Q71" s="77">
        <v>0</v>
      </c>
      <c r="R71" s="77">
        <v>3962.6532008999998</v>
      </c>
      <c r="S71" s="78">
        <v>2.5000000000000001E-3</v>
      </c>
      <c r="T71" s="78">
        <f t="shared" si="2"/>
        <v>8.0563488622833138E-3</v>
      </c>
      <c r="U71" s="78">
        <f>R71/'סכום נכסי הקרן'!$C$42</f>
        <v>1.4663028738477661E-3</v>
      </c>
    </row>
    <row r="72" spans="2:21">
      <c r="B72" t="s">
        <v>469</v>
      </c>
      <c r="C72" t="s">
        <v>470</v>
      </c>
      <c r="D72" t="s">
        <v>100</v>
      </c>
      <c r="E72" t="s">
        <v>123</v>
      </c>
      <c r="F72" t="s">
        <v>328</v>
      </c>
      <c r="G72" t="s">
        <v>329</v>
      </c>
      <c r="H72" t="s">
        <v>389</v>
      </c>
      <c r="I72" t="s">
        <v>208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17.54</v>
      </c>
      <c r="P72" s="77">
        <v>5397000</v>
      </c>
      <c r="Q72" s="77">
        <v>34.772489999999998</v>
      </c>
      <c r="R72" s="77">
        <v>981.40629000000001</v>
      </c>
      <c r="S72" s="78">
        <v>6.9999999999999999E-4</v>
      </c>
      <c r="T72" s="78">
        <f t="shared" si="2"/>
        <v>1.9952670715881588E-3</v>
      </c>
      <c r="U72" s="78">
        <f>R72/'סכום נכסי הקרן'!$C$42</f>
        <v>3.631503415722675E-4</v>
      </c>
    </row>
    <row r="73" spans="2:21">
      <c r="B73" t="s">
        <v>471</v>
      </c>
      <c r="C73" t="s">
        <v>472</v>
      </c>
      <c r="D73" t="s">
        <v>100</v>
      </c>
      <c r="E73" t="s">
        <v>123</v>
      </c>
      <c r="F73" t="s">
        <v>328</v>
      </c>
      <c r="G73" t="s">
        <v>329</v>
      </c>
      <c r="H73" t="s">
        <v>397</v>
      </c>
      <c r="I73" t="s">
        <v>149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60.29</v>
      </c>
      <c r="P73" s="77">
        <v>4910638</v>
      </c>
      <c r="Q73" s="77">
        <v>0</v>
      </c>
      <c r="R73" s="77">
        <v>2960.6236502000002</v>
      </c>
      <c r="S73" s="78">
        <v>2.0999999999999999E-3</v>
      </c>
      <c r="T73" s="78">
        <f t="shared" si="2"/>
        <v>6.0191532709752658E-3</v>
      </c>
      <c r="U73" s="78">
        <f>R73/'סכום נכסי הקרן'!$C$42</f>
        <v>1.0955212950969201E-3</v>
      </c>
    </row>
    <row r="74" spans="2:21">
      <c r="B74" t="s">
        <v>473</v>
      </c>
      <c r="C74" t="s">
        <v>474</v>
      </c>
      <c r="D74" t="s">
        <v>100</v>
      </c>
      <c r="E74" t="s">
        <v>123</v>
      </c>
      <c r="F74" t="s">
        <v>328</v>
      </c>
      <c r="G74" t="s">
        <v>329</v>
      </c>
      <c r="H74" t="s">
        <v>389</v>
      </c>
      <c r="I74" t="s">
        <v>208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18.559999999999999</v>
      </c>
      <c r="P74" s="77">
        <v>5460000</v>
      </c>
      <c r="Q74" s="77">
        <v>0</v>
      </c>
      <c r="R74" s="77">
        <v>1013.376</v>
      </c>
      <c r="S74" s="78">
        <v>0</v>
      </c>
      <c r="T74" s="78">
        <f t="shared" si="2"/>
        <v>2.0602637098828072E-3</v>
      </c>
      <c r="U74" s="78">
        <f>R74/'סכום נכסי הקרן'!$C$42</f>
        <v>3.7498011199942294E-4</v>
      </c>
    </row>
    <row r="75" spans="2:21">
      <c r="B75" t="s">
        <v>475</v>
      </c>
      <c r="C75" t="s">
        <v>476</v>
      </c>
      <c r="D75" t="s">
        <v>100</v>
      </c>
      <c r="E75" t="s">
        <v>123</v>
      </c>
      <c r="F75" t="s">
        <v>347</v>
      </c>
      <c r="G75" t="s">
        <v>329</v>
      </c>
      <c r="H75" t="s">
        <v>397</v>
      </c>
      <c r="I75" t="s">
        <v>149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92.36</v>
      </c>
      <c r="P75" s="77">
        <v>5459551</v>
      </c>
      <c r="Q75" s="77">
        <v>0</v>
      </c>
      <c r="R75" s="77">
        <v>5042.4413035999996</v>
      </c>
      <c r="S75" s="78">
        <v>4.4000000000000003E-3</v>
      </c>
      <c r="T75" s="78">
        <f t="shared" si="2"/>
        <v>1.0251632984224251E-2</v>
      </c>
      <c r="U75" s="78">
        <f>R75/'סכום נכסי הקרן'!$C$42</f>
        <v>1.8658574949223627E-3</v>
      </c>
    </row>
    <row r="76" spans="2:21">
      <c r="B76" t="s">
        <v>477</v>
      </c>
      <c r="C76" t="s">
        <v>478</v>
      </c>
      <c r="D76" t="s">
        <v>100</v>
      </c>
      <c r="E76" t="s">
        <v>123</v>
      </c>
      <c r="F76" t="s">
        <v>347</v>
      </c>
      <c r="G76" t="s">
        <v>329</v>
      </c>
      <c r="H76" t="s">
        <v>397</v>
      </c>
      <c r="I76" t="s">
        <v>149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36.5</v>
      </c>
      <c r="P76" s="77">
        <v>5593655</v>
      </c>
      <c r="Q76" s="77">
        <v>0</v>
      </c>
      <c r="R76" s="77">
        <v>2041.6840749999999</v>
      </c>
      <c r="S76" s="78">
        <v>2.5999999999999999E-3</v>
      </c>
      <c r="T76" s="78">
        <f t="shared" ref="T76:T139" si="4">R76/$R$11</f>
        <v>4.150885364137445E-3</v>
      </c>
      <c r="U76" s="78">
        <f>R76/'סכום נכסי הקרן'!$C$42</f>
        <v>7.554855484153347E-4</v>
      </c>
    </row>
    <row r="77" spans="2:21">
      <c r="B77" t="s">
        <v>479</v>
      </c>
      <c r="C77" t="s">
        <v>480</v>
      </c>
      <c r="D77" t="s">
        <v>100</v>
      </c>
      <c r="E77" t="s">
        <v>123</v>
      </c>
      <c r="F77" t="s">
        <v>347</v>
      </c>
      <c r="G77" t="s">
        <v>329</v>
      </c>
      <c r="H77" t="s">
        <v>397</v>
      </c>
      <c r="I77" t="s">
        <v>149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23.62</v>
      </c>
      <c r="P77" s="77">
        <v>4859428</v>
      </c>
      <c r="Q77" s="77">
        <v>0</v>
      </c>
      <c r="R77" s="77">
        <v>1147.7968936</v>
      </c>
      <c r="S77" s="78">
        <v>3.0000000000000001E-3</v>
      </c>
      <c r="T77" s="78">
        <f t="shared" si="4"/>
        <v>2.3335507118782146E-3</v>
      </c>
      <c r="U77" s="78">
        <f>R77/'סכום נכסי הקרן'!$C$42</f>
        <v>4.2471995361516133E-4</v>
      </c>
    </row>
    <row r="78" spans="2:21">
      <c r="B78" t="s">
        <v>481</v>
      </c>
      <c r="C78" t="s">
        <v>482</v>
      </c>
      <c r="D78" t="s">
        <v>100</v>
      </c>
      <c r="E78" t="s">
        <v>123</v>
      </c>
      <c r="F78" t="s">
        <v>347</v>
      </c>
      <c r="G78" t="s">
        <v>329</v>
      </c>
      <c r="H78" t="s">
        <v>397</v>
      </c>
      <c r="I78" t="s">
        <v>149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56.2</v>
      </c>
      <c r="P78" s="77">
        <v>5195474</v>
      </c>
      <c r="Q78" s="77">
        <v>0</v>
      </c>
      <c r="R78" s="77">
        <v>2919.8563880000002</v>
      </c>
      <c r="S78" s="78">
        <v>3.0000000000000001E-3</v>
      </c>
      <c r="T78" s="78">
        <f t="shared" si="4"/>
        <v>5.9362705987371853E-3</v>
      </c>
      <c r="U78" s="78">
        <f>R78/'סכום נכסי הקרן'!$C$42</f>
        <v>1.0804361613009096E-3</v>
      </c>
    </row>
    <row r="79" spans="2:21">
      <c r="B79" t="s">
        <v>483</v>
      </c>
      <c r="C79" t="s">
        <v>484</v>
      </c>
      <c r="D79" t="s">
        <v>100</v>
      </c>
      <c r="E79" t="s">
        <v>123</v>
      </c>
      <c r="F79" t="s">
        <v>347</v>
      </c>
      <c r="G79" t="s">
        <v>329</v>
      </c>
      <c r="H79" t="s">
        <v>397</v>
      </c>
      <c r="I79" t="s">
        <v>149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57.02</v>
      </c>
      <c r="P79" s="77">
        <v>5566402</v>
      </c>
      <c r="Q79" s="77">
        <v>0</v>
      </c>
      <c r="R79" s="77">
        <v>3173.9624204000002</v>
      </c>
      <c r="S79" s="78">
        <v>0</v>
      </c>
      <c r="T79" s="78">
        <f t="shared" si="4"/>
        <v>6.4528857909422746E-3</v>
      </c>
      <c r="U79" s="78">
        <f>R79/'סכום נכסי הקרן'!$C$42</f>
        <v>1.174463164593943E-3</v>
      </c>
    </row>
    <row r="80" spans="2:21">
      <c r="B80" t="s">
        <v>485</v>
      </c>
      <c r="C80" t="s">
        <v>486</v>
      </c>
      <c r="D80" t="s">
        <v>100</v>
      </c>
      <c r="E80" t="s">
        <v>123</v>
      </c>
      <c r="F80" t="s">
        <v>347</v>
      </c>
      <c r="G80" t="s">
        <v>329</v>
      </c>
      <c r="H80" t="s">
        <v>397</v>
      </c>
      <c r="I80" t="s">
        <v>149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41.8</v>
      </c>
      <c r="P80" s="77">
        <v>5510000</v>
      </c>
      <c r="Q80" s="77">
        <v>0</v>
      </c>
      <c r="R80" s="77">
        <v>2303.1799999999998</v>
      </c>
      <c r="S80" s="78">
        <v>2E-3</v>
      </c>
      <c r="T80" s="78">
        <f t="shared" si="4"/>
        <v>4.6825247206642787E-3</v>
      </c>
      <c r="U80" s="78">
        <f>R80/'סכום נכסי הקרן'!$C$42</f>
        <v>8.5224703797487887E-4</v>
      </c>
    </row>
    <row r="81" spans="2:21">
      <c r="B81" t="s">
        <v>487</v>
      </c>
      <c r="C81" t="s">
        <v>488</v>
      </c>
      <c r="D81" t="s">
        <v>100</v>
      </c>
      <c r="E81" t="s">
        <v>123</v>
      </c>
      <c r="F81" t="s">
        <v>489</v>
      </c>
      <c r="G81" t="s">
        <v>127</v>
      </c>
      <c r="H81" t="s">
        <v>389</v>
      </c>
      <c r="I81" t="s">
        <v>208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1041610.07</v>
      </c>
      <c r="P81" s="77">
        <v>109.59</v>
      </c>
      <c r="Q81" s="77">
        <v>0</v>
      </c>
      <c r="R81" s="77">
        <v>1141.500475713</v>
      </c>
      <c r="S81" s="78">
        <v>1.1000000000000001E-3</v>
      </c>
      <c r="T81" s="78">
        <f t="shared" si="4"/>
        <v>2.3207496575066459E-3</v>
      </c>
      <c r="U81" s="78">
        <f>R81/'סכום נכסי הקרן'!$C$42</f>
        <v>4.2239008643411261E-4</v>
      </c>
    </row>
    <row r="82" spans="2:21">
      <c r="B82" t="s">
        <v>490</v>
      </c>
      <c r="C82" t="s">
        <v>491</v>
      </c>
      <c r="D82" t="s">
        <v>100</v>
      </c>
      <c r="E82" t="s">
        <v>123</v>
      </c>
      <c r="F82" t="s">
        <v>489</v>
      </c>
      <c r="G82" t="s">
        <v>127</v>
      </c>
      <c r="H82" t="s">
        <v>389</v>
      </c>
      <c r="I82" t="s">
        <v>208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809200.54</v>
      </c>
      <c r="P82" s="77">
        <v>99.64</v>
      </c>
      <c r="Q82" s="77">
        <v>0</v>
      </c>
      <c r="R82" s="77">
        <v>806.28741805599998</v>
      </c>
      <c r="S82" s="78">
        <v>2.8999999999999998E-3</v>
      </c>
      <c r="T82" s="78">
        <f t="shared" si="4"/>
        <v>1.6392382562404127E-3</v>
      </c>
      <c r="U82" s="78">
        <f>R82/'סכום נכסי הקרן'!$C$42</f>
        <v>2.9835100330614147E-4</v>
      </c>
    </row>
    <row r="83" spans="2:21">
      <c r="B83" t="s">
        <v>492</v>
      </c>
      <c r="C83" t="s">
        <v>493</v>
      </c>
      <c r="D83" t="s">
        <v>100</v>
      </c>
      <c r="E83" t="s">
        <v>123</v>
      </c>
      <c r="F83" t="s">
        <v>494</v>
      </c>
      <c r="G83" t="s">
        <v>344</v>
      </c>
      <c r="H83" t="s">
        <v>495</v>
      </c>
      <c r="I83" t="s">
        <v>208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1207220.31</v>
      </c>
      <c r="P83" s="77">
        <v>107.61</v>
      </c>
      <c r="Q83" s="77">
        <v>9.5827500000000008</v>
      </c>
      <c r="R83" s="77">
        <v>1308.6725255910001</v>
      </c>
      <c r="S83" s="78">
        <v>1.4E-3</v>
      </c>
      <c r="T83" s="78">
        <f t="shared" si="4"/>
        <v>2.6606220322918806E-3</v>
      </c>
      <c r="U83" s="78">
        <f>R83/'סכום נכסי הקרן'!$C$42</f>
        <v>4.8424885749877728E-4</v>
      </c>
    </row>
    <row r="84" spans="2:21">
      <c r="B84" t="s">
        <v>496</v>
      </c>
      <c r="C84" t="s">
        <v>497</v>
      </c>
      <c r="D84" t="s">
        <v>100</v>
      </c>
      <c r="E84" t="s">
        <v>123</v>
      </c>
      <c r="F84" t="s">
        <v>427</v>
      </c>
      <c r="G84" t="s">
        <v>344</v>
      </c>
      <c r="H84" t="s">
        <v>495</v>
      </c>
      <c r="I84" t="s">
        <v>208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3578013.76</v>
      </c>
      <c r="P84" s="77">
        <v>110.54</v>
      </c>
      <c r="Q84" s="77">
        <v>0</v>
      </c>
      <c r="R84" s="77">
        <v>3955.136410304</v>
      </c>
      <c r="S84" s="78">
        <v>1.8E-3</v>
      </c>
      <c r="T84" s="78">
        <f t="shared" si="4"/>
        <v>8.0410667055322883E-3</v>
      </c>
      <c r="U84" s="78">
        <f>R84/'סכום נכסי הקרן'!$C$42</f>
        <v>1.4635214314418239E-3</v>
      </c>
    </row>
    <row r="85" spans="2:21">
      <c r="B85" t="s">
        <v>498</v>
      </c>
      <c r="C85" t="s">
        <v>499</v>
      </c>
      <c r="D85" t="s">
        <v>100</v>
      </c>
      <c r="E85" t="s">
        <v>123</v>
      </c>
      <c r="F85" t="s">
        <v>427</v>
      </c>
      <c r="G85" t="s">
        <v>344</v>
      </c>
      <c r="H85" t="s">
        <v>495</v>
      </c>
      <c r="I85" t="s">
        <v>208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2294023.73</v>
      </c>
      <c r="P85" s="77">
        <v>92.59</v>
      </c>
      <c r="Q85" s="77">
        <v>0</v>
      </c>
      <c r="R85" s="77">
        <v>2124.036571607</v>
      </c>
      <c r="S85" s="78">
        <v>5.0000000000000001E-3</v>
      </c>
      <c r="T85" s="78">
        <f t="shared" si="4"/>
        <v>4.3183137028563901E-3</v>
      </c>
      <c r="U85" s="78">
        <f>R85/'סכום נכסי הקרן'!$C$42</f>
        <v>7.8595849073992592E-4</v>
      </c>
    </row>
    <row r="86" spans="2:21">
      <c r="B86" t="s">
        <v>500</v>
      </c>
      <c r="C86" t="s">
        <v>501</v>
      </c>
      <c r="D86" t="s">
        <v>100</v>
      </c>
      <c r="E86" t="s">
        <v>123</v>
      </c>
      <c r="F86" t="s">
        <v>502</v>
      </c>
      <c r="G86" t="s">
        <v>503</v>
      </c>
      <c r="H86" t="s">
        <v>495</v>
      </c>
      <c r="I86" t="s">
        <v>208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5284377.58</v>
      </c>
      <c r="P86" s="77">
        <v>151.19999999999999</v>
      </c>
      <c r="Q86" s="77">
        <v>0</v>
      </c>
      <c r="R86" s="77">
        <v>7989.9789009599999</v>
      </c>
      <c r="S86" s="78">
        <v>1.6999999999999999E-3</v>
      </c>
      <c r="T86" s="78">
        <f t="shared" si="4"/>
        <v>1.624418140194479E-2</v>
      </c>
      <c r="U86" s="78">
        <f>R86/'סכום נכסי הקרן'!$C$42</f>
        <v>2.9565365502587462E-3</v>
      </c>
    </row>
    <row r="87" spans="2:21">
      <c r="B87" t="s">
        <v>504</v>
      </c>
      <c r="C87" t="s">
        <v>505</v>
      </c>
      <c r="D87" t="s">
        <v>100</v>
      </c>
      <c r="E87" t="s">
        <v>123</v>
      </c>
      <c r="F87" t="s">
        <v>506</v>
      </c>
      <c r="G87" t="s">
        <v>132</v>
      </c>
      <c r="H87" t="s">
        <v>507</v>
      </c>
      <c r="I87" t="s">
        <v>149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99436.57</v>
      </c>
      <c r="P87" s="77">
        <v>111.64</v>
      </c>
      <c r="Q87" s="77">
        <v>0</v>
      </c>
      <c r="R87" s="77">
        <v>111.01098674799999</v>
      </c>
      <c r="S87" s="78">
        <v>1E-4</v>
      </c>
      <c r="T87" s="78">
        <f t="shared" si="4"/>
        <v>2.2569303732788778E-4</v>
      </c>
      <c r="U87" s="78">
        <f>R87/'סכום נכסי הקרן'!$C$42</f>
        <v>4.1077460137137146E-5</v>
      </c>
    </row>
    <row r="88" spans="2:21">
      <c r="B88" t="s">
        <v>508</v>
      </c>
      <c r="C88" t="s">
        <v>509</v>
      </c>
      <c r="D88" t="s">
        <v>100</v>
      </c>
      <c r="E88" t="s">
        <v>123</v>
      </c>
      <c r="F88" t="s">
        <v>506</v>
      </c>
      <c r="G88" t="s">
        <v>132</v>
      </c>
      <c r="H88" t="s">
        <v>507</v>
      </c>
      <c r="I88" t="s">
        <v>149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796276.9</v>
      </c>
      <c r="P88" s="77">
        <v>106.1</v>
      </c>
      <c r="Q88" s="77">
        <v>0</v>
      </c>
      <c r="R88" s="77">
        <v>844.84979090000002</v>
      </c>
      <c r="S88" s="78">
        <v>5.9999999999999995E-4</v>
      </c>
      <c r="T88" s="78">
        <f t="shared" si="4"/>
        <v>1.7176382354558901E-3</v>
      </c>
      <c r="U88" s="78">
        <f>R88/'סכום נכסי הקרן'!$C$42</f>
        <v>3.1262026060847214E-4</v>
      </c>
    </row>
    <row r="89" spans="2:21">
      <c r="B89" t="s">
        <v>510</v>
      </c>
      <c r="C89" t="s">
        <v>511</v>
      </c>
      <c r="D89" t="s">
        <v>100</v>
      </c>
      <c r="E89" t="s">
        <v>123</v>
      </c>
      <c r="F89" t="s">
        <v>506</v>
      </c>
      <c r="G89" t="s">
        <v>132</v>
      </c>
      <c r="H89" t="s">
        <v>507</v>
      </c>
      <c r="I89" t="s">
        <v>149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415517.01</v>
      </c>
      <c r="P89" s="77">
        <v>87.7</v>
      </c>
      <c r="Q89" s="77">
        <v>0</v>
      </c>
      <c r="R89" s="77">
        <v>364.40841777000003</v>
      </c>
      <c r="S89" s="78">
        <v>8.9999999999999998E-4</v>
      </c>
      <c r="T89" s="78">
        <f t="shared" si="4"/>
        <v>7.4086759377303604E-4</v>
      </c>
      <c r="U89" s="78">
        <f>R89/'סכום נכסי הקרן'!$C$42</f>
        <v>1.348422592492097E-4</v>
      </c>
    </row>
    <row r="90" spans="2:21">
      <c r="B90" t="s">
        <v>512</v>
      </c>
      <c r="C90" t="s">
        <v>513</v>
      </c>
      <c r="D90" t="s">
        <v>100</v>
      </c>
      <c r="E90" t="s">
        <v>123</v>
      </c>
      <c r="F90" t="s">
        <v>453</v>
      </c>
      <c r="G90" t="s">
        <v>344</v>
      </c>
      <c r="H90" t="s">
        <v>507</v>
      </c>
      <c r="I90" t="s">
        <v>149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1101518.31</v>
      </c>
      <c r="P90" s="77">
        <v>110.25</v>
      </c>
      <c r="Q90" s="77">
        <v>0</v>
      </c>
      <c r="R90" s="77">
        <v>1214.4239367749999</v>
      </c>
      <c r="S90" s="78">
        <v>1.9E-3</v>
      </c>
      <c r="T90" s="78">
        <f t="shared" si="4"/>
        <v>2.469008112833287E-3</v>
      </c>
      <c r="U90" s="78">
        <f>R90/'סכום נכסי הקרן'!$C$42</f>
        <v>4.4937399723959281E-4</v>
      </c>
    </row>
    <row r="91" spans="2:21">
      <c r="B91" t="s">
        <v>514</v>
      </c>
      <c r="C91" t="s">
        <v>515</v>
      </c>
      <c r="D91" t="s">
        <v>100</v>
      </c>
      <c r="E91" t="s">
        <v>123</v>
      </c>
      <c r="F91" t="s">
        <v>453</v>
      </c>
      <c r="G91" t="s">
        <v>344</v>
      </c>
      <c r="H91" t="s">
        <v>507</v>
      </c>
      <c r="I91" t="s">
        <v>149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0.05</v>
      </c>
      <c r="P91" s="77">
        <v>112.16</v>
      </c>
      <c r="Q91" s="77">
        <v>0</v>
      </c>
      <c r="R91" s="77">
        <v>5.6079999999999998E-5</v>
      </c>
      <c r="S91" s="78">
        <v>0</v>
      </c>
      <c r="T91" s="78">
        <f t="shared" si="4"/>
        <v>1.140145304903884E-10</v>
      </c>
      <c r="U91" s="78">
        <f>R91/'סכום נכסי הקרן'!$C$42</f>
        <v>2.0751315090280052E-11</v>
      </c>
    </row>
    <row r="92" spans="2:21">
      <c r="B92" t="s">
        <v>516</v>
      </c>
      <c r="C92" t="s">
        <v>517</v>
      </c>
      <c r="D92" t="s">
        <v>100</v>
      </c>
      <c r="E92" t="s">
        <v>123</v>
      </c>
      <c r="F92" t="s">
        <v>453</v>
      </c>
      <c r="G92" t="s">
        <v>344</v>
      </c>
      <c r="H92" t="s">
        <v>507</v>
      </c>
      <c r="I92" t="s">
        <v>149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292453.33</v>
      </c>
      <c r="P92" s="77">
        <v>96.51</v>
      </c>
      <c r="Q92" s="77">
        <v>0</v>
      </c>
      <c r="R92" s="77">
        <v>282.24670878299997</v>
      </c>
      <c r="S92" s="78">
        <v>4.0000000000000002E-4</v>
      </c>
      <c r="T92" s="78">
        <f t="shared" si="4"/>
        <v>5.7382713952123978E-4</v>
      </c>
      <c r="U92" s="78">
        <f>R92/'סכום נכסי הקרן'!$C$42</f>
        <v>1.0443991417886139E-4</v>
      </c>
    </row>
    <row r="93" spans="2:21">
      <c r="B93" t="s">
        <v>518</v>
      </c>
      <c r="C93" t="s">
        <v>519</v>
      </c>
      <c r="D93" t="s">
        <v>100</v>
      </c>
      <c r="E93" t="s">
        <v>123</v>
      </c>
      <c r="F93" t="s">
        <v>453</v>
      </c>
      <c r="G93" t="s">
        <v>344</v>
      </c>
      <c r="H93" t="s">
        <v>507</v>
      </c>
      <c r="I93" t="s">
        <v>149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4564112.5199999996</v>
      </c>
      <c r="P93" s="77">
        <v>97.5</v>
      </c>
      <c r="Q93" s="77">
        <v>33.749200000000002</v>
      </c>
      <c r="R93" s="77">
        <v>4483.7589070000004</v>
      </c>
      <c r="S93" s="78">
        <v>3.8E-3</v>
      </c>
      <c r="T93" s="78">
        <f t="shared" si="4"/>
        <v>9.1157929139390522E-3</v>
      </c>
      <c r="U93" s="78">
        <f>R93/'סכום נכסי הקרן'!$C$42</f>
        <v>1.6591279220400624E-3</v>
      </c>
    </row>
    <row r="94" spans="2:21">
      <c r="B94" t="s">
        <v>520</v>
      </c>
      <c r="C94" t="s">
        <v>521</v>
      </c>
      <c r="D94" t="s">
        <v>100</v>
      </c>
      <c r="E94" t="s">
        <v>123</v>
      </c>
      <c r="F94" t="s">
        <v>453</v>
      </c>
      <c r="G94" t="s">
        <v>344</v>
      </c>
      <c r="H94" t="s">
        <v>495</v>
      </c>
      <c r="I94" t="s">
        <v>208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2431807.5699999998</v>
      </c>
      <c r="P94" s="77">
        <v>95.22</v>
      </c>
      <c r="Q94" s="77">
        <v>0</v>
      </c>
      <c r="R94" s="77">
        <v>2315.5671681539998</v>
      </c>
      <c r="S94" s="78">
        <v>4.3E-3</v>
      </c>
      <c r="T94" s="78">
        <f t="shared" si="4"/>
        <v>4.7077086928679832E-3</v>
      </c>
      <c r="U94" s="78">
        <f>R94/'סכום נכסי הקרן'!$C$42</f>
        <v>8.5683066902765949E-4</v>
      </c>
    </row>
    <row r="95" spans="2:21">
      <c r="B95" t="s">
        <v>522</v>
      </c>
      <c r="C95" t="s">
        <v>523</v>
      </c>
      <c r="D95" t="s">
        <v>100</v>
      </c>
      <c r="E95" t="s">
        <v>123</v>
      </c>
      <c r="F95" t="s">
        <v>453</v>
      </c>
      <c r="G95" t="s">
        <v>344</v>
      </c>
      <c r="H95" t="s">
        <v>507</v>
      </c>
      <c r="I95" t="s">
        <v>149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1006657.77</v>
      </c>
      <c r="P95" s="77">
        <v>111.29</v>
      </c>
      <c r="Q95" s="77">
        <v>0</v>
      </c>
      <c r="R95" s="77">
        <v>1120.3094322330001</v>
      </c>
      <c r="S95" s="78">
        <v>2.3999999999999998E-3</v>
      </c>
      <c r="T95" s="78">
        <f t="shared" si="4"/>
        <v>2.27766679600569E-3</v>
      </c>
      <c r="U95" s="78">
        <f>R95/'סכום נכסי הקרן'!$C$42</f>
        <v>4.145487522624774E-4</v>
      </c>
    </row>
    <row r="96" spans="2:21">
      <c r="B96" t="s">
        <v>524</v>
      </c>
      <c r="C96" t="s">
        <v>525</v>
      </c>
      <c r="D96" t="s">
        <v>100</v>
      </c>
      <c r="E96" t="s">
        <v>123</v>
      </c>
      <c r="F96" t="s">
        <v>526</v>
      </c>
      <c r="G96" t="s">
        <v>329</v>
      </c>
      <c r="H96" t="s">
        <v>507</v>
      </c>
      <c r="I96" t="s">
        <v>149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73.959999999999994</v>
      </c>
      <c r="P96" s="77">
        <v>4827766</v>
      </c>
      <c r="Q96" s="77">
        <v>0</v>
      </c>
      <c r="R96" s="77">
        <v>3570.6157336000001</v>
      </c>
      <c r="S96" s="78">
        <v>4.1000000000000003E-3</v>
      </c>
      <c r="T96" s="78">
        <f t="shared" si="4"/>
        <v>7.2593094940798459E-3</v>
      </c>
      <c r="U96" s="78">
        <f>R96/'סכום נכסי הקרן'!$C$42</f>
        <v>1.3212370212953828E-3</v>
      </c>
    </row>
    <row r="97" spans="2:21">
      <c r="B97" t="s">
        <v>527</v>
      </c>
      <c r="C97" t="s">
        <v>528</v>
      </c>
      <c r="D97" t="s">
        <v>100</v>
      </c>
      <c r="E97" t="s">
        <v>123</v>
      </c>
      <c r="F97" t="s">
        <v>526</v>
      </c>
      <c r="G97" t="s">
        <v>329</v>
      </c>
      <c r="H97" t="s">
        <v>507</v>
      </c>
      <c r="I97" t="s">
        <v>149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60.69</v>
      </c>
      <c r="P97" s="77">
        <v>5169986</v>
      </c>
      <c r="Q97" s="77">
        <v>0</v>
      </c>
      <c r="R97" s="77">
        <v>3137.6645033999998</v>
      </c>
      <c r="S97" s="78">
        <v>3.8E-3</v>
      </c>
      <c r="T97" s="78">
        <f t="shared" si="4"/>
        <v>6.3790896075518657E-3</v>
      </c>
      <c r="U97" s="78">
        <f>R97/'סכום נכסי הקרן'!$C$42</f>
        <v>1.1610318252075692E-3</v>
      </c>
    </row>
    <row r="98" spans="2:21">
      <c r="B98" t="s">
        <v>529</v>
      </c>
      <c r="C98" t="s">
        <v>530</v>
      </c>
      <c r="D98" t="s">
        <v>100</v>
      </c>
      <c r="E98" t="s">
        <v>123</v>
      </c>
      <c r="F98" t="s">
        <v>526</v>
      </c>
      <c r="G98" t="s">
        <v>329</v>
      </c>
      <c r="H98" t="s">
        <v>507</v>
      </c>
      <c r="I98" t="s">
        <v>149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8.73</v>
      </c>
      <c r="P98" s="77">
        <v>5423550</v>
      </c>
      <c r="Q98" s="77">
        <v>0</v>
      </c>
      <c r="R98" s="77">
        <v>473.47591499999999</v>
      </c>
      <c r="S98" s="78">
        <v>1.5E-3</v>
      </c>
      <c r="T98" s="78">
        <f t="shared" si="4"/>
        <v>9.6260938208331032E-4</v>
      </c>
      <c r="U98" s="78">
        <f>R98/'סכום נכסי הקרן'!$C$42</f>
        <v>1.75200568827098E-4</v>
      </c>
    </row>
    <row r="99" spans="2:21">
      <c r="B99" t="s">
        <v>531</v>
      </c>
      <c r="C99" t="s">
        <v>532</v>
      </c>
      <c r="D99" t="s">
        <v>100</v>
      </c>
      <c r="E99" t="s">
        <v>123</v>
      </c>
      <c r="F99" t="s">
        <v>533</v>
      </c>
      <c r="G99" t="s">
        <v>329</v>
      </c>
      <c r="H99" t="s">
        <v>507</v>
      </c>
      <c r="I99" t="s">
        <v>149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85.96</v>
      </c>
      <c r="P99" s="77">
        <v>5405050</v>
      </c>
      <c r="Q99" s="77">
        <v>0</v>
      </c>
      <c r="R99" s="77">
        <v>4646.1809800000001</v>
      </c>
      <c r="S99" s="78">
        <v>2.8E-3</v>
      </c>
      <c r="T99" s="78">
        <f t="shared" si="4"/>
        <v>9.4460082562067161E-3</v>
      </c>
      <c r="U99" s="78">
        <f>R99/'סכום נכסי הקרן'!$C$42</f>
        <v>1.7192290563916935E-3</v>
      </c>
    </row>
    <row r="100" spans="2:21">
      <c r="B100" t="s">
        <v>534</v>
      </c>
      <c r="C100" t="s">
        <v>535</v>
      </c>
      <c r="D100" t="s">
        <v>100</v>
      </c>
      <c r="E100" t="s">
        <v>123</v>
      </c>
      <c r="F100" t="s">
        <v>533</v>
      </c>
      <c r="G100" t="s">
        <v>329</v>
      </c>
      <c r="H100" t="s">
        <v>507</v>
      </c>
      <c r="I100" t="s">
        <v>149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78.599999999999994</v>
      </c>
      <c r="P100" s="77">
        <v>5387000</v>
      </c>
      <c r="Q100" s="77">
        <v>0</v>
      </c>
      <c r="R100" s="77">
        <v>4234.1819999999998</v>
      </c>
      <c r="S100" s="78">
        <v>3.0000000000000001E-3</v>
      </c>
      <c r="T100" s="78">
        <f t="shared" si="4"/>
        <v>8.6083857478754227E-3</v>
      </c>
      <c r="U100" s="78">
        <f>R100/'סכום נכסי הקרן'!$C$42</f>
        <v>1.5667768336589188E-3</v>
      </c>
    </row>
    <row r="101" spans="2:21">
      <c r="B101" t="s">
        <v>536</v>
      </c>
      <c r="C101" t="s">
        <v>537</v>
      </c>
      <c r="D101" t="s">
        <v>100</v>
      </c>
      <c r="E101" t="s">
        <v>123</v>
      </c>
      <c r="F101" t="s">
        <v>533</v>
      </c>
      <c r="G101" t="s">
        <v>329</v>
      </c>
      <c r="H101" t="s">
        <v>507</v>
      </c>
      <c r="I101" t="s">
        <v>149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51.32</v>
      </c>
      <c r="P101" s="77">
        <v>4728999</v>
      </c>
      <c r="Q101" s="77">
        <v>0</v>
      </c>
      <c r="R101" s="77">
        <v>2426.9222868000002</v>
      </c>
      <c r="S101" s="78">
        <v>4.4999999999999997E-3</v>
      </c>
      <c r="T101" s="78">
        <f t="shared" si="4"/>
        <v>4.9341013742182907E-3</v>
      </c>
      <c r="U101" s="78">
        <f>R101/'סכום נכסי הקרן'!$C$42</f>
        <v>8.9803546849161588E-4</v>
      </c>
    </row>
    <row r="102" spans="2:21">
      <c r="B102" t="s">
        <v>538</v>
      </c>
      <c r="C102" t="s">
        <v>539</v>
      </c>
      <c r="D102" t="s">
        <v>100</v>
      </c>
      <c r="E102" t="s">
        <v>123</v>
      </c>
      <c r="F102" t="s">
        <v>533</v>
      </c>
      <c r="G102" t="s">
        <v>329</v>
      </c>
      <c r="H102" t="s">
        <v>507</v>
      </c>
      <c r="I102" t="s">
        <v>149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69.650000000000006</v>
      </c>
      <c r="P102" s="77">
        <v>5221114</v>
      </c>
      <c r="Q102" s="77">
        <v>0</v>
      </c>
      <c r="R102" s="77">
        <v>3636.505901</v>
      </c>
      <c r="S102" s="78">
        <v>4.1000000000000003E-3</v>
      </c>
      <c r="T102" s="78">
        <f t="shared" si="4"/>
        <v>7.3932687754643695E-3</v>
      </c>
      <c r="U102" s="78">
        <f>R102/'סכום נכסי הקרן'!$C$42</f>
        <v>1.3456183983472497E-3</v>
      </c>
    </row>
    <row r="103" spans="2:21">
      <c r="B103" t="s">
        <v>540</v>
      </c>
      <c r="C103" t="s">
        <v>541</v>
      </c>
      <c r="D103" t="s">
        <v>100</v>
      </c>
      <c r="E103" t="s">
        <v>123</v>
      </c>
      <c r="F103" t="s">
        <v>542</v>
      </c>
      <c r="G103" t="s">
        <v>461</v>
      </c>
      <c r="H103" t="s">
        <v>495</v>
      </c>
      <c r="I103" t="s">
        <v>208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665699.23</v>
      </c>
      <c r="P103" s="77">
        <v>117.44</v>
      </c>
      <c r="Q103" s="77">
        <v>0</v>
      </c>
      <c r="R103" s="77">
        <v>781.79717571200001</v>
      </c>
      <c r="S103" s="78">
        <v>2.7000000000000001E-3</v>
      </c>
      <c r="T103" s="78">
        <f t="shared" si="4"/>
        <v>1.5894478945705306E-3</v>
      </c>
      <c r="U103" s="78">
        <f>R103/'סכום נכסי הקרן'!$C$42</f>
        <v>2.8928886465568387E-4</v>
      </c>
    </row>
    <row r="104" spans="2:21">
      <c r="B104" t="s">
        <v>543</v>
      </c>
      <c r="C104" t="s">
        <v>544</v>
      </c>
      <c r="D104" t="s">
        <v>100</v>
      </c>
      <c r="E104" t="s">
        <v>123</v>
      </c>
      <c r="F104" t="s">
        <v>464</v>
      </c>
      <c r="G104" t="s">
        <v>344</v>
      </c>
      <c r="H104" t="s">
        <v>507</v>
      </c>
      <c r="I104" t="s">
        <v>149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2070782.43</v>
      </c>
      <c r="P104" s="77">
        <v>109.47</v>
      </c>
      <c r="Q104" s="77">
        <v>0</v>
      </c>
      <c r="R104" s="77">
        <v>2266.8855261210001</v>
      </c>
      <c r="S104" s="78">
        <v>1.9E-3</v>
      </c>
      <c r="T104" s="78">
        <f t="shared" si="4"/>
        <v>4.6087355373777266E-3</v>
      </c>
      <c r="U104" s="78">
        <f>R104/'סכום נכסי הקרן'!$C$42</f>
        <v>8.3881697264857609E-4</v>
      </c>
    </row>
    <row r="105" spans="2:21">
      <c r="B105" t="s">
        <v>545</v>
      </c>
      <c r="C105" t="s">
        <v>546</v>
      </c>
      <c r="D105" t="s">
        <v>100</v>
      </c>
      <c r="E105" t="s">
        <v>123</v>
      </c>
      <c r="F105" t="s">
        <v>464</v>
      </c>
      <c r="G105" t="s">
        <v>344</v>
      </c>
      <c r="H105" t="s">
        <v>507</v>
      </c>
      <c r="I105" t="s">
        <v>149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12138</v>
      </c>
      <c r="P105" s="77">
        <v>111.52</v>
      </c>
      <c r="Q105" s="77">
        <v>0</v>
      </c>
      <c r="R105" s="77">
        <v>13.536297599999999</v>
      </c>
      <c r="S105" s="78">
        <v>1E-4</v>
      </c>
      <c r="T105" s="78">
        <f t="shared" si="4"/>
        <v>2.7520232087057259E-5</v>
      </c>
      <c r="U105" s="78">
        <f>R105/'סכום נכסי הקרן'!$C$42</f>
        <v>5.008844091537119E-6</v>
      </c>
    </row>
    <row r="106" spans="2:21">
      <c r="B106" t="s">
        <v>547</v>
      </c>
      <c r="C106" t="s">
        <v>548</v>
      </c>
      <c r="D106" t="s">
        <v>100</v>
      </c>
      <c r="E106" t="s">
        <v>123</v>
      </c>
      <c r="F106" t="s">
        <v>464</v>
      </c>
      <c r="G106" t="s">
        <v>344</v>
      </c>
      <c r="H106" t="s">
        <v>507</v>
      </c>
      <c r="I106" t="s">
        <v>149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1247641.99</v>
      </c>
      <c r="P106" s="77">
        <v>95.95</v>
      </c>
      <c r="Q106" s="77">
        <v>10.05301</v>
      </c>
      <c r="R106" s="77">
        <v>1207.165499405</v>
      </c>
      <c r="S106" s="78">
        <v>4.7999999999999996E-3</v>
      </c>
      <c r="T106" s="78">
        <f t="shared" si="4"/>
        <v>2.4542512061137001E-3</v>
      </c>
      <c r="U106" s="78">
        <f>R106/'סכום נכסי הקרן'!$C$42</f>
        <v>4.4668815342846708E-4</v>
      </c>
    </row>
    <row r="107" spans="2:21">
      <c r="B107" t="s">
        <v>549</v>
      </c>
      <c r="C107" t="s">
        <v>550</v>
      </c>
      <c r="D107" t="s">
        <v>100</v>
      </c>
      <c r="E107" t="s">
        <v>123</v>
      </c>
      <c r="F107" t="s">
        <v>551</v>
      </c>
      <c r="G107" t="s">
        <v>461</v>
      </c>
      <c r="H107" t="s">
        <v>507</v>
      </c>
      <c r="I107" t="s">
        <v>149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853279.33</v>
      </c>
      <c r="P107" s="77">
        <v>111.24</v>
      </c>
      <c r="Q107" s="77">
        <v>0</v>
      </c>
      <c r="R107" s="77">
        <v>949.18792669200002</v>
      </c>
      <c r="S107" s="78">
        <v>2E-3</v>
      </c>
      <c r="T107" s="78">
        <f t="shared" si="4"/>
        <v>1.9297649038682878E-3</v>
      </c>
      <c r="U107" s="78">
        <f>R107/'סכום נכסי הקרן'!$C$42</f>
        <v>3.5122856181660727E-4</v>
      </c>
    </row>
    <row r="108" spans="2:21">
      <c r="B108" t="s">
        <v>552</v>
      </c>
      <c r="C108" t="s">
        <v>553</v>
      </c>
      <c r="D108" t="s">
        <v>100</v>
      </c>
      <c r="E108" t="s">
        <v>123</v>
      </c>
      <c r="F108" t="s">
        <v>333</v>
      </c>
      <c r="G108" t="s">
        <v>329</v>
      </c>
      <c r="H108" t="s">
        <v>507</v>
      </c>
      <c r="I108" t="s">
        <v>149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35.19</v>
      </c>
      <c r="P108" s="77">
        <v>5620000</v>
      </c>
      <c r="Q108" s="77">
        <v>0</v>
      </c>
      <c r="R108" s="77">
        <v>1977.6780000000001</v>
      </c>
      <c r="S108" s="78">
        <v>2.5000000000000001E-3</v>
      </c>
      <c r="T108" s="78">
        <f t="shared" si="4"/>
        <v>4.0207565733090291E-3</v>
      </c>
      <c r="U108" s="78">
        <f>R108/'סכום נכסי הקרן'!$C$42</f>
        <v>7.3180134317251918E-4</v>
      </c>
    </row>
    <row r="109" spans="2:21">
      <c r="B109" t="s">
        <v>554</v>
      </c>
      <c r="C109" t="s">
        <v>555</v>
      </c>
      <c r="D109" t="s">
        <v>100</v>
      </c>
      <c r="E109" t="s">
        <v>123</v>
      </c>
      <c r="F109" t="s">
        <v>333</v>
      </c>
      <c r="G109" t="s">
        <v>329</v>
      </c>
      <c r="H109" t="s">
        <v>507</v>
      </c>
      <c r="I109" t="s">
        <v>149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56.49</v>
      </c>
      <c r="P109" s="77">
        <v>5452500</v>
      </c>
      <c r="Q109" s="77">
        <v>0</v>
      </c>
      <c r="R109" s="77">
        <v>3080.1172499999998</v>
      </c>
      <c r="S109" s="78">
        <v>2.5999999999999999E-3</v>
      </c>
      <c r="T109" s="78">
        <f t="shared" si="4"/>
        <v>6.2620920491101321E-3</v>
      </c>
      <c r="U109" s="78">
        <f>R109/'סכום נכסי הקרן'!$C$42</f>
        <v>1.1397375814863925E-3</v>
      </c>
    </row>
    <row r="110" spans="2:21">
      <c r="B110" t="s">
        <v>556</v>
      </c>
      <c r="C110" t="s">
        <v>557</v>
      </c>
      <c r="D110" t="s">
        <v>100</v>
      </c>
      <c r="E110" t="s">
        <v>123</v>
      </c>
      <c r="F110" t="s">
        <v>333</v>
      </c>
      <c r="G110" t="s">
        <v>329</v>
      </c>
      <c r="H110" t="s">
        <v>507</v>
      </c>
      <c r="I110" t="s">
        <v>149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52.97</v>
      </c>
      <c r="P110" s="77">
        <v>5170870</v>
      </c>
      <c r="Q110" s="77">
        <v>0</v>
      </c>
      <c r="R110" s="77">
        <v>2739.0098389999998</v>
      </c>
      <c r="S110" s="78">
        <v>3.8E-3</v>
      </c>
      <c r="T110" s="78">
        <f t="shared" si="4"/>
        <v>5.5685970185830828E-3</v>
      </c>
      <c r="U110" s="78">
        <f>R110/'סכום נכסי הקרן'!$C$42</f>
        <v>1.0135174073549614E-3</v>
      </c>
    </row>
    <row r="111" spans="2:21">
      <c r="B111" t="s">
        <v>558</v>
      </c>
      <c r="C111" t="s">
        <v>559</v>
      </c>
      <c r="D111" t="s">
        <v>100</v>
      </c>
      <c r="E111" t="s">
        <v>123</v>
      </c>
      <c r="F111" t="s">
        <v>333</v>
      </c>
      <c r="G111" t="s">
        <v>329</v>
      </c>
      <c r="H111" t="s">
        <v>507</v>
      </c>
      <c r="I111" t="s">
        <v>149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34.97</v>
      </c>
      <c r="P111" s="77">
        <v>5395000</v>
      </c>
      <c r="Q111" s="77">
        <v>0</v>
      </c>
      <c r="R111" s="77">
        <v>1886.6315</v>
      </c>
      <c r="S111" s="78">
        <v>4.4000000000000003E-3</v>
      </c>
      <c r="T111" s="78">
        <f t="shared" si="4"/>
        <v>3.8356527225548716E-3</v>
      </c>
      <c r="U111" s="78">
        <f>R111/'סכום נכסי הקרן'!$C$42</f>
        <v>6.9811135370448807E-4</v>
      </c>
    </row>
    <row r="112" spans="2:21">
      <c r="B112" t="s">
        <v>560</v>
      </c>
      <c r="C112" t="s">
        <v>561</v>
      </c>
      <c r="D112" t="s">
        <v>100</v>
      </c>
      <c r="E112" t="s">
        <v>123</v>
      </c>
      <c r="F112" t="s">
        <v>562</v>
      </c>
      <c r="G112" t="s">
        <v>344</v>
      </c>
      <c r="H112" t="s">
        <v>507</v>
      </c>
      <c r="I112" t="s">
        <v>149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190176.61</v>
      </c>
      <c r="P112" s="77">
        <v>112.87</v>
      </c>
      <c r="Q112" s="77">
        <v>0</v>
      </c>
      <c r="R112" s="77">
        <v>214.65233970700001</v>
      </c>
      <c r="S112" s="78">
        <v>6.9999999999999999E-4</v>
      </c>
      <c r="T112" s="78">
        <f t="shared" si="4"/>
        <v>4.3640309790222824E-4</v>
      </c>
      <c r="U112" s="78">
        <f>R112/'סכום נכסי הקרן'!$C$42</f>
        <v>7.9427930387407087E-5</v>
      </c>
    </row>
    <row r="113" spans="2:21">
      <c r="B113" t="s">
        <v>563</v>
      </c>
      <c r="C113" t="s">
        <v>564</v>
      </c>
      <c r="D113" t="s">
        <v>100</v>
      </c>
      <c r="E113" t="s">
        <v>123</v>
      </c>
      <c r="F113" t="s">
        <v>562</v>
      </c>
      <c r="G113" t="s">
        <v>344</v>
      </c>
      <c r="H113" t="s">
        <v>507</v>
      </c>
      <c r="I113" t="s">
        <v>149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1419061.53</v>
      </c>
      <c r="P113" s="77">
        <v>108.21</v>
      </c>
      <c r="Q113" s="77">
        <v>0</v>
      </c>
      <c r="R113" s="77">
        <v>1535.566481613</v>
      </c>
      <c r="S113" s="78">
        <v>1.4E-3</v>
      </c>
      <c r="T113" s="78">
        <f t="shared" si="4"/>
        <v>3.1219131854116227E-3</v>
      </c>
      <c r="U113" s="78">
        <f>R113/'סכום נכסי הקרן'!$C$42</f>
        <v>5.6820656030713438E-4</v>
      </c>
    </row>
    <row r="114" spans="2:21">
      <c r="B114" t="s">
        <v>565</v>
      </c>
      <c r="C114" t="s">
        <v>566</v>
      </c>
      <c r="D114" t="s">
        <v>100</v>
      </c>
      <c r="E114" t="s">
        <v>123</v>
      </c>
      <c r="F114" t="s">
        <v>562</v>
      </c>
      <c r="G114" t="s">
        <v>344</v>
      </c>
      <c r="H114" t="s">
        <v>507</v>
      </c>
      <c r="I114" t="s">
        <v>149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3257467.81</v>
      </c>
      <c r="P114" s="77">
        <v>100.66</v>
      </c>
      <c r="Q114" s="77">
        <v>0</v>
      </c>
      <c r="R114" s="77">
        <v>3278.9670975459999</v>
      </c>
      <c r="S114" s="78">
        <v>2.7000000000000001E-3</v>
      </c>
      <c r="T114" s="78">
        <f t="shared" si="4"/>
        <v>6.6663675841679522E-3</v>
      </c>
      <c r="U114" s="78">
        <f>R114/'סכום נכסי הקרן'!$C$42</f>
        <v>1.2133181064878406E-3</v>
      </c>
    </row>
    <row r="115" spans="2:21">
      <c r="B115" t="s">
        <v>567</v>
      </c>
      <c r="C115" t="s">
        <v>568</v>
      </c>
      <c r="D115" t="s">
        <v>100</v>
      </c>
      <c r="E115" t="s">
        <v>123</v>
      </c>
      <c r="F115" t="s">
        <v>569</v>
      </c>
      <c r="G115" t="s">
        <v>461</v>
      </c>
      <c r="H115" t="s">
        <v>507</v>
      </c>
      <c r="I115" t="s">
        <v>149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449102.68</v>
      </c>
      <c r="P115" s="77">
        <v>113.07</v>
      </c>
      <c r="Q115" s="77">
        <v>0</v>
      </c>
      <c r="R115" s="77">
        <v>507.800400276</v>
      </c>
      <c r="S115" s="78">
        <v>1.1000000000000001E-3</v>
      </c>
      <c r="T115" s="78">
        <f t="shared" si="4"/>
        <v>1.0323934418740982E-3</v>
      </c>
      <c r="U115" s="78">
        <f>R115/'סכום נכסי הקרן'!$C$42</f>
        <v>1.8790167812228264E-4</v>
      </c>
    </row>
    <row r="116" spans="2:21">
      <c r="B116" t="s">
        <v>570</v>
      </c>
      <c r="C116" t="s">
        <v>571</v>
      </c>
      <c r="D116" t="s">
        <v>100</v>
      </c>
      <c r="E116" t="s">
        <v>123</v>
      </c>
      <c r="F116" t="s">
        <v>572</v>
      </c>
      <c r="G116" t="s">
        <v>112</v>
      </c>
      <c r="H116" t="s">
        <v>573</v>
      </c>
      <c r="I116" t="s">
        <v>208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599371.1</v>
      </c>
      <c r="P116" s="77">
        <v>94.79</v>
      </c>
      <c r="Q116" s="77">
        <v>0</v>
      </c>
      <c r="R116" s="77">
        <v>568.14386568999998</v>
      </c>
      <c r="S116" s="78">
        <v>1.1999999999999999E-3</v>
      </c>
      <c r="T116" s="78">
        <f t="shared" si="4"/>
        <v>1.1550758933245298E-3</v>
      </c>
      <c r="U116" s="78">
        <f>R116/'סכום נכסי הקרן'!$C$42</f>
        <v>2.1023060580497397E-4</v>
      </c>
    </row>
    <row r="117" spans="2:21">
      <c r="B117" t="s">
        <v>574</v>
      </c>
      <c r="C117" t="s">
        <v>575</v>
      </c>
      <c r="D117" t="s">
        <v>100</v>
      </c>
      <c r="E117" t="s">
        <v>123</v>
      </c>
      <c r="F117" t="s">
        <v>572</v>
      </c>
      <c r="G117" t="s">
        <v>112</v>
      </c>
      <c r="H117" t="s">
        <v>573</v>
      </c>
      <c r="I117" t="s">
        <v>208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3313188.72</v>
      </c>
      <c r="P117" s="77">
        <v>90.28</v>
      </c>
      <c r="Q117" s="77">
        <v>13.43909</v>
      </c>
      <c r="R117" s="77">
        <v>3004.585866416</v>
      </c>
      <c r="S117" s="78">
        <v>3.8E-3</v>
      </c>
      <c r="T117" s="78">
        <f t="shared" si="4"/>
        <v>6.1085315063744124E-3</v>
      </c>
      <c r="U117" s="78">
        <f>R117/'סכום נכסי הקרן'!$C$42</f>
        <v>1.1117886595898806E-3</v>
      </c>
    </row>
    <row r="118" spans="2:21">
      <c r="B118" t="s">
        <v>576</v>
      </c>
      <c r="C118" t="s">
        <v>577</v>
      </c>
      <c r="D118" t="s">
        <v>100</v>
      </c>
      <c r="E118" t="s">
        <v>123</v>
      </c>
      <c r="F118" t="s">
        <v>578</v>
      </c>
      <c r="G118" t="s">
        <v>579</v>
      </c>
      <c r="H118" t="s">
        <v>580</v>
      </c>
      <c r="I118" t="s">
        <v>149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1765528</v>
      </c>
      <c r="P118" s="77">
        <v>93.48</v>
      </c>
      <c r="Q118" s="77">
        <v>0</v>
      </c>
      <c r="R118" s="77">
        <v>1650.4155744</v>
      </c>
      <c r="S118" s="78">
        <v>4.0000000000000001E-3</v>
      </c>
      <c r="T118" s="78">
        <f t="shared" si="4"/>
        <v>3.3554093585813245E-3</v>
      </c>
      <c r="U118" s="78">
        <f>R118/'סכום נכסי הקרן'!$C$42</f>
        <v>6.1070423705920007E-4</v>
      </c>
    </row>
    <row r="119" spans="2:21">
      <c r="B119" t="s">
        <v>581</v>
      </c>
      <c r="C119" t="s">
        <v>582</v>
      </c>
      <c r="D119" t="s">
        <v>100</v>
      </c>
      <c r="E119" t="s">
        <v>123</v>
      </c>
      <c r="F119" t="s">
        <v>494</v>
      </c>
      <c r="G119" t="s">
        <v>344</v>
      </c>
      <c r="H119" t="s">
        <v>573</v>
      </c>
      <c r="I119" t="s">
        <v>208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164444.78</v>
      </c>
      <c r="P119" s="77">
        <v>110.12</v>
      </c>
      <c r="Q119" s="77">
        <v>0</v>
      </c>
      <c r="R119" s="77">
        <v>181.086591736</v>
      </c>
      <c r="S119" s="78">
        <v>4.0000000000000002E-4</v>
      </c>
      <c r="T119" s="78">
        <f t="shared" si="4"/>
        <v>3.6816160368909929E-4</v>
      </c>
      <c r="U119" s="78">
        <f>R119/'סכום נכסי הקרן'!$C$42</f>
        <v>6.700757709947646E-5</v>
      </c>
    </row>
    <row r="120" spans="2:21">
      <c r="B120" t="s">
        <v>583</v>
      </c>
      <c r="C120" t="s">
        <v>584</v>
      </c>
      <c r="D120" t="s">
        <v>100</v>
      </c>
      <c r="E120" t="s">
        <v>123</v>
      </c>
      <c r="F120" t="s">
        <v>494</v>
      </c>
      <c r="G120" t="s">
        <v>344</v>
      </c>
      <c r="H120" t="s">
        <v>573</v>
      </c>
      <c r="I120" t="s">
        <v>208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926226.88</v>
      </c>
      <c r="P120" s="77">
        <v>108.46</v>
      </c>
      <c r="Q120" s="77">
        <v>0</v>
      </c>
      <c r="R120" s="77">
        <v>1004.585674048</v>
      </c>
      <c r="S120" s="78">
        <v>1.1999999999999999E-3</v>
      </c>
      <c r="T120" s="78">
        <f t="shared" si="4"/>
        <v>2.0423923674028721E-3</v>
      </c>
      <c r="U120" s="78">
        <f>R120/'סכום נכסי הקרן'!$C$42</f>
        <v>3.7172742256332778E-4</v>
      </c>
    </row>
    <row r="121" spans="2:21">
      <c r="B121" t="s">
        <v>585</v>
      </c>
      <c r="C121" t="s">
        <v>586</v>
      </c>
      <c r="D121" t="s">
        <v>100</v>
      </c>
      <c r="E121" t="s">
        <v>123</v>
      </c>
      <c r="F121" t="s">
        <v>494</v>
      </c>
      <c r="G121" t="s">
        <v>344</v>
      </c>
      <c r="H121" t="s">
        <v>573</v>
      </c>
      <c r="I121" t="s">
        <v>208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2336625.4</v>
      </c>
      <c r="P121" s="77">
        <v>93.32</v>
      </c>
      <c r="Q121" s="77">
        <v>0</v>
      </c>
      <c r="R121" s="77">
        <v>2180.5388232800001</v>
      </c>
      <c r="S121" s="78">
        <v>3.5000000000000001E-3</v>
      </c>
      <c r="T121" s="78">
        <f t="shared" si="4"/>
        <v>4.4331867002912482E-3</v>
      </c>
      <c r="U121" s="78">
        <f>R121/'סכום נכסי הקרן'!$C$42</f>
        <v>8.0686605186290616E-4</v>
      </c>
    </row>
    <row r="122" spans="2:21">
      <c r="B122" t="s">
        <v>587</v>
      </c>
      <c r="C122" t="s">
        <v>588</v>
      </c>
      <c r="D122" t="s">
        <v>100</v>
      </c>
      <c r="E122" t="s">
        <v>123</v>
      </c>
      <c r="F122" t="s">
        <v>494</v>
      </c>
      <c r="G122" t="s">
        <v>344</v>
      </c>
      <c r="H122" t="s">
        <v>573</v>
      </c>
      <c r="I122" t="s">
        <v>208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313838.42</v>
      </c>
      <c r="P122" s="77">
        <v>88.06</v>
      </c>
      <c r="Q122" s="77">
        <v>10.45444</v>
      </c>
      <c r="R122" s="77">
        <v>286.820552652</v>
      </c>
      <c r="S122" s="78">
        <v>1.6999999999999999E-3</v>
      </c>
      <c r="T122" s="78">
        <f t="shared" si="4"/>
        <v>5.8312608141247333E-4</v>
      </c>
      <c r="U122" s="78">
        <f>R122/'סכום נכסי הקרן'!$C$42</f>
        <v>1.0613237629190286E-4</v>
      </c>
    </row>
    <row r="123" spans="2:21">
      <c r="B123" t="s">
        <v>589</v>
      </c>
      <c r="C123" t="s">
        <v>590</v>
      </c>
      <c r="D123" t="s">
        <v>100</v>
      </c>
      <c r="E123" t="s">
        <v>123</v>
      </c>
      <c r="F123" t="s">
        <v>494</v>
      </c>
      <c r="G123" t="s">
        <v>344</v>
      </c>
      <c r="H123" t="s">
        <v>573</v>
      </c>
      <c r="I123" t="s">
        <v>208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852142.6</v>
      </c>
      <c r="P123" s="77">
        <v>88.66</v>
      </c>
      <c r="Q123" s="77">
        <v>30.645379999999999</v>
      </c>
      <c r="R123" s="77">
        <v>786.15500915999996</v>
      </c>
      <c r="S123" s="78">
        <v>2E-3</v>
      </c>
      <c r="T123" s="78">
        <f t="shared" si="4"/>
        <v>1.5983076722903776E-3</v>
      </c>
      <c r="U123" s="78">
        <f>R123/'סכום נכסי הקרן'!$C$42</f>
        <v>2.9090139630672538E-4</v>
      </c>
    </row>
    <row r="124" spans="2:21">
      <c r="B124" t="s">
        <v>591</v>
      </c>
      <c r="C124" t="s">
        <v>592</v>
      </c>
      <c r="D124" t="s">
        <v>100</v>
      </c>
      <c r="E124" t="s">
        <v>123</v>
      </c>
      <c r="F124" t="s">
        <v>593</v>
      </c>
      <c r="G124" t="s">
        <v>132</v>
      </c>
      <c r="H124" t="s">
        <v>573</v>
      </c>
      <c r="I124" t="s">
        <v>208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368041.45</v>
      </c>
      <c r="P124" s="77">
        <v>110.65</v>
      </c>
      <c r="Q124" s="77">
        <v>0</v>
      </c>
      <c r="R124" s="77">
        <v>407.237864425</v>
      </c>
      <c r="S124" s="78">
        <v>2.3999999999999998E-3</v>
      </c>
      <c r="T124" s="78">
        <f t="shared" si="4"/>
        <v>8.2794283006998608E-4</v>
      </c>
      <c r="U124" s="78">
        <f>R124/'סכום נכסי הקרן'!$C$42</f>
        <v>1.5069046436119694E-4</v>
      </c>
    </row>
    <row r="125" spans="2:21">
      <c r="B125" t="s">
        <v>594</v>
      </c>
      <c r="C125" t="s">
        <v>595</v>
      </c>
      <c r="D125" t="s">
        <v>100</v>
      </c>
      <c r="E125" t="s">
        <v>123</v>
      </c>
      <c r="F125" t="s">
        <v>596</v>
      </c>
      <c r="G125" t="s">
        <v>355</v>
      </c>
      <c r="H125" t="s">
        <v>573</v>
      </c>
      <c r="I125" t="s">
        <v>208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32978.730000000003</v>
      </c>
      <c r="P125" s="77">
        <v>109.99</v>
      </c>
      <c r="Q125" s="77">
        <v>0</v>
      </c>
      <c r="R125" s="77">
        <v>36.273305127</v>
      </c>
      <c r="S125" s="78">
        <v>1E-4</v>
      </c>
      <c r="T125" s="78">
        <f t="shared" si="4"/>
        <v>7.3746145745176597E-5</v>
      </c>
      <c r="U125" s="78">
        <f>R125/'סכום נכסי הקרן'!$C$42</f>
        <v>1.3422232240660626E-5</v>
      </c>
    </row>
    <row r="126" spans="2:21">
      <c r="B126" t="s">
        <v>597</v>
      </c>
      <c r="C126" t="s">
        <v>598</v>
      </c>
      <c r="D126" t="s">
        <v>100</v>
      </c>
      <c r="E126" t="s">
        <v>123</v>
      </c>
      <c r="F126" t="s">
        <v>596</v>
      </c>
      <c r="G126" t="s">
        <v>355</v>
      </c>
      <c r="H126" t="s">
        <v>573</v>
      </c>
      <c r="I126" t="s">
        <v>208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2270973.9</v>
      </c>
      <c r="P126" s="77">
        <v>105.97</v>
      </c>
      <c r="Q126" s="77">
        <v>0</v>
      </c>
      <c r="R126" s="77">
        <v>2406.55104183</v>
      </c>
      <c r="S126" s="78">
        <v>1.8E-3</v>
      </c>
      <c r="T126" s="78">
        <f t="shared" si="4"/>
        <v>4.8926852199608151E-3</v>
      </c>
      <c r="U126" s="78">
        <f>R126/'סכום נכסי הקרן'!$C$42</f>
        <v>8.9049748484051471E-4</v>
      </c>
    </row>
    <row r="127" spans="2:21">
      <c r="B127" t="s">
        <v>599</v>
      </c>
      <c r="C127" t="s">
        <v>600</v>
      </c>
      <c r="D127" t="s">
        <v>100</v>
      </c>
      <c r="E127" t="s">
        <v>123</v>
      </c>
      <c r="F127" t="s">
        <v>601</v>
      </c>
      <c r="G127" t="s">
        <v>127</v>
      </c>
      <c r="H127" t="s">
        <v>573</v>
      </c>
      <c r="I127" t="s">
        <v>208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215379.58</v>
      </c>
      <c r="P127" s="77">
        <v>106.38</v>
      </c>
      <c r="Q127" s="77">
        <v>0</v>
      </c>
      <c r="R127" s="77">
        <v>229.12079720400001</v>
      </c>
      <c r="S127" s="78">
        <v>2.9999999999999997E-4</v>
      </c>
      <c r="T127" s="78">
        <f t="shared" si="4"/>
        <v>4.6581847572748849E-4</v>
      </c>
      <c r="U127" s="78">
        <f>R127/'סכום נכסי הקרן'!$C$42</f>
        <v>8.4781702149007868E-5</v>
      </c>
    </row>
    <row r="128" spans="2:21">
      <c r="B128" t="s">
        <v>602</v>
      </c>
      <c r="C128" t="s">
        <v>603</v>
      </c>
      <c r="D128" t="s">
        <v>100</v>
      </c>
      <c r="E128" t="s">
        <v>123</v>
      </c>
      <c r="F128" t="s">
        <v>601</v>
      </c>
      <c r="G128" t="s">
        <v>127</v>
      </c>
      <c r="H128" t="s">
        <v>573</v>
      </c>
      <c r="I128" t="s">
        <v>208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2803138.08</v>
      </c>
      <c r="P128" s="77">
        <v>101.36</v>
      </c>
      <c r="Q128" s="77">
        <v>0</v>
      </c>
      <c r="R128" s="77">
        <v>2841.2607578880002</v>
      </c>
      <c r="S128" s="78">
        <v>7.7000000000000002E-3</v>
      </c>
      <c r="T128" s="78">
        <f t="shared" si="4"/>
        <v>5.7764802302311957E-3</v>
      </c>
      <c r="U128" s="78">
        <f>R128/'סכום נכסי הקרן'!$C$42</f>
        <v>1.0513533744754243E-3</v>
      </c>
    </row>
    <row r="129" spans="2:21">
      <c r="B129" t="s">
        <v>604</v>
      </c>
      <c r="C129" t="s">
        <v>605</v>
      </c>
      <c r="D129" t="s">
        <v>100</v>
      </c>
      <c r="E129" t="s">
        <v>123</v>
      </c>
      <c r="F129" t="s">
        <v>606</v>
      </c>
      <c r="G129" t="s">
        <v>127</v>
      </c>
      <c r="H129" t="s">
        <v>573</v>
      </c>
      <c r="I129" t="s">
        <v>208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715058.62</v>
      </c>
      <c r="P129" s="77">
        <v>110.56</v>
      </c>
      <c r="Q129" s="77">
        <v>12.51099</v>
      </c>
      <c r="R129" s="77">
        <v>803.07980027200006</v>
      </c>
      <c r="S129" s="78">
        <v>5.3E-3</v>
      </c>
      <c r="T129" s="78">
        <f t="shared" si="4"/>
        <v>1.6327169467604667E-3</v>
      </c>
      <c r="U129" s="78">
        <f>R129/'סכום נכסי הקרן'!$C$42</f>
        <v>2.9716408662773617E-4</v>
      </c>
    </row>
    <row r="130" spans="2:21">
      <c r="B130" t="s">
        <v>607</v>
      </c>
      <c r="C130" t="s">
        <v>608</v>
      </c>
      <c r="D130" t="s">
        <v>100</v>
      </c>
      <c r="E130" t="s">
        <v>123</v>
      </c>
      <c r="F130" t="s">
        <v>606</v>
      </c>
      <c r="G130" t="s">
        <v>127</v>
      </c>
      <c r="H130" t="s">
        <v>573</v>
      </c>
      <c r="I130" t="s">
        <v>208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1621257.83</v>
      </c>
      <c r="P130" s="77">
        <v>100.59</v>
      </c>
      <c r="Q130" s="77">
        <v>0</v>
      </c>
      <c r="R130" s="77">
        <v>1630.823251197</v>
      </c>
      <c r="S130" s="78">
        <v>4.4000000000000003E-3</v>
      </c>
      <c r="T130" s="78">
        <f t="shared" si="4"/>
        <v>3.3155768063130296E-3</v>
      </c>
      <c r="U130" s="78">
        <f>R130/'סכום נכסי הקרן'!$C$42</f>
        <v>6.0345447828359276E-4</v>
      </c>
    </row>
    <row r="131" spans="2:21">
      <c r="B131" t="s">
        <v>609</v>
      </c>
      <c r="C131" t="s">
        <v>610</v>
      </c>
      <c r="D131" t="s">
        <v>100</v>
      </c>
      <c r="E131" t="s">
        <v>123</v>
      </c>
      <c r="F131" t="s">
        <v>606</v>
      </c>
      <c r="G131" t="s">
        <v>127</v>
      </c>
      <c r="H131" t="s">
        <v>573</v>
      </c>
      <c r="I131" t="s">
        <v>208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1784058.98</v>
      </c>
      <c r="P131" s="77">
        <v>100.15</v>
      </c>
      <c r="Q131" s="77">
        <v>121.06376</v>
      </c>
      <c r="R131" s="77">
        <v>1907.79882847</v>
      </c>
      <c r="S131" s="78">
        <v>3.8E-3</v>
      </c>
      <c r="T131" s="78">
        <f t="shared" si="4"/>
        <v>3.8786873697952938E-3</v>
      </c>
      <c r="U131" s="78">
        <f>R131/'סכום נכסי הקרן'!$C$42</f>
        <v>7.05943912597149E-4</v>
      </c>
    </row>
    <row r="132" spans="2:21">
      <c r="B132" t="s">
        <v>611</v>
      </c>
      <c r="C132" t="s">
        <v>612</v>
      </c>
      <c r="D132" t="s">
        <v>100</v>
      </c>
      <c r="E132" t="s">
        <v>123</v>
      </c>
      <c r="F132" t="s">
        <v>613</v>
      </c>
      <c r="G132" t="s">
        <v>112</v>
      </c>
      <c r="H132" t="s">
        <v>573</v>
      </c>
      <c r="I132" t="s">
        <v>208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1073882.4099999999</v>
      </c>
      <c r="P132" s="77">
        <v>95.81</v>
      </c>
      <c r="Q132" s="77">
        <v>0</v>
      </c>
      <c r="R132" s="77">
        <v>1028.886737021</v>
      </c>
      <c r="S132" s="78">
        <v>3.8E-3</v>
      </c>
      <c r="T132" s="78">
        <f t="shared" si="4"/>
        <v>2.0917981142873935E-3</v>
      </c>
      <c r="U132" s="78">
        <f>R132/'סכום נכסי הקרן'!$C$42</f>
        <v>3.8071955906085741E-4</v>
      </c>
    </row>
    <row r="133" spans="2:21">
      <c r="B133" t="s">
        <v>614</v>
      </c>
      <c r="C133" t="s">
        <v>615</v>
      </c>
      <c r="D133" t="s">
        <v>100</v>
      </c>
      <c r="E133" t="s">
        <v>123</v>
      </c>
      <c r="F133" t="s">
        <v>616</v>
      </c>
      <c r="G133" t="s">
        <v>344</v>
      </c>
      <c r="H133" t="s">
        <v>580</v>
      </c>
      <c r="I133" t="s">
        <v>149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843563.01</v>
      </c>
      <c r="P133" s="77">
        <v>111.2</v>
      </c>
      <c r="Q133" s="77">
        <v>0</v>
      </c>
      <c r="R133" s="77">
        <v>938.04206711999996</v>
      </c>
      <c r="S133" s="78">
        <v>2.3999999999999998E-3</v>
      </c>
      <c r="T133" s="78">
        <f t="shared" si="4"/>
        <v>1.9071045981262516E-3</v>
      </c>
      <c r="U133" s="78">
        <f>R133/'סכום נכסי הקרן'!$C$42</f>
        <v>3.4710425290201052E-4</v>
      </c>
    </row>
    <row r="134" spans="2:21">
      <c r="B134" t="s">
        <v>617</v>
      </c>
      <c r="C134" t="s">
        <v>618</v>
      </c>
      <c r="D134" t="s">
        <v>100</v>
      </c>
      <c r="E134" t="s">
        <v>123</v>
      </c>
      <c r="F134" t="s">
        <v>616</v>
      </c>
      <c r="G134" t="s">
        <v>344</v>
      </c>
      <c r="H134" t="s">
        <v>580</v>
      </c>
      <c r="I134" t="s">
        <v>149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993484.69</v>
      </c>
      <c r="P134" s="77">
        <v>102.11</v>
      </c>
      <c r="Q134" s="77">
        <v>0</v>
      </c>
      <c r="R134" s="77">
        <v>1014.447216959</v>
      </c>
      <c r="S134" s="78">
        <v>3.3E-3</v>
      </c>
      <c r="T134" s="78">
        <f t="shared" si="4"/>
        <v>2.0624415682749921E-3</v>
      </c>
      <c r="U134" s="78">
        <f>R134/'סכום נכסי הקרן'!$C$42</f>
        <v>3.7537649503519791E-4</v>
      </c>
    </row>
    <row r="135" spans="2:21">
      <c r="B135" t="s">
        <v>619</v>
      </c>
      <c r="C135" t="s">
        <v>620</v>
      </c>
      <c r="D135" t="s">
        <v>100</v>
      </c>
      <c r="E135" t="s">
        <v>123</v>
      </c>
      <c r="F135" t="s">
        <v>616</v>
      </c>
      <c r="G135" t="s">
        <v>344</v>
      </c>
      <c r="H135" t="s">
        <v>580</v>
      </c>
      <c r="I135" t="s">
        <v>149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1040948.75</v>
      </c>
      <c r="P135" s="77">
        <v>83.82</v>
      </c>
      <c r="Q135" s="77">
        <v>0</v>
      </c>
      <c r="R135" s="77">
        <v>872.52324224999995</v>
      </c>
      <c r="S135" s="78">
        <v>4.4000000000000003E-3</v>
      </c>
      <c r="T135" s="78">
        <f t="shared" si="4"/>
        <v>1.7739002818667111E-3</v>
      </c>
      <c r="U135" s="78">
        <f>R135/'סכום נכסי הקרן'!$C$42</f>
        <v>3.2286028394298328E-4</v>
      </c>
    </row>
    <row r="136" spans="2:21">
      <c r="B136" t="s">
        <v>621</v>
      </c>
      <c r="C136" t="s">
        <v>622</v>
      </c>
      <c r="D136" t="s">
        <v>100</v>
      </c>
      <c r="E136" t="s">
        <v>123</v>
      </c>
      <c r="F136" t="s">
        <v>623</v>
      </c>
      <c r="G136" t="s">
        <v>624</v>
      </c>
      <c r="H136" t="s">
        <v>580</v>
      </c>
      <c r="I136" t="s">
        <v>149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1324239.74</v>
      </c>
      <c r="P136" s="77">
        <v>109.43</v>
      </c>
      <c r="Q136" s="77">
        <v>0</v>
      </c>
      <c r="R136" s="77">
        <v>1449.115547482</v>
      </c>
      <c r="S136" s="78">
        <v>2.2000000000000001E-3</v>
      </c>
      <c r="T136" s="78">
        <f t="shared" si="4"/>
        <v>2.9461524388816399E-3</v>
      </c>
      <c r="U136" s="78">
        <f>R136/'סכום נכסי הקרן'!$C$42</f>
        <v>5.3621707075646695E-4</v>
      </c>
    </row>
    <row r="137" spans="2:21">
      <c r="B137" t="s">
        <v>625</v>
      </c>
      <c r="C137" t="s">
        <v>626</v>
      </c>
      <c r="D137" t="s">
        <v>100</v>
      </c>
      <c r="E137" t="s">
        <v>123</v>
      </c>
      <c r="F137" t="s">
        <v>623</v>
      </c>
      <c r="G137" t="s">
        <v>624</v>
      </c>
      <c r="H137" t="s">
        <v>580</v>
      </c>
      <c r="I137" t="s">
        <v>149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3524910.97</v>
      </c>
      <c r="P137" s="77">
        <v>94.21</v>
      </c>
      <c r="Q137" s="77">
        <v>0</v>
      </c>
      <c r="R137" s="77">
        <v>3320.8186248369998</v>
      </c>
      <c r="S137" s="78">
        <v>3.0000000000000001E-3</v>
      </c>
      <c r="T137" s="78">
        <f t="shared" si="4"/>
        <v>6.7514546425557738E-3</v>
      </c>
      <c r="U137" s="78">
        <f>R137/'סכום נכסי הקרן'!$C$42</f>
        <v>1.2288044515275159E-3</v>
      </c>
    </row>
    <row r="138" spans="2:21">
      <c r="B138" t="s">
        <v>627</v>
      </c>
      <c r="C138" t="s">
        <v>628</v>
      </c>
      <c r="D138" t="s">
        <v>100</v>
      </c>
      <c r="E138" t="s">
        <v>123</v>
      </c>
      <c r="F138" t="s">
        <v>623</v>
      </c>
      <c r="G138" t="s">
        <v>624</v>
      </c>
      <c r="H138" t="s">
        <v>580</v>
      </c>
      <c r="I138" t="s">
        <v>149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3420710.5</v>
      </c>
      <c r="P138" s="77">
        <v>100.73</v>
      </c>
      <c r="Q138" s="77">
        <v>62.569470000000003</v>
      </c>
      <c r="R138" s="77">
        <v>3508.2511566500002</v>
      </c>
      <c r="S138" s="78">
        <v>5.0000000000000001E-3</v>
      </c>
      <c r="T138" s="78">
        <f t="shared" si="4"/>
        <v>7.1325179826642621E-3</v>
      </c>
      <c r="U138" s="78">
        <f>R138/'סכום נכסי הקרן'!$C$42</f>
        <v>1.2981602205328745E-3</v>
      </c>
    </row>
    <row r="139" spans="2:21">
      <c r="B139" t="s">
        <v>629</v>
      </c>
      <c r="C139" t="s">
        <v>630</v>
      </c>
      <c r="D139" t="s">
        <v>100</v>
      </c>
      <c r="E139" t="s">
        <v>123</v>
      </c>
      <c r="F139" t="s">
        <v>623</v>
      </c>
      <c r="G139" t="s">
        <v>624</v>
      </c>
      <c r="H139" t="s">
        <v>580</v>
      </c>
      <c r="I139" t="s">
        <v>149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2127067.4700000002</v>
      </c>
      <c r="P139" s="77">
        <v>106.62</v>
      </c>
      <c r="Q139" s="77">
        <v>0</v>
      </c>
      <c r="R139" s="77">
        <v>2267.879336514</v>
      </c>
      <c r="S139" s="78">
        <v>2.2000000000000001E-3</v>
      </c>
      <c r="T139" s="78">
        <f t="shared" si="4"/>
        <v>4.6107560228512354E-3</v>
      </c>
      <c r="U139" s="78">
        <f>R139/'סכום נכסי הקרן'!$C$42</f>
        <v>8.3918471288761199E-4</v>
      </c>
    </row>
    <row r="140" spans="2:21">
      <c r="B140" t="s">
        <v>631</v>
      </c>
      <c r="C140" t="s">
        <v>632</v>
      </c>
      <c r="D140" t="s">
        <v>100</v>
      </c>
      <c r="E140" t="s">
        <v>123</v>
      </c>
      <c r="F140" t="s">
        <v>633</v>
      </c>
      <c r="G140" t="s">
        <v>344</v>
      </c>
      <c r="H140" t="s">
        <v>580</v>
      </c>
      <c r="I140" t="s">
        <v>149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1849154.7</v>
      </c>
      <c r="P140" s="77">
        <v>110.48</v>
      </c>
      <c r="Q140" s="77">
        <v>0</v>
      </c>
      <c r="R140" s="77">
        <v>2042.9461125600001</v>
      </c>
      <c r="S140" s="78">
        <v>3.5999999999999999E-3</v>
      </c>
      <c r="T140" s="78">
        <f t="shared" ref="T140:T203" si="5">R140/$R$11</f>
        <v>4.1534511740494396E-3</v>
      </c>
      <c r="U140" s="78">
        <f>R140/'סכום נכסי הקרן'!$C$42</f>
        <v>7.5595254090933138E-4</v>
      </c>
    </row>
    <row r="141" spans="2:21">
      <c r="B141" t="s">
        <v>634</v>
      </c>
      <c r="C141" t="s">
        <v>635</v>
      </c>
      <c r="D141" t="s">
        <v>100</v>
      </c>
      <c r="E141" t="s">
        <v>123</v>
      </c>
      <c r="F141" t="s">
        <v>633</v>
      </c>
      <c r="G141" t="s">
        <v>344</v>
      </c>
      <c r="H141" t="s">
        <v>580</v>
      </c>
      <c r="I141" t="s">
        <v>149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1422620.51</v>
      </c>
      <c r="P141" s="77">
        <v>96.94</v>
      </c>
      <c r="Q141" s="77">
        <v>0</v>
      </c>
      <c r="R141" s="77">
        <v>1379.088322394</v>
      </c>
      <c r="S141" s="78">
        <v>2.8E-3</v>
      </c>
      <c r="T141" s="78">
        <f t="shared" si="5"/>
        <v>2.8037822322134324E-3</v>
      </c>
      <c r="U141" s="78">
        <f>R141/'סכום נכסי הקרן'!$C$42</f>
        <v>5.1030485583672641E-4</v>
      </c>
    </row>
    <row r="142" spans="2:21">
      <c r="B142" t="s">
        <v>636</v>
      </c>
      <c r="C142" t="s">
        <v>637</v>
      </c>
      <c r="D142" t="s">
        <v>100</v>
      </c>
      <c r="E142" t="s">
        <v>123</v>
      </c>
      <c r="F142" t="s">
        <v>633</v>
      </c>
      <c r="G142" t="s">
        <v>344</v>
      </c>
      <c r="H142" t="s">
        <v>580</v>
      </c>
      <c r="I142" t="s">
        <v>149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1421316.25</v>
      </c>
      <c r="P142" s="77">
        <v>101.6</v>
      </c>
      <c r="Q142" s="77">
        <v>0</v>
      </c>
      <c r="R142" s="77">
        <v>1444.0573099999999</v>
      </c>
      <c r="S142" s="78">
        <v>7.3000000000000001E-3</v>
      </c>
      <c r="T142" s="78">
        <f t="shared" si="5"/>
        <v>2.9358686911708852E-3</v>
      </c>
      <c r="U142" s="78">
        <f>R142/'סכום נכסי הקרן'!$C$42</f>
        <v>5.3434536819244331E-4</v>
      </c>
    </row>
    <row r="143" spans="2:21">
      <c r="B143" t="s">
        <v>638</v>
      </c>
      <c r="C143" t="s">
        <v>639</v>
      </c>
      <c r="D143" t="s">
        <v>100</v>
      </c>
      <c r="E143" t="s">
        <v>123</v>
      </c>
      <c r="F143" t="s">
        <v>640</v>
      </c>
      <c r="G143" t="s">
        <v>641</v>
      </c>
      <c r="H143" t="s">
        <v>642</v>
      </c>
      <c r="I143" t="s">
        <v>149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2255562.63</v>
      </c>
      <c r="P143" s="77">
        <v>109.71</v>
      </c>
      <c r="Q143" s="77">
        <v>0</v>
      </c>
      <c r="R143" s="77">
        <v>2474.5777613730002</v>
      </c>
      <c r="S143" s="78">
        <v>1.8E-3</v>
      </c>
      <c r="T143" s="78">
        <f t="shared" si="5"/>
        <v>5.0309882600730917E-3</v>
      </c>
      <c r="U143" s="78">
        <f>R143/'סכום נכסי הקרן'!$C$42</f>
        <v>9.1566945152729974E-4</v>
      </c>
    </row>
    <row r="144" spans="2:21">
      <c r="B144" t="s">
        <v>643</v>
      </c>
      <c r="C144" t="s">
        <v>644</v>
      </c>
      <c r="D144" t="s">
        <v>100</v>
      </c>
      <c r="E144" t="s">
        <v>123</v>
      </c>
      <c r="F144" t="s">
        <v>640</v>
      </c>
      <c r="G144" t="s">
        <v>641</v>
      </c>
      <c r="H144" t="s">
        <v>642</v>
      </c>
      <c r="I144" t="s">
        <v>149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1212090.67</v>
      </c>
      <c r="P144" s="77">
        <v>99.7</v>
      </c>
      <c r="Q144" s="77">
        <v>0</v>
      </c>
      <c r="R144" s="77">
        <v>1208.45439799</v>
      </c>
      <c r="S144" s="78">
        <v>3.8E-3</v>
      </c>
      <c r="T144" s="78">
        <f t="shared" si="5"/>
        <v>2.4568716263529745E-3</v>
      </c>
      <c r="U144" s="78">
        <f>R144/'סכום נכסי הקרן'!$C$42</f>
        <v>4.4716508532320224E-4</v>
      </c>
    </row>
    <row r="145" spans="2:21">
      <c r="B145" t="s">
        <v>645</v>
      </c>
      <c r="C145" t="s">
        <v>646</v>
      </c>
      <c r="D145" t="s">
        <v>100</v>
      </c>
      <c r="E145" t="s">
        <v>123</v>
      </c>
      <c r="F145" t="s">
        <v>640</v>
      </c>
      <c r="G145" t="s">
        <v>641</v>
      </c>
      <c r="H145" t="s">
        <v>642</v>
      </c>
      <c r="I145" t="s">
        <v>149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327491.39</v>
      </c>
      <c r="P145" s="77">
        <v>108.19</v>
      </c>
      <c r="Q145" s="77">
        <v>0</v>
      </c>
      <c r="R145" s="77">
        <v>354.31293484100001</v>
      </c>
      <c r="S145" s="78">
        <v>6.9999999999999999E-4</v>
      </c>
      <c r="T145" s="78">
        <f t="shared" si="5"/>
        <v>7.2034277661498208E-4</v>
      </c>
      <c r="U145" s="78">
        <f>R145/'סכום נכסי הקרן'!$C$42</f>
        <v>1.3110662181611013E-4</v>
      </c>
    </row>
    <row r="146" spans="2:21">
      <c r="B146" t="s">
        <v>647</v>
      </c>
      <c r="C146" t="s">
        <v>648</v>
      </c>
      <c r="D146" t="s">
        <v>100</v>
      </c>
      <c r="E146" t="s">
        <v>123</v>
      </c>
      <c r="F146" t="s">
        <v>640</v>
      </c>
      <c r="G146" t="s">
        <v>641</v>
      </c>
      <c r="H146" t="s">
        <v>642</v>
      </c>
      <c r="I146" t="s">
        <v>149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872832.91</v>
      </c>
      <c r="P146" s="77">
        <v>93.49</v>
      </c>
      <c r="Q146" s="77">
        <v>0</v>
      </c>
      <c r="R146" s="77">
        <v>816.01148755899999</v>
      </c>
      <c r="S146" s="78">
        <v>1.6000000000000001E-3</v>
      </c>
      <c r="T146" s="78">
        <f t="shared" si="5"/>
        <v>1.6590079641369971E-3</v>
      </c>
      <c r="U146" s="78">
        <f>R146/'סכום נכסי הקרן'!$C$42</f>
        <v>3.0194920641271307E-4</v>
      </c>
    </row>
    <row r="147" spans="2:21">
      <c r="B147" t="s">
        <v>649</v>
      </c>
      <c r="C147" t="s">
        <v>650</v>
      </c>
      <c r="D147" t="s">
        <v>100</v>
      </c>
      <c r="E147" t="s">
        <v>123</v>
      </c>
      <c r="F147" t="s">
        <v>640</v>
      </c>
      <c r="G147" t="s">
        <v>641</v>
      </c>
      <c r="H147" t="s">
        <v>642</v>
      </c>
      <c r="I147" t="s">
        <v>149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977545.31</v>
      </c>
      <c r="P147" s="77">
        <v>90.46</v>
      </c>
      <c r="Q147" s="77">
        <v>8.1417900000000003</v>
      </c>
      <c r="R147" s="77">
        <v>892.429277426</v>
      </c>
      <c r="S147" s="78">
        <v>2.8E-3</v>
      </c>
      <c r="T147" s="78">
        <f t="shared" si="5"/>
        <v>1.8143706323395499E-3</v>
      </c>
      <c r="U147" s="78">
        <f>R147/'סכום נכסי הקרן'!$C$42</f>
        <v>3.3022612574282948E-4</v>
      </c>
    </row>
    <row r="148" spans="2:21">
      <c r="B148" t="s">
        <v>651</v>
      </c>
      <c r="C148" t="s">
        <v>652</v>
      </c>
      <c r="D148" t="s">
        <v>100</v>
      </c>
      <c r="E148" t="s">
        <v>123</v>
      </c>
      <c r="F148" t="s">
        <v>653</v>
      </c>
      <c r="G148" t="s">
        <v>579</v>
      </c>
      <c r="H148" t="s">
        <v>654</v>
      </c>
      <c r="I148" t="s">
        <v>208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4598169.8099999996</v>
      </c>
      <c r="P148" s="77">
        <v>94.68</v>
      </c>
      <c r="Q148" s="77">
        <v>0</v>
      </c>
      <c r="R148" s="77">
        <v>4353.5471761079998</v>
      </c>
      <c r="S148" s="78">
        <v>3.0000000000000001E-3</v>
      </c>
      <c r="T148" s="78">
        <f t="shared" si="5"/>
        <v>8.8510634317351972E-3</v>
      </c>
      <c r="U148" s="78">
        <f>R148/'סכום נכסי הקרן'!$C$42</f>
        <v>1.6109455993547797E-3</v>
      </c>
    </row>
    <row r="149" spans="2:21">
      <c r="B149" t="s">
        <v>655</v>
      </c>
      <c r="C149" t="s">
        <v>656</v>
      </c>
      <c r="D149" t="s">
        <v>100</v>
      </c>
      <c r="E149" t="s">
        <v>123</v>
      </c>
      <c r="F149" t="s">
        <v>653</v>
      </c>
      <c r="G149" t="s">
        <v>579</v>
      </c>
      <c r="H149" t="s">
        <v>654</v>
      </c>
      <c r="I149" t="s">
        <v>208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1212564.6299999999</v>
      </c>
      <c r="P149" s="77">
        <v>99.17</v>
      </c>
      <c r="Q149" s="77">
        <v>0</v>
      </c>
      <c r="R149" s="77">
        <v>1202.500343571</v>
      </c>
      <c r="S149" s="78">
        <v>0</v>
      </c>
      <c r="T149" s="78">
        <f t="shared" si="5"/>
        <v>2.4447666206629513E-3</v>
      </c>
      <c r="U149" s="78">
        <f>R149/'סכום נכסי הקרן'!$C$42</f>
        <v>4.4496190309578892E-4</v>
      </c>
    </row>
    <row r="150" spans="2:21">
      <c r="B150" t="s">
        <v>657</v>
      </c>
      <c r="C150" t="s">
        <v>658</v>
      </c>
      <c r="D150" t="s">
        <v>100</v>
      </c>
      <c r="E150" t="s">
        <v>123</v>
      </c>
      <c r="F150" t="s">
        <v>659</v>
      </c>
      <c r="G150" t="s">
        <v>641</v>
      </c>
      <c r="H150" t="s">
        <v>642</v>
      </c>
      <c r="I150" t="s">
        <v>149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1149711.83</v>
      </c>
      <c r="P150" s="77">
        <v>103.34</v>
      </c>
      <c r="Q150" s="77">
        <v>8.5184899999999999</v>
      </c>
      <c r="R150" s="77">
        <v>1196.6306951219999</v>
      </c>
      <c r="S150" s="78">
        <v>3.5000000000000001E-3</v>
      </c>
      <c r="T150" s="78">
        <f t="shared" si="5"/>
        <v>2.4328332181655123E-3</v>
      </c>
      <c r="U150" s="78">
        <f>R150/'סכום נכסי הקרן'!$C$42</f>
        <v>4.4278995365865667E-4</v>
      </c>
    </row>
    <row r="151" spans="2:21">
      <c r="B151" t="s">
        <v>660</v>
      </c>
      <c r="C151" t="s">
        <v>661</v>
      </c>
      <c r="D151" t="s">
        <v>100</v>
      </c>
      <c r="E151" t="s">
        <v>123</v>
      </c>
      <c r="F151" t="s">
        <v>662</v>
      </c>
      <c r="G151" t="s">
        <v>344</v>
      </c>
      <c r="H151" t="s">
        <v>654</v>
      </c>
      <c r="I151" t="s">
        <v>208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130356.68</v>
      </c>
      <c r="P151" s="77">
        <v>106.61</v>
      </c>
      <c r="Q151" s="77">
        <v>0.65880000000000005</v>
      </c>
      <c r="R151" s="77">
        <v>139.63205654800001</v>
      </c>
      <c r="S151" s="78">
        <v>2.0000000000000001E-4</v>
      </c>
      <c r="T151" s="78">
        <f t="shared" si="5"/>
        <v>2.8388165778758172E-4</v>
      </c>
      <c r="U151" s="78">
        <f>R151/'סכום נכסי הקרן'!$C$42</f>
        <v>5.1668131279089698E-5</v>
      </c>
    </row>
    <row r="152" spans="2:21">
      <c r="B152" t="s">
        <v>663</v>
      </c>
      <c r="C152" t="s">
        <v>664</v>
      </c>
      <c r="D152" t="s">
        <v>100</v>
      </c>
      <c r="E152" t="s">
        <v>123</v>
      </c>
      <c r="F152" t="s">
        <v>665</v>
      </c>
      <c r="G152" t="s">
        <v>344</v>
      </c>
      <c r="H152" t="s">
        <v>654</v>
      </c>
      <c r="I152" t="s">
        <v>208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3577302.24</v>
      </c>
      <c r="P152" s="77">
        <v>99.56</v>
      </c>
      <c r="Q152" s="77">
        <v>0</v>
      </c>
      <c r="R152" s="77">
        <v>3561.5621101440001</v>
      </c>
      <c r="S152" s="78">
        <v>2E-3</v>
      </c>
      <c r="T152" s="78">
        <f t="shared" si="5"/>
        <v>7.240902849508294E-3</v>
      </c>
      <c r="U152" s="78">
        <f>R152/'סכום נכסי הקרן'!$C$42</f>
        <v>1.3178869037304005E-3</v>
      </c>
    </row>
    <row r="153" spans="2:21">
      <c r="B153" t="s">
        <v>666</v>
      </c>
      <c r="C153" t="s">
        <v>667</v>
      </c>
      <c r="D153" t="s">
        <v>100</v>
      </c>
      <c r="E153" t="s">
        <v>123</v>
      </c>
      <c r="F153" t="s">
        <v>668</v>
      </c>
      <c r="G153" t="s">
        <v>355</v>
      </c>
      <c r="H153" t="s">
        <v>669</v>
      </c>
      <c r="I153" t="s">
        <v>208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2366257.02</v>
      </c>
      <c r="P153" s="77">
        <v>106.24</v>
      </c>
      <c r="Q153" s="77">
        <v>78.885429999999999</v>
      </c>
      <c r="R153" s="77">
        <v>2592.7968880479998</v>
      </c>
      <c r="S153" s="78">
        <v>2.5999999999999999E-3</v>
      </c>
      <c r="T153" s="78">
        <f t="shared" si="5"/>
        <v>5.2713359459296153E-3</v>
      </c>
      <c r="U153" s="78">
        <f>R153/'סכום נכסי הקרן'!$C$42</f>
        <v>9.5941414388340976E-4</v>
      </c>
    </row>
    <row r="154" spans="2:21">
      <c r="B154" t="s">
        <v>670</v>
      </c>
      <c r="C154" t="s">
        <v>671</v>
      </c>
      <c r="D154" t="s">
        <v>100</v>
      </c>
      <c r="E154" t="s">
        <v>123</v>
      </c>
      <c r="F154" t="s">
        <v>672</v>
      </c>
      <c r="G154" t="s">
        <v>673</v>
      </c>
      <c r="H154" t="s">
        <v>674</v>
      </c>
      <c r="I154" t="s">
        <v>149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868283.38</v>
      </c>
      <c r="P154" s="77">
        <v>99.9</v>
      </c>
      <c r="Q154" s="77">
        <v>0</v>
      </c>
      <c r="R154" s="77">
        <v>867.41509661999999</v>
      </c>
      <c r="S154" s="78">
        <v>3.3E-3</v>
      </c>
      <c r="T154" s="78">
        <f t="shared" si="5"/>
        <v>1.7635150674287479E-3</v>
      </c>
      <c r="U154" s="78">
        <f>R154/'סכום נכסי הקרן'!$C$42</f>
        <v>3.2097011383786265E-4</v>
      </c>
    </row>
    <row r="155" spans="2:21">
      <c r="B155" t="s">
        <v>675</v>
      </c>
      <c r="C155" t="s">
        <v>676</v>
      </c>
      <c r="D155" t="s">
        <v>100</v>
      </c>
      <c r="E155" t="s">
        <v>123</v>
      </c>
      <c r="F155" t="s">
        <v>659</v>
      </c>
      <c r="G155" t="s">
        <v>641</v>
      </c>
      <c r="H155" t="s">
        <v>674</v>
      </c>
      <c r="I155" t="s">
        <v>149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1686717.64</v>
      </c>
      <c r="P155" s="77">
        <v>99.89</v>
      </c>
      <c r="Q155" s="77">
        <v>0</v>
      </c>
      <c r="R155" s="77">
        <v>1684.862250596</v>
      </c>
      <c r="S155" s="78">
        <v>1.1999999999999999E-3</v>
      </c>
      <c r="T155" s="78">
        <f t="shared" si="5"/>
        <v>3.4254418409893376E-3</v>
      </c>
      <c r="U155" s="78">
        <f>R155/'סכום נכסי הקרן'!$C$42</f>
        <v>6.2345056073174012E-4</v>
      </c>
    </row>
    <row r="156" spans="2:21">
      <c r="B156" t="s">
        <v>677</v>
      </c>
      <c r="C156" t="s">
        <v>678</v>
      </c>
      <c r="D156" t="s">
        <v>100</v>
      </c>
      <c r="E156" t="s">
        <v>123</v>
      </c>
      <c r="F156" t="s">
        <v>659</v>
      </c>
      <c r="G156" t="s">
        <v>641</v>
      </c>
      <c r="H156" t="s">
        <v>674</v>
      </c>
      <c r="I156" t="s">
        <v>149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1726070.73</v>
      </c>
      <c r="P156" s="77">
        <v>103.93</v>
      </c>
      <c r="Q156" s="77">
        <v>0</v>
      </c>
      <c r="R156" s="77">
        <v>1793.905309689</v>
      </c>
      <c r="S156" s="78">
        <v>6.9999999999999999E-4</v>
      </c>
      <c r="T156" s="78">
        <f t="shared" si="5"/>
        <v>3.6471339448717211E-3</v>
      </c>
      <c r="U156" s="78">
        <f>R156/'סכום נכסי הקרן'!$C$42</f>
        <v>6.6379982745154876E-4</v>
      </c>
    </row>
    <row r="157" spans="2:21">
      <c r="B157" t="s">
        <v>679</v>
      </c>
      <c r="C157" t="s">
        <v>680</v>
      </c>
      <c r="D157" t="s">
        <v>100</v>
      </c>
      <c r="E157" t="s">
        <v>123</v>
      </c>
      <c r="F157" t="s">
        <v>659</v>
      </c>
      <c r="G157" t="s">
        <v>641</v>
      </c>
      <c r="H157" t="s">
        <v>674</v>
      </c>
      <c r="I157" t="s">
        <v>149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642359.59</v>
      </c>
      <c r="P157" s="77">
        <v>85.02</v>
      </c>
      <c r="Q157" s="77">
        <v>165.71428</v>
      </c>
      <c r="R157" s="77">
        <v>711.84840341799998</v>
      </c>
      <c r="S157" s="78">
        <v>5.9999999999999995E-4</v>
      </c>
      <c r="T157" s="78">
        <f t="shared" si="5"/>
        <v>1.4472371878751045E-3</v>
      </c>
      <c r="U157" s="78">
        <f>R157/'סכום נכסי הקרן'!$C$42</f>
        <v>2.6340567966903896E-4</v>
      </c>
    </row>
    <row r="158" spans="2:21">
      <c r="B158" t="s">
        <v>681</v>
      </c>
      <c r="C158" t="s">
        <v>682</v>
      </c>
      <c r="D158" t="s">
        <v>100</v>
      </c>
      <c r="E158" t="s">
        <v>123</v>
      </c>
      <c r="F158" t="s">
        <v>662</v>
      </c>
      <c r="G158" t="s">
        <v>344</v>
      </c>
      <c r="H158" t="s">
        <v>669</v>
      </c>
      <c r="I158" t="s">
        <v>208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2180586.33</v>
      </c>
      <c r="P158" s="77">
        <v>107.69</v>
      </c>
      <c r="Q158" s="77">
        <v>0</v>
      </c>
      <c r="R158" s="77">
        <v>2348.2734187770002</v>
      </c>
      <c r="S158" s="78">
        <v>3.5000000000000001E-3</v>
      </c>
      <c r="T158" s="78">
        <f t="shared" si="5"/>
        <v>4.7742027693459142E-3</v>
      </c>
      <c r="U158" s="78">
        <f>R158/'סכום נכסי הקרן'!$C$42</f>
        <v>8.689329820108897E-4</v>
      </c>
    </row>
    <row r="159" spans="2:21">
      <c r="B159" t="s">
        <v>683</v>
      </c>
      <c r="C159" t="s">
        <v>684</v>
      </c>
      <c r="D159" t="s">
        <v>100</v>
      </c>
      <c r="E159" t="s">
        <v>123</v>
      </c>
      <c r="F159" t="s">
        <v>662</v>
      </c>
      <c r="G159" t="s">
        <v>344</v>
      </c>
      <c r="H159" t="s">
        <v>669</v>
      </c>
      <c r="I159" t="s">
        <v>208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714414.77</v>
      </c>
      <c r="P159" s="77">
        <v>101</v>
      </c>
      <c r="Q159" s="77">
        <v>0</v>
      </c>
      <c r="R159" s="77">
        <v>721.55891770000005</v>
      </c>
      <c r="S159" s="78">
        <v>4.0000000000000001E-3</v>
      </c>
      <c r="T159" s="78">
        <f t="shared" si="5"/>
        <v>1.4669793370670169E-3</v>
      </c>
      <c r="U159" s="78">
        <f>R159/'סכום נכסי הקרן'!$C$42</f>
        <v>2.6699886692928233E-4</v>
      </c>
    </row>
    <row r="160" spans="2:21">
      <c r="B160" t="s">
        <v>685</v>
      </c>
      <c r="C160" t="s">
        <v>686</v>
      </c>
      <c r="D160" t="s">
        <v>100</v>
      </c>
      <c r="E160" t="s">
        <v>123</v>
      </c>
      <c r="F160" t="s">
        <v>687</v>
      </c>
      <c r="G160" t="s">
        <v>344</v>
      </c>
      <c r="H160" t="s">
        <v>669</v>
      </c>
      <c r="I160" t="s">
        <v>208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2148735.85</v>
      </c>
      <c r="P160" s="77">
        <v>103.63</v>
      </c>
      <c r="Q160" s="77">
        <v>0</v>
      </c>
      <c r="R160" s="77">
        <v>2226.734961355</v>
      </c>
      <c r="S160" s="78">
        <v>3.8E-3</v>
      </c>
      <c r="T160" s="78">
        <f t="shared" si="5"/>
        <v>4.5271066538056966E-3</v>
      </c>
      <c r="U160" s="78">
        <f>R160/'סכום נכסי הקרן'!$C$42</f>
        <v>8.239600357635553E-4</v>
      </c>
    </row>
    <row r="161" spans="2:21">
      <c r="B161" t="s">
        <v>688</v>
      </c>
      <c r="C161" t="s">
        <v>689</v>
      </c>
      <c r="D161" t="s">
        <v>100</v>
      </c>
      <c r="E161" t="s">
        <v>123</v>
      </c>
      <c r="F161" t="s">
        <v>687</v>
      </c>
      <c r="G161" t="s">
        <v>344</v>
      </c>
      <c r="H161" t="s">
        <v>669</v>
      </c>
      <c r="I161" t="s">
        <v>208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1211748.18</v>
      </c>
      <c r="P161" s="77">
        <v>91.94</v>
      </c>
      <c r="Q161" s="77">
        <v>2.0030800000000002</v>
      </c>
      <c r="R161" s="77">
        <v>1116.084356692</v>
      </c>
      <c r="S161" s="78">
        <v>3.3E-3</v>
      </c>
      <c r="T161" s="78">
        <f t="shared" si="5"/>
        <v>2.2690769243207125E-3</v>
      </c>
      <c r="U161" s="78">
        <f>R161/'סכום נכסי הקרן'!$C$42</f>
        <v>4.1298534509715061E-4</v>
      </c>
    </row>
    <row r="162" spans="2:21">
      <c r="B162" t="s">
        <v>690</v>
      </c>
      <c r="C162" t="s">
        <v>691</v>
      </c>
      <c r="D162" t="s">
        <v>100</v>
      </c>
      <c r="E162" t="s">
        <v>123</v>
      </c>
      <c r="F162" t="s">
        <v>687</v>
      </c>
      <c r="G162" t="s">
        <v>344</v>
      </c>
      <c r="H162" t="s">
        <v>669</v>
      </c>
      <c r="I162" t="s">
        <v>208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1759966.59</v>
      </c>
      <c r="P162" s="77">
        <v>94.81</v>
      </c>
      <c r="Q162" s="77">
        <v>2.83622</v>
      </c>
      <c r="R162" s="77">
        <v>1671.460543979</v>
      </c>
      <c r="S162" s="78">
        <v>3.5000000000000001E-3</v>
      </c>
      <c r="T162" s="78">
        <f t="shared" si="5"/>
        <v>3.3981952417078258E-3</v>
      </c>
      <c r="U162" s="78">
        <f>R162/'סכום נכסי הקרן'!$C$42</f>
        <v>6.1849151942009861E-4</v>
      </c>
    </row>
    <row r="163" spans="2:21">
      <c r="B163" t="s">
        <v>692</v>
      </c>
      <c r="C163" t="s">
        <v>693</v>
      </c>
      <c r="D163" t="s">
        <v>100</v>
      </c>
      <c r="E163" t="s">
        <v>123</v>
      </c>
      <c r="F163" t="s">
        <v>687</v>
      </c>
      <c r="G163" t="s">
        <v>344</v>
      </c>
      <c r="H163" t="s">
        <v>669</v>
      </c>
      <c r="I163" t="s">
        <v>208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677433.09</v>
      </c>
      <c r="P163" s="77">
        <v>92.74</v>
      </c>
      <c r="Q163" s="77">
        <v>1.0491200000000001</v>
      </c>
      <c r="R163" s="77">
        <v>629.30056766600001</v>
      </c>
      <c r="S163" s="78">
        <v>2.7000000000000001E-3</v>
      </c>
      <c r="T163" s="78">
        <f t="shared" si="5"/>
        <v>1.2794117111229295E-3</v>
      </c>
      <c r="U163" s="78">
        <f>R163/'סכום נכסי הקרן'!$C$42</f>
        <v>2.3286045588675588E-4</v>
      </c>
    </row>
    <row r="164" spans="2:21">
      <c r="B164" t="s">
        <v>694</v>
      </c>
      <c r="C164" t="s">
        <v>695</v>
      </c>
      <c r="D164" t="s">
        <v>100</v>
      </c>
      <c r="E164" t="s">
        <v>123</v>
      </c>
      <c r="F164" t="s">
        <v>696</v>
      </c>
      <c r="G164" t="s">
        <v>697</v>
      </c>
      <c r="H164" t="s">
        <v>3799</v>
      </c>
      <c r="I164" t="s">
        <v>212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3580179.61</v>
      </c>
      <c r="P164" s="77">
        <v>99.6</v>
      </c>
      <c r="Q164" s="77">
        <v>0</v>
      </c>
      <c r="R164" s="77">
        <v>3565.8588915599998</v>
      </c>
      <c r="S164" s="78">
        <v>4.1000000000000003E-3</v>
      </c>
      <c r="T164" s="78">
        <f t="shared" si="5"/>
        <v>7.2496385042116647E-3</v>
      </c>
      <c r="U164" s="78">
        <f>R164/'סכום נכסי הקרן'!$C$42</f>
        <v>1.3194768442624525E-3</v>
      </c>
    </row>
    <row r="165" spans="2:21">
      <c r="B165" t="s">
        <v>698</v>
      </c>
      <c r="C165" t="s">
        <v>699</v>
      </c>
      <c r="D165" t="s">
        <v>100</v>
      </c>
      <c r="E165" t="s">
        <v>123</v>
      </c>
      <c r="F165" t="s">
        <v>3800</v>
      </c>
      <c r="G165" t="s">
        <v>112</v>
      </c>
      <c r="H165" t="s">
        <v>3799</v>
      </c>
      <c r="I165" t="s">
        <v>212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592870.96</v>
      </c>
      <c r="P165" s="77">
        <v>22.6</v>
      </c>
      <c r="Q165" s="77">
        <v>0</v>
      </c>
      <c r="R165" s="77">
        <v>133.98883695999999</v>
      </c>
      <c r="S165" s="78">
        <v>1.2999999999999999E-3</v>
      </c>
      <c r="T165" s="78">
        <f t="shared" si="5"/>
        <v>2.7240860087281735E-4</v>
      </c>
      <c r="U165" s="78">
        <f>R165/'סכום נכסי הקרן'!$C$42</f>
        <v>4.957996744538376E-5</v>
      </c>
    </row>
    <row r="166" spans="2:21">
      <c r="B166" t="s">
        <v>702</v>
      </c>
      <c r="C166" t="s">
        <v>703</v>
      </c>
      <c r="D166" t="s">
        <v>100</v>
      </c>
      <c r="E166" t="s">
        <v>123</v>
      </c>
      <c r="F166" t="s">
        <v>704</v>
      </c>
      <c r="G166" t="s">
        <v>344</v>
      </c>
      <c r="H166" t="s">
        <v>3799</v>
      </c>
      <c r="I166" t="s">
        <v>212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1739045.08</v>
      </c>
      <c r="P166" s="77">
        <v>101.4</v>
      </c>
      <c r="Q166" s="77">
        <v>46.203539999999997</v>
      </c>
      <c r="R166" s="77">
        <v>1809.5952511200001</v>
      </c>
      <c r="S166" s="78">
        <v>3.2000000000000002E-3</v>
      </c>
      <c r="T166" s="78">
        <f t="shared" si="5"/>
        <v>3.6790326842739531E-3</v>
      </c>
      <c r="U166" s="78">
        <f>R166/'סכום נכסי הקרן'!$C$42</f>
        <v>6.6960558562527786E-4</v>
      </c>
    </row>
    <row r="167" spans="2:21">
      <c r="B167" t="s">
        <v>705</v>
      </c>
      <c r="C167" t="s">
        <v>706</v>
      </c>
      <c r="D167" t="s">
        <v>100</v>
      </c>
      <c r="E167" t="s">
        <v>123</v>
      </c>
      <c r="F167" t="s">
        <v>707</v>
      </c>
      <c r="G167" t="s">
        <v>355</v>
      </c>
      <c r="H167" t="s">
        <v>3799</v>
      </c>
      <c r="I167" t="s">
        <v>212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764168.68</v>
      </c>
      <c r="P167" s="77">
        <v>106.4</v>
      </c>
      <c r="Q167" s="77">
        <v>34.553220000000003</v>
      </c>
      <c r="R167" s="77">
        <v>847.62869551999995</v>
      </c>
      <c r="S167" s="78">
        <v>2.8999999999999998E-3</v>
      </c>
      <c r="T167" s="78">
        <f t="shared" si="5"/>
        <v>1.7232879413319039E-3</v>
      </c>
      <c r="U167" s="78">
        <f>R167/'סכום נכסי הקרן'!$C$42</f>
        <v>3.1364854030489607E-4</v>
      </c>
    </row>
    <row r="168" spans="2:21">
      <c r="B168" s="79" t="s">
        <v>258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v>64574547.619999997</v>
      </c>
      <c r="Q168" s="81">
        <v>267.23653000000002</v>
      </c>
      <c r="R168" s="81">
        <v>59233.818622616003</v>
      </c>
      <c r="T168" s="80">
        <f t="shared" si="5"/>
        <v>0.12042646254298124</v>
      </c>
      <c r="U168" s="80">
        <f>R168/'סכום נכסי הקרן'!$C$42</f>
        <v>2.1918324433637715E-2</v>
      </c>
    </row>
    <row r="169" spans="2:21">
      <c r="B169" t="s">
        <v>708</v>
      </c>
      <c r="C169" t="s">
        <v>709</v>
      </c>
      <c r="D169" t="s">
        <v>100</v>
      </c>
      <c r="E169" t="s">
        <v>123</v>
      </c>
      <c r="F169" t="s">
        <v>533</v>
      </c>
      <c r="G169" t="s">
        <v>329</v>
      </c>
      <c r="H169" t="s">
        <v>330</v>
      </c>
      <c r="I169" t="s">
        <v>149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0.06</v>
      </c>
      <c r="P169" s="77">
        <v>94.81</v>
      </c>
      <c r="Q169" s="77">
        <v>0</v>
      </c>
      <c r="R169" s="77">
        <v>5.6885999999999997E-5</v>
      </c>
      <c r="S169" s="78">
        <v>0</v>
      </c>
      <c r="T169" s="78">
        <f t="shared" si="5"/>
        <v>1.1565318440578163E-10</v>
      </c>
      <c r="U169" s="78">
        <f>R169/'סכום נכסי הקרן'!$C$42</f>
        <v>2.1049559740115389E-11</v>
      </c>
    </row>
    <row r="170" spans="2:21">
      <c r="B170" t="s">
        <v>710</v>
      </c>
      <c r="C170" t="s">
        <v>711</v>
      </c>
      <c r="D170" t="s">
        <v>100</v>
      </c>
      <c r="E170" t="s">
        <v>123</v>
      </c>
      <c r="F170" t="s">
        <v>347</v>
      </c>
      <c r="G170" t="s">
        <v>329</v>
      </c>
      <c r="H170" t="s">
        <v>330</v>
      </c>
      <c r="I170" t="s">
        <v>149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0.01</v>
      </c>
      <c r="P170" s="77">
        <v>93.11</v>
      </c>
      <c r="Q170" s="77">
        <v>0</v>
      </c>
      <c r="R170" s="77">
        <v>9.3109999999999995E-6</v>
      </c>
      <c r="S170" s="78">
        <v>0</v>
      </c>
      <c r="T170" s="78">
        <f t="shared" si="5"/>
        <v>1.8929908940727645E-11</v>
      </c>
      <c r="U170" s="78">
        <f>R170/'סכום נכסי הקרן'!$C$42</f>
        <v>3.4453547575891147E-12</v>
      </c>
    </row>
    <row r="171" spans="2:21">
      <c r="B171" t="s">
        <v>712</v>
      </c>
      <c r="C171" t="s">
        <v>713</v>
      </c>
      <c r="D171" t="s">
        <v>100</v>
      </c>
      <c r="E171" t="s">
        <v>123</v>
      </c>
      <c r="F171" t="s">
        <v>714</v>
      </c>
      <c r="G171" t="s">
        <v>715</v>
      </c>
      <c r="H171" t="s">
        <v>207</v>
      </c>
      <c r="I171" t="s">
        <v>208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0.15</v>
      </c>
      <c r="P171" s="77">
        <v>102.66</v>
      </c>
      <c r="Q171" s="77">
        <v>0</v>
      </c>
      <c r="R171" s="77">
        <v>1.5399000000000001E-4</v>
      </c>
      <c r="S171" s="78">
        <v>0</v>
      </c>
      <c r="T171" s="78">
        <f t="shared" si="5"/>
        <v>3.1307235289256257E-10</v>
      </c>
      <c r="U171" s="78">
        <f>R171/'סכום נכסי הקרן'!$C$42</f>
        <v>5.6981009464198031E-11</v>
      </c>
    </row>
    <row r="172" spans="2:21">
      <c r="B172" t="s">
        <v>716</v>
      </c>
      <c r="C172" t="s">
        <v>717</v>
      </c>
      <c r="D172" t="s">
        <v>100</v>
      </c>
      <c r="E172" t="s">
        <v>123</v>
      </c>
      <c r="F172" t="s">
        <v>718</v>
      </c>
      <c r="G172" t="s">
        <v>503</v>
      </c>
      <c r="H172" t="s">
        <v>389</v>
      </c>
      <c r="I172" t="s">
        <v>208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0.09</v>
      </c>
      <c r="P172" s="77">
        <v>79.239999999999995</v>
      </c>
      <c r="Q172" s="77">
        <v>0</v>
      </c>
      <c r="R172" s="77">
        <v>7.1316000000000006E-5</v>
      </c>
      <c r="S172" s="78">
        <v>0</v>
      </c>
      <c r="T172" s="78">
        <f t="shared" si="5"/>
        <v>1.4499037547169292E-10</v>
      </c>
      <c r="U172" s="78">
        <f>R172/'סכום נכסי הקרן'!$C$42</f>
        <v>2.6389101051683531E-11</v>
      </c>
    </row>
    <row r="173" spans="2:21">
      <c r="B173" t="s">
        <v>719</v>
      </c>
      <c r="C173" t="s">
        <v>720</v>
      </c>
      <c r="D173" t="s">
        <v>100</v>
      </c>
      <c r="E173" t="s">
        <v>123</v>
      </c>
      <c r="F173" t="s">
        <v>388</v>
      </c>
      <c r="G173" t="s">
        <v>344</v>
      </c>
      <c r="H173" t="s">
        <v>389</v>
      </c>
      <c r="I173" t="s">
        <v>208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3229904.94</v>
      </c>
      <c r="P173" s="77">
        <v>84.91</v>
      </c>
      <c r="Q173" s="77">
        <v>0</v>
      </c>
      <c r="R173" s="77">
        <v>2742.512284554</v>
      </c>
      <c r="S173" s="78">
        <v>2.3999999999999998E-3</v>
      </c>
      <c r="T173" s="78">
        <f t="shared" si="5"/>
        <v>5.5757177333728026E-3</v>
      </c>
      <c r="U173" s="78">
        <f>R173/'סכום נכסי הקרן'!$C$42</f>
        <v>1.0148134193249615E-3</v>
      </c>
    </row>
    <row r="174" spans="2:21">
      <c r="B174" t="s">
        <v>721</v>
      </c>
      <c r="C174" t="s">
        <v>722</v>
      </c>
      <c r="D174" t="s">
        <v>100</v>
      </c>
      <c r="E174" t="s">
        <v>123</v>
      </c>
      <c r="F174" t="s">
        <v>723</v>
      </c>
      <c r="G174" t="s">
        <v>724</v>
      </c>
      <c r="H174" t="s">
        <v>389</v>
      </c>
      <c r="I174" t="s">
        <v>208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7.0000000000000007E-2</v>
      </c>
      <c r="P174" s="77">
        <v>89.71</v>
      </c>
      <c r="Q174" s="77">
        <v>0</v>
      </c>
      <c r="R174" s="77">
        <v>6.2797000000000002E-5</v>
      </c>
      <c r="S174" s="78">
        <v>0</v>
      </c>
      <c r="T174" s="78">
        <f t="shared" si="5"/>
        <v>1.2767065747512339E-10</v>
      </c>
      <c r="U174" s="78">
        <f>R174/'סכום נכסי הקרן'!$C$42</f>
        <v>2.3236810515768841E-11</v>
      </c>
    </row>
    <row r="175" spans="2:21">
      <c r="B175" t="s">
        <v>725</v>
      </c>
      <c r="C175" t="s">
        <v>726</v>
      </c>
      <c r="D175" t="s">
        <v>100</v>
      </c>
      <c r="E175" t="s">
        <v>123</v>
      </c>
      <c r="F175" t="s">
        <v>727</v>
      </c>
      <c r="G175" t="s">
        <v>728</v>
      </c>
      <c r="H175" t="s">
        <v>389</v>
      </c>
      <c r="I175" t="s">
        <v>208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0.12</v>
      </c>
      <c r="P175" s="77">
        <v>94.11</v>
      </c>
      <c r="Q175" s="77">
        <v>0</v>
      </c>
      <c r="R175" s="77">
        <v>1.12932E-4</v>
      </c>
      <c r="S175" s="78">
        <v>0</v>
      </c>
      <c r="T175" s="78">
        <f t="shared" si="5"/>
        <v>2.2959859053745617E-10</v>
      </c>
      <c r="U175" s="78">
        <f>R175/'סכום נכסי הקרן'!$C$42</f>
        <v>4.1788293790576082E-11</v>
      </c>
    </row>
    <row r="176" spans="2:21">
      <c r="B176" t="s">
        <v>729</v>
      </c>
      <c r="C176" t="s">
        <v>730</v>
      </c>
      <c r="D176" t="s">
        <v>100</v>
      </c>
      <c r="E176" t="s">
        <v>123</v>
      </c>
      <c r="F176" t="s">
        <v>442</v>
      </c>
      <c r="G176" t="s">
        <v>344</v>
      </c>
      <c r="H176" t="s">
        <v>397</v>
      </c>
      <c r="I176" t="s">
        <v>149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0.03</v>
      </c>
      <c r="P176" s="77">
        <v>99.8</v>
      </c>
      <c r="Q176" s="77">
        <v>0</v>
      </c>
      <c r="R176" s="77">
        <v>2.9940000000000001E-5</v>
      </c>
      <c r="S176" s="78">
        <v>0</v>
      </c>
      <c r="T176" s="78">
        <f t="shared" si="5"/>
        <v>6.0870097055674545E-11</v>
      </c>
      <c r="U176" s="78">
        <f>R176/'סכום נכסי הקרן'!$C$42</f>
        <v>1.1078715652692312E-11</v>
      </c>
    </row>
    <row r="177" spans="2:21">
      <c r="B177" t="s">
        <v>731</v>
      </c>
      <c r="C177" t="s">
        <v>732</v>
      </c>
      <c r="D177" t="s">
        <v>100</v>
      </c>
      <c r="E177" t="s">
        <v>123</v>
      </c>
      <c r="F177" t="s">
        <v>442</v>
      </c>
      <c r="G177" t="s">
        <v>344</v>
      </c>
      <c r="H177" t="s">
        <v>397</v>
      </c>
      <c r="I177" t="s">
        <v>149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0.09</v>
      </c>
      <c r="P177" s="77">
        <v>84.62</v>
      </c>
      <c r="Q177" s="77">
        <v>0</v>
      </c>
      <c r="R177" s="77">
        <v>7.6157999999999998E-5</v>
      </c>
      <c r="S177" s="78">
        <v>0</v>
      </c>
      <c r="T177" s="78">
        <f t="shared" si="5"/>
        <v>1.54834497380296E-10</v>
      </c>
      <c r="U177" s="78">
        <f>R177/'סכום נכסי הקרן'!$C$42</f>
        <v>2.8180789134193087E-11</v>
      </c>
    </row>
    <row r="178" spans="2:21">
      <c r="B178" t="s">
        <v>733</v>
      </c>
      <c r="C178" t="s">
        <v>734</v>
      </c>
      <c r="D178" t="s">
        <v>100</v>
      </c>
      <c r="E178" t="s">
        <v>123</v>
      </c>
      <c r="F178" t="s">
        <v>735</v>
      </c>
      <c r="G178" t="s">
        <v>461</v>
      </c>
      <c r="H178" t="s">
        <v>397</v>
      </c>
      <c r="I178" t="s">
        <v>149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27586.85</v>
      </c>
      <c r="P178" s="77">
        <v>83.94</v>
      </c>
      <c r="Q178" s="77">
        <v>0</v>
      </c>
      <c r="R178" s="77">
        <v>23.156401890000001</v>
      </c>
      <c r="S178" s="78">
        <v>0</v>
      </c>
      <c r="T178" s="78">
        <f t="shared" si="5"/>
        <v>4.7078571493136457E-5</v>
      </c>
      <c r="U178" s="78">
        <f>R178/'סכום נכסי הקרן'!$C$42</f>
        <v>8.5685768897387041E-6</v>
      </c>
    </row>
    <row r="179" spans="2:21">
      <c r="B179" t="s">
        <v>736</v>
      </c>
      <c r="C179" t="s">
        <v>737</v>
      </c>
      <c r="D179" t="s">
        <v>100</v>
      </c>
      <c r="E179" t="s">
        <v>123</v>
      </c>
      <c r="F179" t="s">
        <v>738</v>
      </c>
      <c r="G179" t="s">
        <v>344</v>
      </c>
      <c r="H179" t="s">
        <v>389</v>
      </c>
      <c r="I179" t="s">
        <v>208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517675.85</v>
      </c>
      <c r="P179" s="77">
        <v>97.92</v>
      </c>
      <c r="Q179" s="77">
        <v>0</v>
      </c>
      <c r="R179" s="77">
        <v>506.90819232000001</v>
      </c>
      <c r="S179" s="78">
        <v>2.5999999999999999E-3</v>
      </c>
      <c r="T179" s="78">
        <f t="shared" si="5"/>
        <v>1.0305795212035718E-3</v>
      </c>
      <c r="U179" s="78">
        <f>R179/'סכום נכסי הקרן'!$C$42</f>
        <v>1.875715338922361E-4</v>
      </c>
    </row>
    <row r="180" spans="2:21">
      <c r="B180" t="s">
        <v>739</v>
      </c>
      <c r="C180" t="s">
        <v>740</v>
      </c>
      <c r="D180" t="s">
        <v>100</v>
      </c>
      <c r="E180" t="s">
        <v>123</v>
      </c>
      <c r="F180" t="s">
        <v>489</v>
      </c>
      <c r="G180" t="s">
        <v>127</v>
      </c>
      <c r="H180" t="s">
        <v>389</v>
      </c>
      <c r="I180" t="s">
        <v>208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18506.169999999998</v>
      </c>
      <c r="P180" s="77">
        <v>96.02</v>
      </c>
      <c r="Q180" s="77">
        <v>0</v>
      </c>
      <c r="R180" s="77">
        <v>17.769624434000001</v>
      </c>
      <c r="S180" s="78">
        <v>1E-4</v>
      </c>
      <c r="T180" s="78">
        <f t="shared" si="5"/>
        <v>3.6126879223128452E-5</v>
      </c>
      <c r="U180" s="78">
        <f>R180/'סכום נכסי הקרן'!$C$42</f>
        <v>6.5753044876225635E-6</v>
      </c>
    </row>
    <row r="181" spans="2:21">
      <c r="B181" t="s">
        <v>741</v>
      </c>
      <c r="C181" t="s">
        <v>742</v>
      </c>
      <c r="D181" t="s">
        <v>100</v>
      </c>
      <c r="E181" t="s">
        <v>123</v>
      </c>
      <c r="F181" t="s">
        <v>489</v>
      </c>
      <c r="G181" t="s">
        <v>127</v>
      </c>
      <c r="H181" t="s">
        <v>389</v>
      </c>
      <c r="I181" t="s">
        <v>208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791721.81</v>
      </c>
      <c r="P181" s="77">
        <v>96.5</v>
      </c>
      <c r="Q181" s="77">
        <v>0</v>
      </c>
      <c r="R181" s="77">
        <v>764.01154665000001</v>
      </c>
      <c r="S181" s="78">
        <v>2.8E-3</v>
      </c>
      <c r="T181" s="78">
        <f t="shared" si="5"/>
        <v>1.5532884768283742E-3</v>
      </c>
      <c r="U181" s="78">
        <f>R181/'סכום נכסי הקרן'!$C$42</f>
        <v>2.82707637966233E-4</v>
      </c>
    </row>
    <row r="182" spans="2:21">
      <c r="B182" t="s">
        <v>743</v>
      </c>
      <c r="C182" t="s">
        <v>744</v>
      </c>
      <c r="D182" t="s">
        <v>100</v>
      </c>
      <c r="E182" t="s">
        <v>123</v>
      </c>
      <c r="F182" t="s">
        <v>506</v>
      </c>
      <c r="G182" t="s">
        <v>132</v>
      </c>
      <c r="H182" t="s">
        <v>507</v>
      </c>
      <c r="I182" t="s">
        <v>149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772418.5</v>
      </c>
      <c r="P182" s="77">
        <v>80.599999999999994</v>
      </c>
      <c r="Q182" s="77">
        <v>0</v>
      </c>
      <c r="R182" s="77">
        <v>622.56931099999997</v>
      </c>
      <c r="S182" s="78">
        <v>1.8E-3</v>
      </c>
      <c r="T182" s="78">
        <f t="shared" si="5"/>
        <v>1.2657265993471754E-3</v>
      </c>
      <c r="U182" s="78">
        <f>R182/'סכום נכסי הקרן'!$C$42</f>
        <v>2.3036968505883658E-4</v>
      </c>
    </row>
    <row r="183" spans="2:21">
      <c r="B183" t="s">
        <v>745</v>
      </c>
      <c r="C183" t="s">
        <v>746</v>
      </c>
      <c r="D183" t="s">
        <v>100</v>
      </c>
      <c r="E183" t="s">
        <v>123</v>
      </c>
      <c r="F183" t="s">
        <v>506</v>
      </c>
      <c r="G183" t="s">
        <v>132</v>
      </c>
      <c r="H183" t="s">
        <v>507</v>
      </c>
      <c r="I183" t="s">
        <v>149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0.06</v>
      </c>
      <c r="P183" s="77">
        <v>99.41</v>
      </c>
      <c r="Q183" s="77">
        <v>0</v>
      </c>
      <c r="R183" s="77">
        <v>5.9645999999999998E-5</v>
      </c>
      <c r="S183" s="78">
        <v>0</v>
      </c>
      <c r="T183" s="78">
        <f t="shared" si="5"/>
        <v>1.2126445587784783E-10</v>
      </c>
      <c r="U183" s="78">
        <f>R183/'סכום נכסי הקרן'!$C$42</f>
        <v>2.2070844148980812E-11</v>
      </c>
    </row>
    <row r="184" spans="2:21">
      <c r="B184" t="s">
        <v>747</v>
      </c>
      <c r="C184" t="s">
        <v>748</v>
      </c>
      <c r="D184" t="s">
        <v>100</v>
      </c>
      <c r="E184" t="s">
        <v>123</v>
      </c>
      <c r="F184" t="s">
        <v>749</v>
      </c>
      <c r="G184" t="s">
        <v>128</v>
      </c>
      <c r="H184" t="s">
        <v>507</v>
      </c>
      <c r="I184" t="s">
        <v>149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1655182.5</v>
      </c>
      <c r="P184" s="77">
        <v>102.98</v>
      </c>
      <c r="Q184" s="77">
        <v>0</v>
      </c>
      <c r="R184" s="77">
        <v>1704.5069384999999</v>
      </c>
      <c r="S184" s="78">
        <v>4.3E-3</v>
      </c>
      <c r="T184" s="78">
        <f t="shared" si="5"/>
        <v>3.4653808543275112E-3</v>
      </c>
      <c r="U184" s="78">
        <f>R184/'סכום נכסי הקרן'!$C$42</f>
        <v>6.3071969604818303E-4</v>
      </c>
    </row>
    <row r="185" spans="2:21">
      <c r="B185" t="s">
        <v>750</v>
      </c>
      <c r="C185" t="s">
        <v>751</v>
      </c>
      <c r="D185" t="s">
        <v>100</v>
      </c>
      <c r="E185" t="s">
        <v>123</v>
      </c>
      <c r="F185" t="s">
        <v>542</v>
      </c>
      <c r="G185" t="s">
        <v>461</v>
      </c>
      <c r="H185" t="s">
        <v>507</v>
      </c>
      <c r="I185" t="s">
        <v>149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1374963.79</v>
      </c>
      <c r="P185" s="77">
        <v>84.73</v>
      </c>
      <c r="Q185" s="77">
        <v>0</v>
      </c>
      <c r="R185" s="77">
        <v>1165.0068192670001</v>
      </c>
      <c r="S185" s="78">
        <v>2E-3</v>
      </c>
      <c r="T185" s="78">
        <f t="shared" si="5"/>
        <v>2.3685396846795255E-3</v>
      </c>
      <c r="U185" s="78">
        <f>R185/'סכום נכסי הקרן'!$C$42</f>
        <v>4.3108815244177008E-4</v>
      </c>
    </row>
    <row r="186" spans="2:21">
      <c r="B186" t="s">
        <v>752</v>
      </c>
      <c r="C186" t="s">
        <v>753</v>
      </c>
      <c r="D186" t="s">
        <v>100</v>
      </c>
      <c r="E186" t="s">
        <v>123</v>
      </c>
      <c r="F186" t="s">
        <v>542</v>
      </c>
      <c r="G186" t="s">
        <v>461</v>
      </c>
      <c r="H186" t="s">
        <v>507</v>
      </c>
      <c r="I186" t="s">
        <v>149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655441.35</v>
      </c>
      <c r="P186" s="77">
        <v>94.88</v>
      </c>
      <c r="Q186" s="77">
        <v>0</v>
      </c>
      <c r="R186" s="77">
        <v>621.88275288</v>
      </c>
      <c r="S186" s="78">
        <v>1.1000000000000001E-3</v>
      </c>
      <c r="T186" s="78">
        <f t="shared" si="5"/>
        <v>1.2643307790599755E-3</v>
      </c>
      <c r="U186" s="78">
        <f>R186/'סכום נכסי הקרן'!$C$42</f>
        <v>2.3011563755748296E-4</v>
      </c>
    </row>
    <row r="187" spans="2:21">
      <c r="B187" t="s">
        <v>754</v>
      </c>
      <c r="C187" t="s">
        <v>755</v>
      </c>
      <c r="D187" t="s">
        <v>100</v>
      </c>
      <c r="E187" t="s">
        <v>123</v>
      </c>
      <c r="F187" t="s">
        <v>542</v>
      </c>
      <c r="G187" t="s">
        <v>461</v>
      </c>
      <c r="H187" t="s">
        <v>507</v>
      </c>
      <c r="I187" t="s">
        <v>149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1848567.2</v>
      </c>
      <c r="P187" s="77">
        <v>86.53</v>
      </c>
      <c r="Q187" s="77">
        <v>0</v>
      </c>
      <c r="R187" s="77">
        <v>1599.5651981599999</v>
      </c>
      <c r="S187" s="78">
        <v>2.5000000000000001E-3</v>
      </c>
      <c r="T187" s="78">
        <f t="shared" si="5"/>
        <v>3.2520270159946052E-3</v>
      </c>
      <c r="U187" s="78">
        <f>R187/'סכום נכסי הקרן'!$C$42</f>
        <v>5.9188804269729692E-4</v>
      </c>
    </row>
    <row r="188" spans="2:21">
      <c r="B188" t="s">
        <v>756</v>
      </c>
      <c r="C188" t="s">
        <v>757</v>
      </c>
      <c r="D188" t="s">
        <v>100</v>
      </c>
      <c r="E188" t="s">
        <v>123</v>
      </c>
      <c r="F188" t="s">
        <v>542</v>
      </c>
      <c r="G188" t="s">
        <v>461</v>
      </c>
      <c r="H188" t="s">
        <v>507</v>
      </c>
      <c r="I188" t="s">
        <v>149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1986219</v>
      </c>
      <c r="P188" s="77">
        <v>79.77</v>
      </c>
      <c r="Q188" s="77">
        <v>0</v>
      </c>
      <c r="R188" s="77">
        <v>1584.4068963</v>
      </c>
      <c r="S188" s="78">
        <v>2.8999999999999998E-3</v>
      </c>
      <c r="T188" s="78">
        <f t="shared" si="5"/>
        <v>3.2212091367221467E-3</v>
      </c>
      <c r="U188" s="78">
        <f>R188/'סכום נכסי הקרן'!$C$42</f>
        <v>5.8627900742392962E-4</v>
      </c>
    </row>
    <row r="189" spans="2:21">
      <c r="B189" t="s">
        <v>758</v>
      </c>
      <c r="C189" t="s">
        <v>759</v>
      </c>
      <c r="D189" t="s">
        <v>100</v>
      </c>
      <c r="E189" t="s">
        <v>123</v>
      </c>
      <c r="F189" t="s">
        <v>542</v>
      </c>
      <c r="G189" t="s">
        <v>461</v>
      </c>
      <c r="H189" t="s">
        <v>507</v>
      </c>
      <c r="I189" t="s">
        <v>149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0.04</v>
      </c>
      <c r="P189" s="77">
        <v>95.79</v>
      </c>
      <c r="Q189" s="77">
        <v>0</v>
      </c>
      <c r="R189" s="77">
        <v>3.8315999999999997E-5</v>
      </c>
      <c r="S189" s="78">
        <v>0</v>
      </c>
      <c r="T189" s="78">
        <f t="shared" si="5"/>
        <v>7.7899086131771073E-11</v>
      </c>
      <c r="U189" s="78">
        <f>R189/'סכום נכסי הקרן'!$C$42</f>
        <v>1.4178091815249117E-11</v>
      </c>
    </row>
    <row r="190" spans="2:21">
      <c r="B190" t="s">
        <v>760</v>
      </c>
      <c r="C190" t="s">
        <v>761</v>
      </c>
      <c r="D190" t="s">
        <v>100</v>
      </c>
      <c r="E190" t="s">
        <v>123</v>
      </c>
      <c r="F190" t="s">
        <v>551</v>
      </c>
      <c r="G190" t="s">
        <v>461</v>
      </c>
      <c r="H190" t="s">
        <v>507</v>
      </c>
      <c r="I190" t="s">
        <v>149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3388106.23</v>
      </c>
      <c r="P190" s="77">
        <v>85.2</v>
      </c>
      <c r="Q190" s="77">
        <v>44.722999999999999</v>
      </c>
      <c r="R190" s="77">
        <v>2931.3895079600002</v>
      </c>
      <c r="S190" s="78">
        <v>2.0999999999999999E-3</v>
      </c>
      <c r="T190" s="78">
        <f t="shared" si="5"/>
        <v>5.9597182317138028E-3</v>
      </c>
      <c r="U190" s="78">
        <f>R190/'סכום נכסי הקרן'!$C$42</f>
        <v>1.0847037684026208E-3</v>
      </c>
    </row>
    <row r="191" spans="2:21">
      <c r="B191" t="s">
        <v>762</v>
      </c>
      <c r="C191" t="s">
        <v>763</v>
      </c>
      <c r="D191" t="s">
        <v>100</v>
      </c>
      <c r="E191" t="s">
        <v>123</v>
      </c>
      <c r="F191" t="s">
        <v>764</v>
      </c>
      <c r="G191" t="s">
        <v>461</v>
      </c>
      <c r="H191" t="s">
        <v>495</v>
      </c>
      <c r="I191" t="s">
        <v>208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1015178.6</v>
      </c>
      <c r="P191" s="77">
        <v>100.52</v>
      </c>
      <c r="Q191" s="77">
        <v>0</v>
      </c>
      <c r="R191" s="77">
        <v>1020.45752872</v>
      </c>
      <c r="S191" s="78">
        <v>2E-3</v>
      </c>
      <c r="T191" s="78">
        <f t="shared" si="5"/>
        <v>2.0746609490440949E-3</v>
      </c>
      <c r="U191" s="78">
        <f>R191/'סכום נכסי הקרן'!$C$42</f>
        <v>3.7760049419966526E-4</v>
      </c>
    </row>
    <row r="192" spans="2:21">
      <c r="B192" t="s">
        <v>765</v>
      </c>
      <c r="C192" t="s">
        <v>766</v>
      </c>
      <c r="D192" t="s">
        <v>100</v>
      </c>
      <c r="E192" t="s">
        <v>123</v>
      </c>
      <c r="F192" t="s">
        <v>551</v>
      </c>
      <c r="G192" t="s">
        <v>461</v>
      </c>
      <c r="H192" t="s">
        <v>507</v>
      </c>
      <c r="I192" t="s">
        <v>149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1885215.39</v>
      </c>
      <c r="P192" s="77">
        <v>79.12</v>
      </c>
      <c r="Q192" s="77">
        <v>23.565190000000001</v>
      </c>
      <c r="R192" s="77">
        <v>1515.1476065679999</v>
      </c>
      <c r="S192" s="78">
        <v>1.4E-3</v>
      </c>
      <c r="T192" s="78">
        <f t="shared" si="5"/>
        <v>3.0804001959073863E-3</v>
      </c>
      <c r="U192" s="78">
        <f>R192/'סכום נכסי הקרן'!$C$42</f>
        <v>5.6065095207161631E-4</v>
      </c>
    </row>
    <row r="193" spans="2:21">
      <c r="B193" t="s">
        <v>767</v>
      </c>
      <c r="C193" t="s">
        <v>768</v>
      </c>
      <c r="D193" t="s">
        <v>100</v>
      </c>
      <c r="E193" t="s">
        <v>123</v>
      </c>
      <c r="F193" t="s">
        <v>551</v>
      </c>
      <c r="G193" t="s">
        <v>461</v>
      </c>
      <c r="H193" t="s">
        <v>507</v>
      </c>
      <c r="I193" t="s">
        <v>149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0.08</v>
      </c>
      <c r="P193" s="77">
        <v>99.2</v>
      </c>
      <c r="Q193" s="77">
        <v>0</v>
      </c>
      <c r="R193" s="77">
        <v>7.9359999999999999E-5</v>
      </c>
      <c r="S193" s="78">
        <v>0</v>
      </c>
      <c r="T193" s="78">
        <f t="shared" si="5"/>
        <v>1.6134438551564234E-10</v>
      </c>
      <c r="U193" s="78">
        <f>R193/'סכום נכסי הקרן'!$C$42</f>
        <v>2.9365627060710146E-11</v>
      </c>
    </row>
    <row r="194" spans="2:21">
      <c r="B194" t="s">
        <v>769</v>
      </c>
      <c r="C194" t="s">
        <v>770</v>
      </c>
      <c r="D194" t="s">
        <v>100</v>
      </c>
      <c r="E194" t="s">
        <v>123</v>
      </c>
      <c r="F194" t="s">
        <v>771</v>
      </c>
      <c r="G194" t="s">
        <v>461</v>
      </c>
      <c r="H194" t="s">
        <v>507</v>
      </c>
      <c r="I194" t="s">
        <v>149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1077832.77</v>
      </c>
      <c r="P194" s="77">
        <v>86.29</v>
      </c>
      <c r="Q194" s="77">
        <v>0</v>
      </c>
      <c r="R194" s="77">
        <v>930.06189723299997</v>
      </c>
      <c r="S194" s="78">
        <v>2.7000000000000001E-3</v>
      </c>
      <c r="T194" s="78">
        <f t="shared" si="5"/>
        <v>1.8908803591301776E-3</v>
      </c>
      <c r="U194" s="78">
        <f>R194/'סכום נכסי הקרן'!$C$42</f>
        <v>3.4415134598690526E-4</v>
      </c>
    </row>
    <row r="195" spans="2:21">
      <c r="B195" t="s">
        <v>772</v>
      </c>
      <c r="C195" t="s">
        <v>773</v>
      </c>
      <c r="D195" t="s">
        <v>100</v>
      </c>
      <c r="E195" t="s">
        <v>123</v>
      </c>
      <c r="F195" t="s">
        <v>771</v>
      </c>
      <c r="G195" t="s">
        <v>461</v>
      </c>
      <c r="H195" t="s">
        <v>507</v>
      </c>
      <c r="I195" t="s">
        <v>149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1358922.77</v>
      </c>
      <c r="P195" s="77">
        <v>91.92</v>
      </c>
      <c r="Q195" s="77">
        <v>0</v>
      </c>
      <c r="R195" s="77">
        <v>1249.121810184</v>
      </c>
      <c r="S195" s="78">
        <v>4.4999999999999997E-3</v>
      </c>
      <c r="T195" s="78">
        <f t="shared" si="5"/>
        <v>2.5395512966018691E-3</v>
      </c>
      <c r="U195" s="78">
        <f>R195/'סכום נכסי הקרן'!$C$42</f>
        <v>4.622132715632877E-4</v>
      </c>
    </row>
    <row r="196" spans="2:21">
      <c r="B196" t="s">
        <v>774</v>
      </c>
      <c r="C196" t="s">
        <v>775</v>
      </c>
      <c r="D196" t="s">
        <v>100</v>
      </c>
      <c r="E196" t="s">
        <v>123</v>
      </c>
      <c r="F196" t="s">
        <v>569</v>
      </c>
      <c r="G196" t="s">
        <v>461</v>
      </c>
      <c r="H196" t="s">
        <v>507</v>
      </c>
      <c r="I196" t="s">
        <v>149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2789220.2</v>
      </c>
      <c r="P196" s="77">
        <v>97.92</v>
      </c>
      <c r="Q196" s="77">
        <v>0</v>
      </c>
      <c r="R196" s="77">
        <v>2731.2044198399999</v>
      </c>
      <c r="S196" s="78">
        <v>3.5999999999999999E-3</v>
      </c>
      <c r="T196" s="78">
        <f t="shared" si="5"/>
        <v>5.5527280599381454E-3</v>
      </c>
      <c r="U196" s="78">
        <f>R196/'סכום נכסי הקרן'!$C$42</f>
        <v>1.0106291635532342E-3</v>
      </c>
    </row>
    <row r="197" spans="2:21">
      <c r="B197" t="s">
        <v>776</v>
      </c>
      <c r="C197" t="s">
        <v>777</v>
      </c>
      <c r="D197" t="s">
        <v>100</v>
      </c>
      <c r="E197" t="s">
        <v>123</v>
      </c>
      <c r="F197" t="s">
        <v>569</v>
      </c>
      <c r="G197" t="s">
        <v>461</v>
      </c>
      <c r="H197" t="s">
        <v>507</v>
      </c>
      <c r="I197" t="s">
        <v>149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917983.41</v>
      </c>
      <c r="P197" s="77">
        <v>96.15</v>
      </c>
      <c r="Q197" s="77">
        <v>0</v>
      </c>
      <c r="R197" s="77">
        <v>882.64104871500001</v>
      </c>
      <c r="S197" s="78">
        <v>3.0000000000000001E-3</v>
      </c>
      <c r="T197" s="78">
        <f t="shared" si="5"/>
        <v>1.7944704843221248E-3</v>
      </c>
      <c r="U197" s="78">
        <f>R197/'סכום נכסי הקרן'!$C$42</f>
        <v>3.2660418176712179E-4</v>
      </c>
    </row>
    <row r="198" spans="2:21">
      <c r="B198" t="s">
        <v>778</v>
      </c>
      <c r="C198" t="s">
        <v>779</v>
      </c>
      <c r="D198" t="s">
        <v>100</v>
      </c>
      <c r="E198" t="s">
        <v>123</v>
      </c>
      <c r="F198" t="s">
        <v>569</v>
      </c>
      <c r="G198" t="s">
        <v>461</v>
      </c>
      <c r="H198" t="s">
        <v>507</v>
      </c>
      <c r="I198" t="s">
        <v>149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1988886.01</v>
      </c>
      <c r="P198" s="77">
        <v>88.74</v>
      </c>
      <c r="Q198" s="77">
        <v>0</v>
      </c>
      <c r="R198" s="77">
        <v>1764.9374452740001</v>
      </c>
      <c r="S198" s="78">
        <v>1.5E-3</v>
      </c>
      <c r="T198" s="78">
        <f t="shared" si="5"/>
        <v>3.5882402669012246E-3</v>
      </c>
      <c r="U198" s="78">
        <f>R198/'סכום נכסי הקרן'!$C$42</f>
        <v>6.530808316960535E-4</v>
      </c>
    </row>
    <row r="199" spans="2:21">
      <c r="B199" t="s">
        <v>780</v>
      </c>
      <c r="C199" t="s">
        <v>781</v>
      </c>
      <c r="D199" t="s">
        <v>100</v>
      </c>
      <c r="E199" t="s">
        <v>123</v>
      </c>
      <c r="F199" t="s">
        <v>782</v>
      </c>
      <c r="G199" t="s">
        <v>783</v>
      </c>
      <c r="H199" t="s">
        <v>495</v>
      </c>
      <c r="I199" t="s">
        <v>208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78551.009999999995</v>
      </c>
      <c r="P199" s="77">
        <v>98.7</v>
      </c>
      <c r="Q199" s="77">
        <v>0</v>
      </c>
      <c r="R199" s="77">
        <v>77.52984687</v>
      </c>
      <c r="S199" s="78">
        <v>8.0000000000000004E-4</v>
      </c>
      <c r="T199" s="78">
        <f t="shared" si="5"/>
        <v>1.5762355723742435E-4</v>
      </c>
      <c r="U199" s="78">
        <f>R199/'סכום נכסי הקרן'!$C$42</f>
        <v>2.8688414431179258E-5</v>
      </c>
    </row>
    <row r="200" spans="2:21">
      <c r="B200" t="s">
        <v>784</v>
      </c>
      <c r="C200" t="s">
        <v>785</v>
      </c>
      <c r="D200" t="s">
        <v>100</v>
      </c>
      <c r="E200" t="s">
        <v>123</v>
      </c>
      <c r="F200" t="s">
        <v>782</v>
      </c>
      <c r="G200" t="s">
        <v>783</v>
      </c>
      <c r="H200" t="s">
        <v>495</v>
      </c>
      <c r="I200" t="s">
        <v>208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695524.4</v>
      </c>
      <c r="P200" s="77">
        <v>91.98</v>
      </c>
      <c r="Q200" s="77">
        <v>0</v>
      </c>
      <c r="R200" s="77">
        <v>639.74334311999996</v>
      </c>
      <c r="S200" s="78">
        <v>8.9999999999999998E-4</v>
      </c>
      <c r="T200" s="78">
        <f t="shared" si="5"/>
        <v>1.3006425980773581E-3</v>
      </c>
      <c r="U200" s="78">
        <f>R200/'סכום נכסי הקרן'!$C$42</f>
        <v>2.367246021753257E-4</v>
      </c>
    </row>
    <row r="201" spans="2:21">
      <c r="B201" t="s">
        <v>786</v>
      </c>
      <c r="C201" t="s">
        <v>787</v>
      </c>
      <c r="D201" t="s">
        <v>100</v>
      </c>
      <c r="E201" t="s">
        <v>123</v>
      </c>
      <c r="F201" t="s">
        <v>782</v>
      </c>
      <c r="G201" t="s">
        <v>783</v>
      </c>
      <c r="H201" t="s">
        <v>495</v>
      </c>
      <c r="I201" t="s">
        <v>208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512370.33</v>
      </c>
      <c r="P201" s="77">
        <v>95.52</v>
      </c>
      <c r="Q201" s="77">
        <v>0</v>
      </c>
      <c r="R201" s="77">
        <v>489.41613921599998</v>
      </c>
      <c r="S201" s="78">
        <v>1.6000000000000001E-3</v>
      </c>
      <c r="T201" s="78">
        <f t="shared" si="5"/>
        <v>9.9501696375054924E-4</v>
      </c>
      <c r="U201" s="78">
        <f>R201/'סכום נכסי הקרן'!$C$42</f>
        <v>1.8109893928565591E-4</v>
      </c>
    </row>
    <row r="202" spans="2:21">
      <c r="B202" t="s">
        <v>788</v>
      </c>
      <c r="C202" t="s">
        <v>789</v>
      </c>
      <c r="D202" t="s">
        <v>100</v>
      </c>
      <c r="E202" t="s">
        <v>123</v>
      </c>
      <c r="F202" t="s">
        <v>782</v>
      </c>
      <c r="G202" t="s">
        <v>783</v>
      </c>
      <c r="H202" t="s">
        <v>495</v>
      </c>
      <c r="I202" t="s">
        <v>208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544487.14</v>
      </c>
      <c r="P202" s="77">
        <v>91.65</v>
      </c>
      <c r="Q202" s="77">
        <v>30.256270000000001</v>
      </c>
      <c r="R202" s="77">
        <v>529.27873380999995</v>
      </c>
      <c r="S202" s="78">
        <v>1E-3</v>
      </c>
      <c r="T202" s="78">
        <f t="shared" si="5"/>
        <v>1.0760603839852782E-3</v>
      </c>
      <c r="U202" s="78">
        <f>R202/'סכום נכסי הקרן'!$C$42</f>
        <v>1.9584931840006725E-4</v>
      </c>
    </row>
    <row r="203" spans="2:21">
      <c r="B203" t="s">
        <v>790</v>
      </c>
      <c r="C203" t="s">
        <v>791</v>
      </c>
      <c r="D203" t="s">
        <v>100</v>
      </c>
      <c r="E203" t="s">
        <v>123</v>
      </c>
      <c r="F203" t="s">
        <v>792</v>
      </c>
      <c r="G203" t="s">
        <v>112</v>
      </c>
      <c r="H203" t="s">
        <v>580</v>
      </c>
      <c r="I203" t="s">
        <v>149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0.03</v>
      </c>
      <c r="P203" s="77">
        <v>98.54</v>
      </c>
      <c r="Q203" s="77">
        <v>0</v>
      </c>
      <c r="R203" s="77">
        <v>2.9561999999999999E-5</v>
      </c>
      <c r="S203" s="78">
        <v>0</v>
      </c>
      <c r="T203" s="78">
        <f t="shared" si="5"/>
        <v>6.0101596832326343E-11</v>
      </c>
      <c r="U203" s="78">
        <f>R203/'סכום נכסי הקרן'!$C$42</f>
        <v>1.0938844092347699E-11</v>
      </c>
    </row>
    <row r="204" spans="2:21">
      <c r="B204" t="s">
        <v>793</v>
      </c>
      <c r="C204" t="s">
        <v>794</v>
      </c>
      <c r="D204" t="s">
        <v>100</v>
      </c>
      <c r="E204" t="s">
        <v>123</v>
      </c>
      <c r="F204" t="s">
        <v>792</v>
      </c>
      <c r="G204" t="s">
        <v>112</v>
      </c>
      <c r="H204" t="s">
        <v>573</v>
      </c>
      <c r="I204" t="s">
        <v>208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0.06</v>
      </c>
      <c r="P204" s="77">
        <v>96.22</v>
      </c>
      <c r="Q204" s="77">
        <v>0</v>
      </c>
      <c r="R204" s="77">
        <v>5.7732000000000002E-5</v>
      </c>
      <c r="S204" s="78">
        <v>0</v>
      </c>
      <c r="T204" s="78">
        <f t="shared" ref="T204:T267" si="6">R204/$R$11</f>
        <v>1.1737316109613236E-10</v>
      </c>
      <c r="U204" s="78">
        <f>R204/'סכום נכסי הקרן'!$C$42</f>
        <v>2.1362605613267618E-11</v>
      </c>
    </row>
    <row r="205" spans="2:21">
      <c r="B205" t="s">
        <v>795</v>
      </c>
      <c r="C205" t="s">
        <v>796</v>
      </c>
      <c r="D205" t="s">
        <v>100</v>
      </c>
      <c r="E205" t="s">
        <v>123</v>
      </c>
      <c r="F205" t="s">
        <v>578</v>
      </c>
      <c r="G205" t="s">
        <v>579</v>
      </c>
      <c r="H205" t="s">
        <v>580</v>
      </c>
      <c r="I205" t="s">
        <v>149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40419.17</v>
      </c>
      <c r="P205" s="77">
        <v>97.91</v>
      </c>
      <c r="Q205" s="77">
        <v>0</v>
      </c>
      <c r="R205" s="77">
        <v>39.574409347</v>
      </c>
      <c r="S205" s="78">
        <v>5.9999999999999995E-4</v>
      </c>
      <c r="T205" s="78">
        <f t="shared" si="6"/>
        <v>8.0457519635032857E-5</v>
      </c>
      <c r="U205" s="78">
        <f>R205/'סכום נכסי הקרן'!$C$42</f>
        <v>1.4643741759474342E-5</v>
      </c>
    </row>
    <row r="206" spans="2:21">
      <c r="B206" t="s">
        <v>797</v>
      </c>
      <c r="C206" t="s">
        <v>798</v>
      </c>
      <c r="D206" t="s">
        <v>100</v>
      </c>
      <c r="E206" t="s">
        <v>123</v>
      </c>
      <c r="F206" t="s">
        <v>578</v>
      </c>
      <c r="G206" t="s">
        <v>579</v>
      </c>
      <c r="H206" t="s">
        <v>580</v>
      </c>
      <c r="I206" t="s">
        <v>149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587467.77</v>
      </c>
      <c r="P206" s="77">
        <v>92.5</v>
      </c>
      <c r="Q206" s="77">
        <v>0</v>
      </c>
      <c r="R206" s="77">
        <v>543.40768724999998</v>
      </c>
      <c r="S206" s="78">
        <v>1.9E-3</v>
      </c>
      <c r="T206" s="78">
        <f t="shared" si="6"/>
        <v>1.1047855265099245E-3</v>
      </c>
      <c r="U206" s="78">
        <f>R206/'סכום נכסי הקרן'!$C$42</f>
        <v>2.0107746327755185E-4</v>
      </c>
    </row>
    <row r="207" spans="2:21">
      <c r="B207" t="s">
        <v>799</v>
      </c>
      <c r="C207" t="s">
        <v>800</v>
      </c>
      <c r="D207" t="s">
        <v>100</v>
      </c>
      <c r="E207" t="s">
        <v>123</v>
      </c>
      <c r="F207" t="s">
        <v>593</v>
      </c>
      <c r="G207" t="s">
        <v>132</v>
      </c>
      <c r="H207" t="s">
        <v>573</v>
      </c>
      <c r="I207" t="s">
        <v>208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0.05</v>
      </c>
      <c r="P207" s="77">
        <v>99.57</v>
      </c>
      <c r="Q207" s="77">
        <v>0</v>
      </c>
      <c r="R207" s="77">
        <v>4.9784999999999999E-5</v>
      </c>
      <c r="S207" s="78">
        <v>0</v>
      </c>
      <c r="T207" s="78">
        <f t="shared" si="6"/>
        <v>1.0121635878145481E-10</v>
      </c>
      <c r="U207" s="78">
        <f>R207/'סכום נכסי הקרן'!$C$42</f>
        <v>1.8421972570784457E-11</v>
      </c>
    </row>
    <row r="208" spans="2:21">
      <c r="B208" t="s">
        <v>801</v>
      </c>
      <c r="C208" t="s">
        <v>802</v>
      </c>
      <c r="D208" t="s">
        <v>100</v>
      </c>
      <c r="E208" t="s">
        <v>123</v>
      </c>
      <c r="F208" t="s">
        <v>593</v>
      </c>
      <c r="G208" t="s">
        <v>132</v>
      </c>
      <c r="H208" t="s">
        <v>573</v>
      </c>
      <c r="I208" t="s">
        <v>208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550566.01</v>
      </c>
      <c r="P208" s="77">
        <v>96.81</v>
      </c>
      <c r="Q208" s="77">
        <v>0</v>
      </c>
      <c r="R208" s="77">
        <v>533.00295428100003</v>
      </c>
      <c r="S208" s="78">
        <v>1.4E-3</v>
      </c>
      <c r="T208" s="78">
        <f t="shared" si="6"/>
        <v>1.0836319825666579E-3</v>
      </c>
      <c r="U208" s="78">
        <f>R208/'סכום נכסי הקרן'!$C$42</f>
        <v>1.9722739387188239E-4</v>
      </c>
    </row>
    <row r="209" spans="2:21">
      <c r="B209" t="s">
        <v>803</v>
      </c>
      <c r="C209" t="s">
        <v>804</v>
      </c>
      <c r="D209" t="s">
        <v>100</v>
      </c>
      <c r="E209" t="s">
        <v>123</v>
      </c>
      <c r="F209" t="s">
        <v>593</v>
      </c>
      <c r="G209" t="s">
        <v>132</v>
      </c>
      <c r="H209" t="s">
        <v>573</v>
      </c>
      <c r="I209" t="s">
        <v>208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2372629.5499999998</v>
      </c>
      <c r="P209" s="77">
        <v>94.31</v>
      </c>
      <c r="Q209" s="77">
        <v>0</v>
      </c>
      <c r="R209" s="77">
        <v>2237.6269286050001</v>
      </c>
      <c r="S209" s="78">
        <v>2.0999999999999999E-3</v>
      </c>
      <c r="T209" s="78">
        <f t="shared" si="6"/>
        <v>4.5492507788435967E-3</v>
      </c>
      <c r="U209" s="78">
        <f>R209/'סכום נכסי הקרן'!$C$42</f>
        <v>8.2799039675424298E-4</v>
      </c>
    </row>
    <row r="210" spans="2:21">
      <c r="B210" t="s">
        <v>805</v>
      </c>
      <c r="C210" t="s">
        <v>806</v>
      </c>
      <c r="D210" t="s">
        <v>100</v>
      </c>
      <c r="E210" t="s">
        <v>123</v>
      </c>
      <c r="F210" t="s">
        <v>593</v>
      </c>
      <c r="G210" t="s">
        <v>132</v>
      </c>
      <c r="H210" t="s">
        <v>573</v>
      </c>
      <c r="I210" t="s">
        <v>208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1109060.55</v>
      </c>
      <c r="P210" s="77">
        <v>96.34</v>
      </c>
      <c r="Q210" s="77">
        <v>0</v>
      </c>
      <c r="R210" s="77">
        <v>1068.46893387</v>
      </c>
      <c r="S210" s="78">
        <v>2.8E-3</v>
      </c>
      <c r="T210" s="78">
        <f t="shared" si="6"/>
        <v>2.1722714664542419E-3</v>
      </c>
      <c r="U210" s="78">
        <f>R210/'סכום נכסי הקרן'!$C$42</f>
        <v>3.9536618243423631E-4</v>
      </c>
    </row>
    <row r="211" spans="2:21">
      <c r="B211" t="s">
        <v>807</v>
      </c>
      <c r="C211" t="s">
        <v>808</v>
      </c>
      <c r="D211" t="s">
        <v>100</v>
      </c>
      <c r="E211" t="s">
        <v>123</v>
      </c>
      <c r="F211" t="s">
        <v>596</v>
      </c>
      <c r="G211" t="s">
        <v>355</v>
      </c>
      <c r="H211" t="s">
        <v>573</v>
      </c>
      <c r="I211" t="s">
        <v>208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1819044.57</v>
      </c>
      <c r="P211" s="77">
        <v>87.67</v>
      </c>
      <c r="Q211" s="77">
        <v>0</v>
      </c>
      <c r="R211" s="77">
        <v>1594.756374519</v>
      </c>
      <c r="S211" s="78">
        <v>1.1999999999999999E-3</v>
      </c>
      <c r="T211" s="78">
        <f t="shared" si="6"/>
        <v>3.2422503439254241E-3</v>
      </c>
      <c r="U211" s="78">
        <f>R211/'סכום נכסי הקרן'!$C$42</f>
        <v>5.9010863088224737E-4</v>
      </c>
    </row>
    <row r="212" spans="2:21">
      <c r="B212" t="s">
        <v>809</v>
      </c>
      <c r="C212" t="s">
        <v>810</v>
      </c>
      <c r="D212" t="s">
        <v>100</v>
      </c>
      <c r="E212" t="s">
        <v>123</v>
      </c>
      <c r="F212" t="s">
        <v>596</v>
      </c>
      <c r="G212" t="s">
        <v>355</v>
      </c>
      <c r="H212" t="s">
        <v>573</v>
      </c>
      <c r="I212" t="s">
        <v>208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0.04</v>
      </c>
      <c r="P212" s="77">
        <v>100.97</v>
      </c>
      <c r="Q212" s="77">
        <v>0</v>
      </c>
      <c r="R212" s="77">
        <v>4.0388E-5</v>
      </c>
      <c r="S212" s="78">
        <v>0</v>
      </c>
      <c r="T212" s="78">
        <f t="shared" si="6"/>
        <v>8.2111605874568592E-11</v>
      </c>
      <c r="U212" s="78">
        <f>R212/'סכום נכסי הקרן'!$C$42</f>
        <v>1.4944795183064031E-11</v>
      </c>
    </row>
    <row r="213" spans="2:21">
      <c r="B213" t="s">
        <v>811</v>
      </c>
      <c r="C213" t="s">
        <v>812</v>
      </c>
      <c r="D213" t="s">
        <v>100</v>
      </c>
      <c r="E213" t="s">
        <v>123</v>
      </c>
      <c r="F213" t="s">
        <v>813</v>
      </c>
      <c r="G213" t="s">
        <v>132</v>
      </c>
      <c r="H213" t="s">
        <v>573</v>
      </c>
      <c r="I213" t="s">
        <v>208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0.02</v>
      </c>
      <c r="P213" s="77">
        <v>98.16</v>
      </c>
      <c r="Q213" s="77">
        <v>0</v>
      </c>
      <c r="R213" s="77">
        <v>1.9632000000000001E-5</v>
      </c>
      <c r="S213" s="78">
        <v>0</v>
      </c>
      <c r="T213" s="78">
        <f t="shared" si="6"/>
        <v>3.9913217949131686E-11</v>
      </c>
      <c r="U213" s="78">
        <f>R213/'סכום נכסי הקרן'!$C$42</f>
        <v>7.2644404039297076E-12</v>
      </c>
    </row>
    <row r="214" spans="2:21">
      <c r="B214" t="s">
        <v>814</v>
      </c>
      <c r="C214" t="s">
        <v>815</v>
      </c>
      <c r="D214" t="s">
        <v>100</v>
      </c>
      <c r="E214" t="s">
        <v>123</v>
      </c>
      <c r="F214" t="s">
        <v>813</v>
      </c>
      <c r="G214" t="s">
        <v>132</v>
      </c>
      <c r="H214" t="s">
        <v>573</v>
      </c>
      <c r="I214" t="s">
        <v>208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0.06</v>
      </c>
      <c r="P214" s="77">
        <v>97.49</v>
      </c>
      <c r="Q214" s="77">
        <v>0</v>
      </c>
      <c r="R214" s="77">
        <v>5.8493999999999999E-5</v>
      </c>
      <c r="S214" s="78">
        <v>0</v>
      </c>
      <c r="T214" s="78">
        <f t="shared" si="6"/>
        <v>1.1892235995907238E-10</v>
      </c>
      <c r="U214" s="78">
        <f>R214/'סכום נכסי הקרן'!$C$42</f>
        <v>2.1644568917454377E-11</v>
      </c>
    </row>
    <row r="215" spans="2:21">
      <c r="B215" t="s">
        <v>816</v>
      </c>
      <c r="C215" t="s">
        <v>817</v>
      </c>
      <c r="D215" t="s">
        <v>100</v>
      </c>
      <c r="E215" t="s">
        <v>123</v>
      </c>
      <c r="F215" t="s">
        <v>601</v>
      </c>
      <c r="G215" t="s">
        <v>127</v>
      </c>
      <c r="H215" t="s">
        <v>573</v>
      </c>
      <c r="I215" t="s">
        <v>208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11100.09</v>
      </c>
      <c r="P215" s="77">
        <v>95.65</v>
      </c>
      <c r="Q215" s="77">
        <v>0</v>
      </c>
      <c r="R215" s="77">
        <v>10.617236085</v>
      </c>
      <c r="S215" s="78">
        <v>0</v>
      </c>
      <c r="T215" s="78">
        <f t="shared" si="6"/>
        <v>2.1585577520272548E-5</v>
      </c>
      <c r="U215" s="78">
        <f>R215/'סכום נכסי הקרן'!$C$42</f>
        <v>3.9287020575557488E-6</v>
      </c>
    </row>
    <row r="216" spans="2:21">
      <c r="B216" t="s">
        <v>818</v>
      </c>
      <c r="C216" t="s">
        <v>819</v>
      </c>
      <c r="D216" t="s">
        <v>100</v>
      </c>
      <c r="E216" t="s">
        <v>123</v>
      </c>
      <c r="F216" t="s">
        <v>601</v>
      </c>
      <c r="G216" t="s">
        <v>127</v>
      </c>
      <c r="H216" t="s">
        <v>573</v>
      </c>
      <c r="I216" t="s">
        <v>208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3060920.46</v>
      </c>
      <c r="P216" s="77">
        <v>97.89</v>
      </c>
      <c r="Q216" s="77">
        <v>0</v>
      </c>
      <c r="R216" s="77">
        <v>2996.3350382939998</v>
      </c>
      <c r="S216" s="78">
        <v>7.7000000000000002E-3</v>
      </c>
      <c r="T216" s="78">
        <f t="shared" si="6"/>
        <v>6.0917570004099557E-3</v>
      </c>
      <c r="U216" s="78">
        <f>R216/'סכום נכסי הקרן'!$C$42</f>
        <v>1.1087356008503055E-3</v>
      </c>
    </row>
    <row r="217" spans="2:21">
      <c r="B217" t="s">
        <v>820</v>
      </c>
      <c r="C217" t="s">
        <v>821</v>
      </c>
      <c r="D217" t="s">
        <v>100</v>
      </c>
      <c r="E217" t="s">
        <v>123</v>
      </c>
      <c r="F217" t="s">
        <v>606</v>
      </c>
      <c r="G217" t="s">
        <v>127</v>
      </c>
      <c r="H217" t="s">
        <v>573</v>
      </c>
      <c r="I217" t="s">
        <v>208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646784.35</v>
      </c>
      <c r="P217" s="77">
        <v>95.33</v>
      </c>
      <c r="Q217" s="77">
        <v>0</v>
      </c>
      <c r="R217" s="77">
        <v>616.57952085500006</v>
      </c>
      <c r="S217" s="78">
        <v>1.9E-3</v>
      </c>
      <c r="T217" s="78">
        <f t="shared" si="6"/>
        <v>1.2535489404470661E-3</v>
      </c>
      <c r="U217" s="78">
        <f>R217/'סכום נכסי הקרן'!$C$42</f>
        <v>2.2815327951990026E-4</v>
      </c>
    </row>
    <row r="218" spans="2:21">
      <c r="B218" t="s">
        <v>822</v>
      </c>
      <c r="C218" t="s">
        <v>823</v>
      </c>
      <c r="D218" t="s">
        <v>100</v>
      </c>
      <c r="E218" t="s">
        <v>123</v>
      </c>
      <c r="F218" t="s">
        <v>606</v>
      </c>
      <c r="G218" t="s">
        <v>127</v>
      </c>
      <c r="H218" t="s">
        <v>573</v>
      </c>
      <c r="I218" t="s">
        <v>208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1554813.69</v>
      </c>
      <c r="P218" s="77">
        <v>97.13</v>
      </c>
      <c r="Q218" s="77">
        <v>95.829459999999997</v>
      </c>
      <c r="R218" s="77">
        <v>1606.019997097</v>
      </c>
      <c r="S218" s="78">
        <v>3.5999999999999999E-3</v>
      </c>
      <c r="T218" s="78">
        <f t="shared" si="6"/>
        <v>3.2651500700283413E-3</v>
      </c>
      <c r="U218" s="78">
        <f>R218/'סכום נכסי הקרן'!$C$42</f>
        <v>5.9427651571060099E-4</v>
      </c>
    </row>
    <row r="219" spans="2:21">
      <c r="B219" t="s">
        <v>824</v>
      </c>
      <c r="C219" t="s">
        <v>825</v>
      </c>
      <c r="D219" t="s">
        <v>100</v>
      </c>
      <c r="E219" t="s">
        <v>123</v>
      </c>
      <c r="F219" t="s">
        <v>613</v>
      </c>
      <c r="G219" t="s">
        <v>112</v>
      </c>
      <c r="H219" t="s">
        <v>573</v>
      </c>
      <c r="I219" t="s">
        <v>208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1103455</v>
      </c>
      <c r="P219" s="77">
        <v>96.34</v>
      </c>
      <c r="Q219" s="77">
        <v>0</v>
      </c>
      <c r="R219" s="77">
        <v>1063.0685470000001</v>
      </c>
      <c r="S219" s="78">
        <v>4.4999999999999997E-3</v>
      </c>
      <c r="T219" s="78">
        <f t="shared" si="6"/>
        <v>2.1612921053014338E-3</v>
      </c>
      <c r="U219" s="78">
        <f>R219/'סכום נכסי הקרן'!$C$42</f>
        <v>3.9336787413272453E-4</v>
      </c>
    </row>
    <row r="220" spans="2:21">
      <c r="B220" t="s">
        <v>826</v>
      </c>
      <c r="C220" t="s">
        <v>827</v>
      </c>
      <c r="D220" t="s">
        <v>100</v>
      </c>
      <c r="E220" t="s">
        <v>123</v>
      </c>
      <c r="F220" t="s">
        <v>828</v>
      </c>
      <c r="G220" t="s">
        <v>355</v>
      </c>
      <c r="H220" t="s">
        <v>573</v>
      </c>
      <c r="I220" t="s">
        <v>208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0.04</v>
      </c>
      <c r="P220" s="77">
        <v>101.61</v>
      </c>
      <c r="Q220" s="77">
        <v>0</v>
      </c>
      <c r="R220" s="77">
        <v>4.0643999999999999E-5</v>
      </c>
      <c r="S220" s="78">
        <v>0</v>
      </c>
      <c r="T220" s="78">
        <f t="shared" si="6"/>
        <v>8.2632071634296469E-11</v>
      </c>
      <c r="U220" s="78">
        <f>R220/'סכום נכסי הקרן'!$C$42</f>
        <v>1.5039523012292127E-11</v>
      </c>
    </row>
    <row r="221" spans="2:21">
      <c r="B221" t="s">
        <v>829</v>
      </c>
      <c r="C221" t="s">
        <v>830</v>
      </c>
      <c r="D221" t="s">
        <v>100</v>
      </c>
      <c r="E221" t="s">
        <v>123</v>
      </c>
      <c r="F221" t="s">
        <v>828</v>
      </c>
      <c r="G221" t="s">
        <v>355</v>
      </c>
      <c r="H221" t="s">
        <v>573</v>
      </c>
      <c r="I221" t="s">
        <v>208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0.43</v>
      </c>
      <c r="P221" s="77">
        <v>91.23</v>
      </c>
      <c r="Q221" s="77">
        <v>0</v>
      </c>
      <c r="R221" s="77">
        <v>3.9228899999999998E-4</v>
      </c>
      <c r="S221" s="78">
        <v>0</v>
      </c>
      <c r="T221" s="78">
        <f t="shared" si="6"/>
        <v>7.9755075163238183E-10</v>
      </c>
      <c r="U221" s="78">
        <f>R221/'סכום נכסי הקרן'!$C$42</f>
        <v>1.4515892734398843E-10</v>
      </c>
    </row>
    <row r="222" spans="2:21">
      <c r="B222" t="s">
        <v>831</v>
      </c>
      <c r="C222" t="s">
        <v>832</v>
      </c>
      <c r="D222" t="s">
        <v>100</v>
      </c>
      <c r="E222" t="s">
        <v>123</v>
      </c>
      <c r="F222" t="s">
        <v>833</v>
      </c>
      <c r="G222" t="s">
        <v>127</v>
      </c>
      <c r="H222" t="s">
        <v>573</v>
      </c>
      <c r="I222" t="s">
        <v>208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228100.2</v>
      </c>
      <c r="P222" s="77">
        <v>98.74</v>
      </c>
      <c r="Q222" s="77">
        <v>0</v>
      </c>
      <c r="R222" s="77">
        <v>225.22613748000001</v>
      </c>
      <c r="S222" s="78">
        <v>4.3E-3</v>
      </c>
      <c r="T222" s="78">
        <f t="shared" si="6"/>
        <v>4.5790036232071804E-4</v>
      </c>
      <c r="U222" s="78">
        <f>R222/'סכום נכסי הקרן'!$C$42</f>
        <v>8.3340558941052322E-5</v>
      </c>
    </row>
    <row r="223" spans="2:21">
      <c r="B223" t="s">
        <v>834</v>
      </c>
      <c r="C223" t="s">
        <v>835</v>
      </c>
      <c r="D223" t="s">
        <v>100</v>
      </c>
      <c r="E223" t="s">
        <v>123</v>
      </c>
      <c r="F223" t="s">
        <v>836</v>
      </c>
      <c r="G223" t="s">
        <v>837</v>
      </c>
      <c r="H223" t="s">
        <v>573</v>
      </c>
      <c r="I223" t="s">
        <v>208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1444655.34</v>
      </c>
      <c r="P223" s="77">
        <v>82.62</v>
      </c>
      <c r="Q223" s="77">
        <v>0</v>
      </c>
      <c r="R223" s="77">
        <v>1193.574241908</v>
      </c>
      <c r="S223" s="78">
        <v>2.2000000000000001E-3</v>
      </c>
      <c r="T223" s="78">
        <f t="shared" si="6"/>
        <v>2.4266192367432575E-3</v>
      </c>
      <c r="U223" s="78">
        <f>R223/'סכום נכסי הקרן'!$C$42</f>
        <v>4.4165897249420565E-4</v>
      </c>
    </row>
    <row r="224" spans="2:21">
      <c r="B224" t="s">
        <v>838</v>
      </c>
      <c r="C224" t="s">
        <v>839</v>
      </c>
      <c r="D224" t="s">
        <v>100</v>
      </c>
      <c r="E224" t="s">
        <v>123</v>
      </c>
      <c r="F224" t="s">
        <v>836</v>
      </c>
      <c r="G224" t="s">
        <v>837</v>
      </c>
      <c r="H224" t="s">
        <v>573</v>
      </c>
      <c r="I224" t="s">
        <v>208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0.03</v>
      </c>
      <c r="P224" s="77">
        <v>97.22</v>
      </c>
      <c r="Q224" s="77">
        <v>0</v>
      </c>
      <c r="R224" s="77">
        <v>2.9166000000000002E-5</v>
      </c>
      <c r="S224" s="78">
        <v>0</v>
      </c>
      <c r="T224" s="78">
        <f t="shared" si="6"/>
        <v>5.9296501360247297E-11</v>
      </c>
      <c r="U224" s="78">
        <f>R224/'סכום נכסי הקרן'!$C$42</f>
        <v>1.0792311981510487E-11</v>
      </c>
    </row>
    <row r="225" spans="2:21">
      <c r="B225" t="s">
        <v>840</v>
      </c>
      <c r="C225" t="s">
        <v>841</v>
      </c>
      <c r="D225" t="s">
        <v>100</v>
      </c>
      <c r="E225" t="s">
        <v>123</v>
      </c>
      <c r="F225" t="s">
        <v>836</v>
      </c>
      <c r="G225" t="s">
        <v>837</v>
      </c>
      <c r="H225" t="s">
        <v>573</v>
      </c>
      <c r="I225" t="s">
        <v>208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7.0000000000000007E-2</v>
      </c>
      <c r="P225" s="77">
        <v>91.29</v>
      </c>
      <c r="Q225" s="77">
        <v>0</v>
      </c>
      <c r="R225" s="77">
        <v>6.3903000000000001E-5</v>
      </c>
      <c r="S225" s="78">
        <v>0</v>
      </c>
      <c r="T225" s="78">
        <f t="shared" si="6"/>
        <v>1.2991923220269774E-10</v>
      </c>
      <c r="U225" s="78">
        <f>R225/'סכום נכסי הקרן'!$C$42</f>
        <v>2.3646064340480852E-11</v>
      </c>
    </row>
    <row r="226" spans="2:21">
      <c r="B226" t="s">
        <v>842</v>
      </c>
      <c r="C226" t="s">
        <v>843</v>
      </c>
      <c r="D226" t="s">
        <v>100</v>
      </c>
      <c r="E226" t="s">
        <v>123</v>
      </c>
      <c r="F226" t="s">
        <v>844</v>
      </c>
      <c r="G226" t="s">
        <v>579</v>
      </c>
      <c r="H226" t="s">
        <v>642</v>
      </c>
      <c r="I226" t="s">
        <v>149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1424629.27</v>
      </c>
      <c r="P226" s="77">
        <v>94.95</v>
      </c>
      <c r="Q226" s="77">
        <v>0</v>
      </c>
      <c r="R226" s="77">
        <v>1352.6854918649999</v>
      </c>
      <c r="S226" s="78">
        <v>3.5999999999999999E-3</v>
      </c>
      <c r="T226" s="78">
        <f t="shared" si="6"/>
        <v>2.750103446079673E-3</v>
      </c>
      <c r="U226" s="78">
        <f>R226/'סכום נכסי הקרן'!$C$42</f>
        <v>5.0053500106528293E-4</v>
      </c>
    </row>
    <row r="227" spans="2:21">
      <c r="B227" t="s">
        <v>845</v>
      </c>
      <c r="C227" t="s">
        <v>846</v>
      </c>
      <c r="D227" t="s">
        <v>100</v>
      </c>
      <c r="E227" t="s">
        <v>123</v>
      </c>
      <c r="F227" t="s">
        <v>844</v>
      </c>
      <c r="G227" t="s">
        <v>579</v>
      </c>
      <c r="H227" t="s">
        <v>642</v>
      </c>
      <c r="I227" t="s">
        <v>149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129029.35</v>
      </c>
      <c r="P227" s="77">
        <v>89.91</v>
      </c>
      <c r="Q227" s="77">
        <v>0</v>
      </c>
      <c r="R227" s="77">
        <v>116.010288585</v>
      </c>
      <c r="S227" s="78">
        <v>2.0000000000000001E-4</v>
      </c>
      <c r="T227" s="78">
        <f t="shared" si="6"/>
        <v>2.3585696478375961E-4</v>
      </c>
      <c r="U227" s="78">
        <f>R227/'סכום נכסי הקרן'!$C$42</f>
        <v>4.2927354710086557E-5</v>
      </c>
    </row>
    <row r="228" spans="2:21">
      <c r="B228" t="s">
        <v>847</v>
      </c>
      <c r="C228" t="s">
        <v>848</v>
      </c>
      <c r="D228" t="s">
        <v>100</v>
      </c>
      <c r="E228" t="s">
        <v>123</v>
      </c>
      <c r="F228" t="s">
        <v>849</v>
      </c>
      <c r="G228" t="s">
        <v>697</v>
      </c>
      <c r="H228" t="s">
        <v>642</v>
      </c>
      <c r="I228" t="s">
        <v>149</v>
      </c>
      <c r="J228"/>
      <c r="K228" s="77">
        <v>2.46</v>
      </c>
      <c r="L228" t="s">
        <v>102</v>
      </c>
      <c r="M228" s="78">
        <v>3.4500000000000003E-2</v>
      </c>
      <c r="N228" s="78">
        <v>5.9299999999999999E-2</v>
      </c>
      <c r="O228" s="77">
        <v>0.01</v>
      </c>
      <c r="P228" s="77">
        <v>94.64</v>
      </c>
      <c r="Q228" s="77">
        <v>0</v>
      </c>
      <c r="R228" s="77">
        <v>9.4639999999999995E-6</v>
      </c>
      <c r="S228" s="78">
        <v>0</v>
      </c>
      <c r="T228" s="78">
        <f t="shared" si="6"/>
        <v>1.9240968554940008E-11</v>
      </c>
      <c r="U228" s="78">
        <f>R228/'סכום נכסי הקרן'!$C$42</f>
        <v>3.5019694367762197E-12</v>
      </c>
    </row>
    <row r="229" spans="2:21">
      <c r="B229" t="s">
        <v>850</v>
      </c>
      <c r="C229" t="s">
        <v>851</v>
      </c>
      <c r="D229" t="s">
        <v>100</v>
      </c>
      <c r="E229" t="s">
        <v>123</v>
      </c>
      <c r="F229" t="s">
        <v>849</v>
      </c>
      <c r="G229" t="s">
        <v>697</v>
      </c>
      <c r="H229" t="s">
        <v>642</v>
      </c>
      <c r="I229" t="s">
        <v>149</v>
      </c>
      <c r="J229"/>
      <c r="K229" s="77">
        <v>4.84</v>
      </c>
      <c r="L229" t="s">
        <v>102</v>
      </c>
      <c r="M229" s="78">
        <v>7.4999999999999997E-3</v>
      </c>
      <c r="N229" s="78">
        <v>5.16E-2</v>
      </c>
      <c r="O229" s="77">
        <v>1635982.38</v>
      </c>
      <c r="P229" s="77">
        <v>81.3</v>
      </c>
      <c r="Q229" s="77">
        <v>0</v>
      </c>
      <c r="R229" s="77">
        <v>1330.0536749400001</v>
      </c>
      <c r="S229" s="78">
        <v>3.0999999999999999E-3</v>
      </c>
      <c r="T229" s="78">
        <f t="shared" si="6"/>
        <v>2.7040913922129059E-3</v>
      </c>
      <c r="U229" s="78">
        <f>R229/'סכום נכסי הקרן'!$C$42</f>
        <v>4.9216053665593557E-4</v>
      </c>
    </row>
    <row r="230" spans="2:21">
      <c r="B230" t="s">
        <v>852</v>
      </c>
      <c r="C230" t="s">
        <v>853</v>
      </c>
      <c r="D230" t="s">
        <v>100</v>
      </c>
      <c r="E230" t="s">
        <v>123</v>
      </c>
      <c r="F230" t="s">
        <v>854</v>
      </c>
      <c r="G230" t="s">
        <v>697</v>
      </c>
      <c r="H230" t="s">
        <v>642</v>
      </c>
      <c r="I230" t="s">
        <v>149</v>
      </c>
      <c r="J230"/>
      <c r="K230" s="77">
        <v>3.3</v>
      </c>
      <c r="L230" t="s">
        <v>102</v>
      </c>
      <c r="M230" s="78">
        <v>2.0500000000000001E-2</v>
      </c>
      <c r="N230" s="78">
        <v>5.6800000000000003E-2</v>
      </c>
      <c r="O230" s="77">
        <v>21687.95</v>
      </c>
      <c r="P230" s="77">
        <v>89.02</v>
      </c>
      <c r="Q230" s="77">
        <v>0</v>
      </c>
      <c r="R230" s="77">
        <v>19.306613089999999</v>
      </c>
      <c r="S230" s="78">
        <v>0</v>
      </c>
      <c r="T230" s="78">
        <f t="shared" si="6"/>
        <v>3.9251683787730682E-5</v>
      </c>
      <c r="U230" s="78">
        <f>R230/'סכום נכסי הקרן'!$C$42</f>
        <v>7.1440372959471361E-6</v>
      </c>
    </row>
    <row r="231" spans="2:21">
      <c r="B231" t="s">
        <v>855</v>
      </c>
      <c r="C231" t="s">
        <v>856</v>
      </c>
      <c r="D231" t="s">
        <v>100</v>
      </c>
      <c r="E231" t="s">
        <v>123</v>
      </c>
      <c r="F231" t="s">
        <v>854</v>
      </c>
      <c r="G231" t="s">
        <v>697</v>
      </c>
      <c r="H231" t="s">
        <v>642</v>
      </c>
      <c r="I231" t="s">
        <v>149</v>
      </c>
      <c r="J231"/>
      <c r="K231" s="77">
        <v>3.82</v>
      </c>
      <c r="L231" t="s">
        <v>102</v>
      </c>
      <c r="M231" s="78">
        <v>2.5000000000000001E-3</v>
      </c>
      <c r="N231" s="78">
        <v>5.8400000000000001E-2</v>
      </c>
      <c r="O231" s="77">
        <v>964766.79</v>
      </c>
      <c r="P231" s="77">
        <v>81.3</v>
      </c>
      <c r="Q231" s="77">
        <v>0</v>
      </c>
      <c r="R231" s="77">
        <v>784.35540027000002</v>
      </c>
      <c r="S231" s="78">
        <v>1.6999999999999999E-3</v>
      </c>
      <c r="T231" s="78">
        <f t="shared" si="6"/>
        <v>1.5946489425710541E-3</v>
      </c>
      <c r="U231" s="78">
        <f>R231/'סכום נכסי הקרן'!$C$42</f>
        <v>2.9023548598012665E-4</v>
      </c>
    </row>
    <row r="232" spans="2:21">
      <c r="B232" t="s">
        <v>857</v>
      </c>
      <c r="C232" t="s">
        <v>858</v>
      </c>
      <c r="D232" t="s">
        <v>100</v>
      </c>
      <c r="E232" t="s">
        <v>123</v>
      </c>
      <c r="F232" t="s">
        <v>859</v>
      </c>
      <c r="G232" t="s">
        <v>579</v>
      </c>
      <c r="H232" t="s">
        <v>642</v>
      </c>
      <c r="I232" t="s">
        <v>149</v>
      </c>
      <c r="J232"/>
      <c r="K232" s="77">
        <v>2.62</v>
      </c>
      <c r="L232" t="s">
        <v>102</v>
      </c>
      <c r="M232" s="78">
        <v>2.4E-2</v>
      </c>
      <c r="N232" s="78">
        <v>6.0400000000000002E-2</v>
      </c>
      <c r="O232" s="77">
        <v>0.62</v>
      </c>
      <c r="P232" s="77">
        <v>91.2</v>
      </c>
      <c r="Q232" s="77">
        <v>0</v>
      </c>
      <c r="R232" s="77">
        <v>5.6543999999999995E-4</v>
      </c>
      <c r="S232" s="78">
        <v>0</v>
      </c>
      <c r="T232" s="78">
        <f t="shared" si="6"/>
        <v>1.1495787467989517E-9</v>
      </c>
      <c r="U232" s="78">
        <f>R232/'סכום נכסי הקרן'!$C$42</f>
        <v>2.0923009280755977E-10</v>
      </c>
    </row>
    <row r="233" spans="2:21">
      <c r="B233" t="s">
        <v>860</v>
      </c>
      <c r="C233" t="s">
        <v>861</v>
      </c>
      <c r="D233" t="s">
        <v>100</v>
      </c>
      <c r="E233" t="s">
        <v>123</v>
      </c>
      <c r="F233" t="s">
        <v>862</v>
      </c>
      <c r="G233" t="s">
        <v>461</v>
      </c>
      <c r="H233" t="s">
        <v>642</v>
      </c>
      <c r="I233" t="s">
        <v>149</v>
      </c>
      <c r="J233"/>
      <c r="K233" s="77">
        <v>2.08</v>
      </c>
      <c r="L233" t="s">
        <v>102</v>
      </c>
      <c r="M233" s="78">
        <v>3.27E-2</v>
      </c>
      <c r="N233" s="78">
        <v>5.7099999999999998E-2</v>
      </c>
      <c r="O233" s="77">
        <v>579674.46</v>
      </c>
      <c r="P233" s="77">
        <v>96.6</v>
      </c>
      <c r="Q233" s="77">
        <v>0</v>
      </c>
      <c r="R233" s="77">
        <v>559.96552836000001</v>
      </c>
      <c r="S233" s="78">
        <v>1.8E-3</v>
      </c>
      <c r="T233" s="78">
        <f t="shared" si="6"/>
        <v>1.1384487661691811E-3</v>
      </c>
      <c r="U233" s="78">
        <f>R233/'סכום נכסי הקרן'!$C$42</f>
        <v>2.0720437087541925E-4</v>
      </c>
    </row>
    <row r="234" spans="2:21">
      <c r="B234" t="s">
        <v>863</v>
      </c>
      <c r="C234" t="s">
        <v>864</v>
      </c>
      <c r="D234" t="s">
        <v>100</v>
      </c>
      <c r="E234" t="s">
        <v>123</v>
      </c>
      <c r="F234" t="s">
        <v>653</v>
      </c>
      <c r="G234" t="s">
        <v>579</v>
      </c>
      <c r="H234" t="s">
        <v>654</v>
      </c>
      <c r="I234" t="s">
        <v>208</v>
      </c>
      <c r="J234"/>
      <c r="K234" s="77">
        <v>2.56</v>
      </c>
      <c r="L234" t="s">
        <v>102</v>
      </c>
      <c r="M234" s="78">
        <v>4.2999999999999997E-2</v>
      </c>
      <c r="N234" s="78">
        <v>6.0999999999999999E-2</v>
      </c>
      <c r="O234" s="77">
        <v>1015890.33</v>
      </c>
      <c r="P234" s="77">
        <v>96.61</v>
      </c>
      <c r="Q234" s="77">
        <v>0</v>
      </c>
      <c r="R234" s="77">
        <v>981.45164781300002</v>
      </c>
      <c r="S234" s="78">
        <v>8.0000000000000004E-4</v>
      </c>
      <c r="T234" s="78">
        <f t="shared" si="6"/>
        <v>1.9953592871686382E-3</v>
      </c>
      <c r="U234" s="78">
        <f>R234/'סכום נכסי הקרן'!$C$42</f>
        <v>3.63167125350252E-4</v>
      </c>
    </row>
    <row r="235" spans="2:21">
      <c r="B235" t="s">
        <v>865</v>
      </c>
      <c r="C235" t="s">
        <v>866</v>
      </c>
      <c r="D235" t="s">
        <v>100</v>
      </c>
      <c r="E235" t="s">
        <v>123</v>
      </c>
      <c r="F235" t="s">
        <v>867</v>
      </c>
      <c r="G235" t="s">
        <v>641</v>
      </c>
      <c r="H235" t="s">
        <v>642</v>
      </c>
      <c r="I235" t="s">
        <v>149</v>
      </c>
      <c r="J235"/>
      <c r="K235" s="77">
        <v>1.1100000000000001</v>
      </c>
      <c r="L235" t="s">
        <v>102</v>
      </c>
      <c r="M235" s="78">
        <v>3.5000000000000003E-2</v>
      </c>
      <c r="N235" s="78">
        <v>6.0699999999999997E-2</v>
      </c>
      <c r="O235" s="77">
        <v>514945.66</v>
      </c>
      <c r="P235" s="77">
        <v>97.76</v>
      </c>
      <c r="Q235" s="77">
        <v>0</v>
      </c>
      <c r="R235" s="77">
        <v>503.41087721600002</v>
      </c>
      <c r="S235" s="78">
        <v>2.0999999999999999E-3</v>
      </c>
      <c r="T235" s="78">
        <f t="shared" si="6"/>
        <v>1.0234692369746219E-3</v>
      </c>
      <c r="U235" s="78">
        <f>R235/'סכום נכסי הקרן'!$C$42</f>
        <v>1.8627742034564015E-4</v>
      </c>
    </row>
    <row r="236" spans="2:21">
      <c r="B236" t="s">
        <v>868</v>
      </c>
      <c r="C236" t="s">
        <v>869</v>
      </c>
      <c r="D236" t="s">
        <v>100</v>
      </c>
      <c r="E236" t="s">
        <v>123</v>
      </c>
      <c r="F236" t="s">
        <v>867</v>
      </c>
      <c r="G236" t="s">
        <v>641</v>
      </c>
      <c r="H236" t="s">
        <v>642</v>
      </c>
      <c r="I236" t="s">
        <v>149</v>
      </c>
      <c r="J236"/>
      <c r="K236" s="77">
        <v>2.16</v>
      </c>
      <c r="L236" t="s">
        <v>102</v>
      </c>
      <c r="M236" s="78">
        <v>4.99E-2</v>
      </c>
      <c r="N236" s="78">
        <v>5.8299999999999998E-2</v>
      </c>
      <c r="O236" s="77">
        <v>341842.21</v>
      </c>
      <c r="P236" s="77">
        <v>98.22</v>
      </c>
      <c r="Q236" s="77">
        <v>42.435850000000002</v>
      </c>
      <c r="R236" s="77">
        <v>378.19326866199998</v>
      </c>
      <c r="S236" s="78">
        <v>1.6000000000000001E-3</v>
      </c>
      <c r="T236" s="78">
        <f t="shared" si="6"/>
        <v>7.6889315194584966E-4</v>
      </c>
      <c r="U236" s="78">
        <f>R236/'סכום נכסי הקרן'!$C$42</f>
        <v>1.3994307566027279E-4</v>
      </c>
    </row>
    <row r="237" spans="2:21">
      <c r="B237" t="s">
        <v>870</v>
      </c>
      <c r="C237" t="s">
        <v>871</v>
      </c>
      <c r="D237" t="s">
        <v>100</v>
      </c>
      <c r="E237" t="s">
        <v>123</v>
      </c>
      <c r="F237" t="s">
        <v>867</v>
      </c>
      <c r="G237" t="s">
        <v>641</v>
      </c>
      <c r="H237" t="s">
        <v>642</v>
      </c>
      <c r="I237" t="s">
        <v>149</v>
      </c>
      <c r="J237"/>
      <c r="K237" s="77">
        <v>2.62</v>
      </c>
      <c r="L237" t="s">
        <v>102</v>
      </c>
      <c r="M237" s="78">
        <v>2.6499999999999999E-2</v>
      </c>
      <c r="N237" s="78">
        <v>6.3700000000000007E-2</v>
      </c>
      <c r="O237" s="77">
        <v>422279.49</v>
      </c>
      <c r="P237" s="77">
        <v>91.15</v>
      </c>
      <c r="Q237" s="77">
        <v>0</v>
      </c>
      <c r="R237" s="77">
        <v>384.907755135</v>
      </c>
      <c r="S237" s="78">
        <v>5.9999999999999995E-4</v>
      </c>
      <c r="T237" s="78">
        <f t="shared" si="6"/>
        <v>7.8254416875582044E-4</v>
      </c>
      <c r="U237" s="78">
        <f>R237/'סכום נכסי הקרן'!$C$42</f>
        <v>1.424276410039006E-4</v>
      </c>
    </row>
    <row r="238" spans="2:21">
      <c r="B238" t="s">
        <v>872</v>
      </c>
      <c r="C238" t="s">
        <v>873</v>
      </c>
      <c r="D238" t="s">
        <v>100</v>
      </c>
      <c r="E238" t="s">
        <v>123</v>
      </c>
      <c r="F238" t="s">
        <v>874</v>
      </c>
      <c r="G238" t="s">
        <v>579</v>
      </c>
      <c r="H238" t="s">
        <v>654</v>
      </c>
      <c r="I238" t="s">
        <v>208</v>
      </c>
      <c r="J238"/>
      <c r="K238" s="77">
        <v>3.68</v>
      </c>
      <c r="L238" t="s">
        <v>102</v>
      </c>
      <c r="M238" s="78">
        <v>5.3400000000000003E-2</v>
      </c>
      <c r="N238" s="78">
        <v>6.2799999999999995E-2</v>
      </c>
      <c r="O238" s="77">
        <v>1595227.4</v>
      </c>
      <c r="P238" s="77">
        <v>98.56</v>
      </c>
      <c r="Q238" s="77">
        <v>0</v>
      </c>
      <c r="R238" s="77">
        <v>1572.25612544</v>
      </c>
      <c r="S238" s="78">
        <v>4.0000000000000001E-3</v>
      </c>
      <c r="T238" s="78">
        <f t="shared" si="6"/>
        <v>3.1965057766169544E-3</v>
      </c>
      <c r="U238" s="78">
        <f>R238/'סכום נכסי הקרן'!$C$42</f>
        <v>5.8178285059964907E-4</v>
      </c>
    </row>
    <row r="239" spans="2:21">
      <c r="B239" t="s">
        <v>875</v>
      </c>
      <c r="C239" t="s">
        <v>876</v>
      </c>
      <c r="D239" t="s">
        <v>100</v>
      </c>
      <c r="E239" t="s">
        <v>123</v>
      </c>
      <c r="F239" t="s">
        <v>668</v>
      </c>
      <c r="G239" t="s">
        <v>355</v>
      </c>
      <c r="H239" t="s">
        <v>669</v>
      </c>
      <c r="I239" t="s">
        <v>208</v>
      </c>
      <c r="J239"/>
      <c r="K239" s="77">
        <v>3.76</v>
      </c>
      <c r="L239" t="s">
        <v>102</v>
      </c>
      <c r="M239" s="78">
        <v>2.5000000000000001E-2</v>
      </c>
      <c r="N239" s="78">
        <v>6.3500000000000001E-2</v>
      </c>
      <c r="O239" s="77">
        <v>231759.65</v>
      </c>
      <c r="P239" s="77">
        <v>86.77</v>
      </c>
      <c r="Q239" s="77">
        <v>0</v>
      </c>
      <c r="R239" s="77">
        <v>201.09784830500001</v>
      </c>
      <c r="S239" s="78">
        <v>2.9999999999999997E-4</v>
      </c>
      <c r="T239" s="78">
        <f t="shared" si="6"/>
        <v>4.0884587655352933E-4</v>
      </c>
      <c r="U239" s="78">
        <f>R239/'סכום נכסי הקרן'!$C$42</f>
        <v>7.4412354032710339E-5</v>
      </c>
    </row>
    <row r="240" spans="2:21">
      <c r="B240" t="s">
        <v>877</v>
      </c>
      <c r="C240" t="s">
        <v>878</v>
      </c>
      <c r="D240" t="s">
        <v>100</v>
      </c>
      <c r="E240" t="s">
        <v>123</v>
      </c>
      <c r="F240" t="s">
        <v>672</v>
      </c>
      <c r="G240" t="s">
        <v>673</v>
      </c>
      <c r="H240" t="s">
        <v>674</v>
      </c>
      <c r="I240" t="s">
        <v>149</v>
      </c>
      <c r="J240"/>
      <c r="K240" s="77">
        <v>1.66</v>
      </c>
      <c r="L240" t="s">
        <v>102</v>
      </c>
      <c r="M240" s="78">
        <v>3.7499999999999999E-2</v>
      </c>
      <c r="N240" s="78">
        <v>6.3200000000000006E-2</v>
      </c>
      <c r="O240" s="77">
        <v>287492.51</v>
      </c>
      <c r="P240" s="77">
        <v>97.06</v>
      </c>
      <c r="Q240" s="77">
        <v>0</v>
      </c>
      <c r="R240" s="77">
        <v>279.04023020599999</v>
      </c>
      <c r="S240" s="78">
        <v>8.0000000000000004E-4</v>
      </c>
      <c r="T240" s="78">
        <f t="shared" si="6"/>
        <v>5.6730814612815589E-4</v>
      </c>
      <c r="U240" s="78">
        <f>R240/'סכום נכסי הקרן'!$C$42</f>
        <v>1.0325341904188636E-4</v>
      </c>
    </row>
    <row r="241" spans="2:21">
      <c r="B241" t="s">
        <v>879</v>
      </c>
      <c r="C241" t="s">
        <v>880</v>
      </c>
      <c r="D241" t="s">
        <v>100</v>
      </c>
      <c r="E241" t="s">
        <v>123</v>
      </c>
      <c r="F241" t="s">
        <v>672</v>
      </c>
      <c r="G241" t="s">
        <v>673</v>
      </c>
      <c r="H241" t="s">
        <v>674</v>
      </c>
      <c r="I241" t="s">
        <v>149</v>
      </c>
      <c r="J241"/>
      <c r="K241" s="77">
        <v>3.74</v>
      </c>
      <c r="L241" t="s">
        <v>102</v>
      </c>
      <c r="M241" s="78">
        <v>2.6599999999999999E-2</v>
      </c>
      <c r="N241" s="78">
        <v>6.8099999999999994E-2</v>
      </c>
      <c r="O241" s="77">
        <v>3468701.21</v>
      </c>
      <c r="P241" s="77">
        <v>86.05</v>
      </c>
      <c r="Q241" s="77">
        <v>0</v>
      </c>
      <c r="R241" s="77">
        <v>2984.8173912050001</v>
      </c>
      <c r="S241" s="78">
        <v>4.1999999999999997E-3</v>
      </c>
      <c r="T241" s="78">
        <f t="shared" si="6"/>
        <v>6.0683408248534956E-3</v>
      </c>
      <c r="U241" s="78">
        <f>R241/'סכום נכסי הקרן'!$C$42</f>
        <v>1.1044737191840703E-3</v>
      </c>
    </row>
    <row r="242" spans="2:21">
      <c r="B242" t="s">
        <v>881</v>
      </c>
      <c r="C242" t="s">
        <v>882</v>
      </c>
      <c r="D242" t="s">
        <v>100</v>
      </c>
      <c r="E242" t="s">
        <v>123</v>
      </c>
      <c r="F242" t="s">
        <v>883</v>
      </c>
      <c r="G242" t="s">
        <v>579</v>
      </c>
      <c r="H242" t="s">
        <v>674</v>
      </c>
      <c r="I242" t="s">
        <v>149</v>
      </c>
      <c r="J242"/>
      <c r="K242" s="77">
        <v>3.12</v>
      </c>
      <c r="L242" t="s">
        <v>102</v>
      </c>
      <c r="M242" s="78">
        <v>4.53E-2</v>
      </c>
      <c r="N242" s="78">
        <v>6.7400000000000002E-2</v>
      </c>
      <c r="O242" s="77">
        <v>3084370.8</v>
      </c>
      <c r="P242" s="77">
        <v>95.03</v>
      </c>
      <c r="Q242" s="77">
        <v>0</v>
      </c>
      <c r="R242" s="77">
        <v>2931.07757124</v>
      </c>
      <c r="S242" s="78">
        <v>4.4000000000000003E-3</v>
      </c>
      <c r="T242" s="78">
        <f t="shared" si="6"/>
        <v>5.9590840427217644E-3</v>
      </c>
      <c r="U242" s="78">
        <f>R242/'סכום נכסי הקרן'!$C$42</f>
        <v>1.0845883422762842E-3</v>
      </c>
    </row>
    <row r="243" spans="2:21">
      <c r="B243" t="s">
        <v>884</v>
      </c>
      <c r="C243" t="s">
        <v>885</v>
      </c>
      <c r="D243" t="s">
        <v>100</v>
      </c>
      <c r="E243" t="s">
        <v>123</v>
      </c>
      <c r="F243" t="s">
        <v>659</v>
      </c>
      <c r="G243" t="s">
        <v>641</v>
      </c>
      <c r="H243" t="s">
        <v>674</v>
      </c>
      <c r="I243" t="s">
        <v>149</v>
      </c>
      <c r="J243"/>
      <c r="K243" s="77">
        <v>4.66</v>
      </c>
      <c r="L243" t="s">
        <v>102</v>
      </c>
      <c r="M243" s="78">
        <v>5.5E-2</v>
      </c>
      <c r="N243" s="78">
        <v>7.1900000000000006E-2</v>
      </c>
      <c r="O243" s="77">
        <v>1103455</v>
      </c>
      <c r="P243" s="77">
        <v>93.5</v>
      </c>
      <c r="Q243" s="77">
        <v>0</v>
      </c>
      <c r="R243" s="77">
        <v>1031.730425</v>
      </c>
      <c r="S243" s="78">
        <v>2.5000000000000001E-3</v>
      </c>
      <c r="T243" s="78">
        <f t="shared" si="6"/>
        <v>2.0975795292265311E-3</v>
      </c>
      <c r="U243" s="78">
        <f>R243/'סכום נכסי הקרן'!$C$42</f>
        <v>3.8177181058137577E-4</v>
      </c>
    </row>
    <row r="244" spans="2:21">
      <c r="B244" t="s">
        <v>886</v>
      </c>
      <c r="C244" t="s">
        <v>887</v>
      </c>
      <c r="D244" t="s">
        <v>100</v>
      </c>
      <c r="E244" t="s">
        <v>123</v>
      </c>
      <c r="F244" t="s">
        <v>888</v>
      </c>
      <c r="G244" t="s">
        <v>579</v>
      </c>
      <c r="H244" t="s">
        <v>674</v>
      </c>
      <c r="I244" t="s">
        <v>149</v>
      </c>
      <c r="J244"/>
      <c r="K244" s="77">
        <v>3.17</v>
      </c>
      <c r="L244" t="s">
        <v>102</v>
      </c>
      <c r="M244" s="78">
        <v>2.5000000000000001E-2</v>
      </c>
      <c r="N244" s="78">
        <v>6.6299999999999998E-2</v>
      </c>
      <c r="O244" s="77">
        <v>1103455</v>
      </c>
      <c r="P244" s="77">
        <v>88.69</v>
      </c>
      <c r="Q244" s="77">
        <v>0</v>
      </c>
      <c r="R244" s="77">
        <v>978.65423950000002</v>
      </c>
      <c r="S244" s="78">
        <v>5.1999999999999998E-3</v>
      </c>
      <c r="T244" s="78">
        <f t="shared" si="6"/>
        <v>1.9896719620010809E-3</v>
      </c>
      <c r="U244" s="78">
        <f>R244/'סכום נכסי הקרן'!$C$42</f>
        <v>3.6213199872152103E-4</v>
      </c>
    </row>
    <row r="245" spans="2:21">
      <c r="B245" t="s">
        <v>889</v>
      </c>
      <c r="C245" t="s">
        <v>890</v>
      </c>
      <c r="D245" t="s">
        <v>100</v>
      </c>
      <c r="E245" t="s">
        <v>123</v>
      </c>
      <c r="F245" t="s">
        <v>891</v>
      </c>
      <c r="G245" t="s">
        <v>355</v>
      </c>
      <c r="H245" t="s">
        <v>674</v>
      </c>
      <c r="I245" t="s">
        <v>149</v>
      </c>
      <c r="J245"/>
      <c r="K245" s="77">
        <v>5.01</v>
      </c>
      <c r="L245" t="s">
        <v>102</v>
      </c>
      <c r="M245" s="78">
        <v>6.7699999999999996E-2</v>
      </c>
      <c r="N245" s="78">
        <v>6.7299999999999999E-2</v>
      </c>
      <c r="O245" s="77">
        <v>1474149.67</v>
      </c>
      <c r="P245" s="77">
        <v>101.88</v>
      </c>
      <c r="Q245" s="77">
        <v>0</v>
      </c>
      <c r="R245" s="77">
        <v>1501.863683796</v>
      </c>
      <c r="S245" s="78">
        <v>0</v>
      </c>
      <c r="T245" s="78">
        <f t="shared" si="6"/>
        <v>3.0533930593538887E-3</v>
      </c>
      <c r="U245" s="78">
        <f>R245/'סכום נכסי הקרן'!$C$42</f>
        <v>5.5573549438479896E-4</v>
      </c>
    </row>
    <row r="246" spans="2:21">
      <c r="B246" t="s">
        <v>892</v>
      </c>
      <c r="C246" t="s">
        <v>893</v>
      </c>
      <c r="D246" t="s">
        <v>100</v>
      </c>
      <c r="E246" t="s">
        <v>123</v>
      </c>
      <c r="F246" t="s">
        <v>849</v>
      </c>
      <c r="G246" t="s">
        <v>697</v>
      </c>
      <c r="H246" t="s">
        <v>3799</v>
      </c>
      <c r="I246" t="s">
        <v>212</v>
      </c>
      <c r="J246"/>
      <c r="K246" s="77">
        <v>1.32</v>
      </c>
      <c r="L246" t="s">
        <v>102</v>
      </c>
      <c r="M246" s="78">
        <v>4.2500000000000003E-2</v>
      </c>
      <c r="N246" s="78">
        <v>6.1199999999999997E-2</v>
      </c>
      <c r="O246" s="77">
        <v>0.03</v>
      </c>
      <c r="P246" s="77">
        <v>98.05</v>
      </c>
      <c r="Q246" s="77">
        <v>0</v>
      </c>
      <c r="R246" s="77">
        <v>2.9414999999999999E-5</v>
      </c>
      <c r="S246" s="78">
        <v>0</v>
      </c>
      <c r="T246" s="78">
        <f t="shared" si="6"/>
        <v>5.9802735634357611E-11</v>
      </c>
      <c r="U246" s="78">
        <f>R246/'סכום נכסי הקרן'!$C$42</f>
        <v>1.0884449596658126E-11</v>
      </c>
    </row>
    <row r="247" spans="2:21">
      <c r="B247" t="s">
        <v>894</v>
      </c>
      <c r="C247" t="s">
        <v>895</v>
      </c>
      <c r="D247" t="s">
        <v>100</v>
      </c>
      <c r="E247" t="s">
        <v>123</v>
      </c>
      <c r="F247" t="s">
        <v>896</v>
      </c>
      <c r="G247" t="s">
        <v>697</v>
      </c>
      <c r="H247" t="s">
        <v>3799</v>
      </c>
      <c r="I247" t="s">
        <v>212</v>
      </c>
      <c r="J247"/>
      <c r="K247" s="77">
        <v>3.59</v>
      </c>
      <c r="L247" t="s">
        <v>102</v>
      </c>
      <c r="M247" s="78">
        <v>6.0499999999999998E-2</v>
      </c>
      <c r="N247" s="78">
        <v>6.1400000000000003E-2</v>
      </c>
      <c r="O247" s="77">
        <v>1005843.37</v>
      </c>
      <c r="P247" s="77">
        <v>99.98</v>
      </c>
      <c r="Q247" s="77">
        <v>30.426760000000002</v>
      </c>
      <c r="R247" s="77">
        <v>1036.0689613259999</v>
      </c>
      <c r="S247" s="78">
        <v>4.5999999999999999E-3</v>
      </c>
      <c r="T247" s="78">
        <f t="shared" si="6"/>
        <v>2.1064000745586349E-3</v>
      </c>
      <c r="U247" s="78">
        <f>R247/'סכום נכסי הקרן'!$C$42</f>
        <v>3.8337720170711489E-4</v>
      </c>
    </row>
    <row r="248" spans="2:21">
      <c r="B248" t="s">
        <v>897</v>
      </c>
      <c r="C248" t="s">
        <v>898</v>
      </c>
      <c r="D248" t="s">
        <v>100</v>
      </c>
      <c r="E248" t="s">
        <v>123</v>
      </c>
      <c r="F248" t="s">
        <v>896</v>
      </c>
      <c r="G248" t="s">
        <v>697</v>
      </c>
      <c r="H248" t="s">
        <v>3799</v>
      </c>
      <c r="I248" t="s">
        <v>212</v>
      </c>
      <c r="J248"/>
      <c r="K248" s="77">
        <v>1.22</v>
      </c>
      <c r="L248" t="s">
        <v>102</v>
      </c>
      <c r="M248" s="78">
        <v>3.5499999999999997E-2</v>
      </c>
      <c r="N248" s="78">
        <v>7.5700000000000003E-2</v>
      </c>
      <c r="O248" s="77">
        <v>200382.8</v>
      </c>
      <c r="P248" s="77">
        <v>96.33</v>
      </c>
      <c r="Q248" s="77">
        <v>0</v>
      </c>
      <c r="R248" s="77">
        <v>193.02875123999999</v>
      </c>
      <c r="S248" s="78">
        <v>6.9999999999999999E-4</v>
      </c>
      <c r="T248" s="78">
        <f t="shared" si="6"/>
        <v>3.9244084243535263E-4</v>
      </c>
      <c r="U248" s="78">
        <f>R248/'סכום נכסי הקרן'!$C$42</f>
        <v>7.1426541342092128E-5</v>
      </c>
    </row>
    <row r="249" spans="2:21">
      <c r="B249" t="s">
        <v>899</v>
      </c>
      <c r="C249" t="s">
        <v>900</v>
      </c>
      <c r="D249" t="s">
        <v>100</v>
      </c>
      <c r="E249" t="s">
        <v>123</v>
      </c>
      <c r="F249" t="s">
        <v>901</v>
      </c>
      <c r="G249" t="s">
        <v>344</v>
      </c>
      <c r="H249" t="s">
        <v>3799</v>
      </c>
      <c r="I249" t="s">
        <v>212</v>
      </c>
      <c r="J249"/>
      <c r="K249" s="77">
        <v>2.23</v>
      </c>
      <c r="L249" t="s">
        <v>102</v>
      </c>
      <c r="M249" s="78">
        <v>0.01</v>
      </c>
      <c r="N249" s="78">
        <v>7.0699999999999999E-2</v>
      </c>
      <c r="O249" s="77">
        <v>309497.06</v>
      </c>
      <c r="P249" s="77">
        <v>88</v>
      </c>
      <c r="Q249" s="77">
        <v>0</v>
      </c>
      <c r="R249" s="77">
        <v>272.35741280000002</v>
      </c>
      <c r="S249" s="78">
        <v>1.6999999999999999E-3</v>
      </c>
      <c r="T249" s="78">
        <f t="shared" si="6"/>
        <v>5.5372151472840407E-4</v>
      </c>
      <c r="U249" s="78">
        <f>R249/'סכום נכסי הקרן'!$C$42</f>
        <v>1.007805722215812E-4</v>
      </c>
    </row>
    <row r="250" spans="2:21">
      <c r="B250" s="79" t="s">
        <v>323</v>
      </c>
      <c r="C250" s="16"/>
      <c r="D250" s="16"/>
      <c r="E250" s="16"/>
      <c r="F250" s="16"/>
      <c r="K250" s="81">
        <v>3.41</v>
      </c>
      <c r="N250" s="80">
        <v>5.6800000000000003E-2</v>
      </c>
      <c r="O250" s="81">
        <v>949282.7</v>
      </c>
      <c r="Q250" s="81">
        <v>0</v>
      </c>
      <c r="R250" s="81">
        <v>999.01783842400005</v>
      </c>
      <c r="T250" s="80">
        <f t="shared" si="6"/>
        <v>2.0310725713166022E-3</v>
      </c>
      <c r="U250" s="80">
        <f>R250/'סכום נכסי הקרן'!$C$42</f>
        <v>3.6966715310176375E-4</v>
      </c>
    </row>
    <row r="251" spans="2:21">
      <c r="B251" t="s">
        <v>902</v>
      </c>
      <c r="C251" t="s">
        <v>903</v>
      </c>
      <c r="D251" t="s">
        <v>100</v>
      </c>
      <c r="E251" t="s">
        <v>123</v>
      </c>
      <c r="F251" t="s">
        <v>723</v>
      </c>
      <c r="G251" t="s">
        <v>724</v>
      </c>
      <c r="H251" t="s">
        <v>389</v>
      </c>
      <c r="I251" t="s">
        <v>208</v>
      </c>
      <c r="J251"/>
      <c r="K251" s="77">
        <v>3.66</v>
      </c>
      <c r="L251" t="s">
        <v>102</v>
      </c>
      <c r="M251" s="78">
        <v>3.7699999999999997E-2</v>
      </c>
      <c r="N251" s="78">
        <v>6.6500000000000004E-2</v>
      </c>
      <c r="O251" s="77">
        <v>0.06</v>
      </c>
      <c r="P251" s="77">
        <v>104</v>
      </c>
      <c r="Q251" s="77">
        <v>0</v>
      </c>
      <c r="R251" s="77">
        <v>6.2399999999999999E-5</v>
      </c>
      <c r="S251" s="78">
        <v>0</v>
      </c>
      <c r="T251" s="78">
        <f t="shared" si="6"/>
        <v>1.2686352893367041E-10</v>
      </c>
      <c r="U251" s="78">
        <f>R251/'סכום נכסי הקרן'!$C$42</f>
        <v>2.3089908374348703E-11</v>
      </c>
    </row>
    <row r="252" spans="2:21">
      <c r="B252" t="s">
        <v>904</v>
      </c>
      <c r="C252" t="s">
        <v>905</v>
      </c>
      <c r="D252" t="s">
        <v>100</v>
      </c>
      <c r="E252" t="s">
        <v>123</v>
      </c>
      <c r="F252" t="s">
        <v>723</v>
      </c>
      <c r="G252" t="s">
        <v>724</v>
      </c>
      <c r="H252" t="s">
        <v>389</v>
      </c>
      <c r="I252" t="s">
        <v>208</v>
      </c>
      <c r="J252"/>
      <c r="K252" s="77">
        <v>0.99</v>
      </c>
      <c r="L252" t="s">
        <v>102</v>
      </c>
      <c r="M252" s="78">
        <v>3.49E-2</v>
      </c>
      <c r="N252" s="78">
        <v>7.2700000000000001E-2</v>
      </c>
      <c r="O252" s="77">
        <v>0.04</v>
      </c>
      <c r="P252" s="77">
        <v>104.41</v>
      </c>
      <c r="Q252" s="77">
        <v>0</v>
      </c>
      <c r="R252" s="77">
        <v>4.1764000000000002E-5</v>
      </c>
      <c r="S252" s="78">
        <v>0</v>
      </c>
      <c r="T252" s="78">
        <f t="shared" si="6"/>
        <v>8.4909109333105946E-11</v>
      </c>
      <c r="U252" s="78">
        <f>R252/'סכום נכסי הקרן'!$C$42</f>
        <v>1.5453957265165052E-11</v>
      </c>
    </row>
    <row r="253" spans="2:21">
      <c r="B253" t="s">
        <v>906</v>
      </c>
      <c r="C253" t="s">
        <v>907</v>
      </c>
      <c r="D253" t="s">
        <v>100</v>
      </c>
      <c r="E253" t="s">
        <v>123</v>
      </c>
      <c r="F253" t="s">
        <v>908</v>
      </c>
      <c r="G253" t="s">
        <v>715</v>
      </c>
      <c r="H253" t="s">
        <v>389</v>
      </c>
      <c r="I253" t="s">
        <v>208</v>
      </c>
      <c r="J253"/>
      <c r="K253" s="77">
        <v>3.03</v>
      </c>
      <c r="L253" t="s">
        <v>102</v>
      </c>
      <c r="M253" s="78">
        <v>2.12E-2</v>
      </c>
      <c r="N253" s="78">
        <v>5.6899999999999999E-2</v>
      </c>
      <c r="O253" s="77">
        <v>784723.4</v>
      </c>
      <c r="P253" s="77">
        <v>106.21</v>
      </c>
      <c r="Q253" s="77">
        <v>0</v>
      </c>
      <c r="R253" s="77">
        <v>833.45472314000006</v>
      </c>
      <c r="S253" s="78">
        <v>5.1999999999999998E-3</v>
      </c>
      <c r="T253" s="78">
        <f t="shared" si="6"/>
        <v>1.6944712721790969E-3</v>
      </c>
      <c r="U253" s="78">
        <f>R253/'סכום נכסי הקרן'!$C$42</f>
        <v>3.0840373704280077E-4</v>
      </c>
    </row>
    <row r="254" spans="2:21">
      <c r="B254" t="s">
        <v>909</v>
      </c>
      <c r="C254" t="s">
        <v>910</v>
      </c>
      <c r="D254" t="s">
        <v>100</v>
      </c>
      <c r="E254" t="s">
        <v>123</v>
      </c>
      <c r="F254" t="s">
        <v>908</v>
      </c>
      <c r="G254" t="s">
        <v>715</v>
      </c>
      <c r="H254" t="s">
        <v>389</v>
      </c>
      <c r="I254" t="s">
        <v>208</v>
      </c>
      <c r="J254"/>
      <c r="K254" s="77">
        <v>5.31</v>
      </c>
      <c r="L254" t="s">
        <v>102</v>
      </c>
      <c r="M254" s="78">
        <v>2.6700000000000002E-2</v>
      </c>
      <c r="N254" s="78">
        <v>5.6500000000000002E-2</v>
      </c>
      <c r="O254" s="77">
        <v>164559.20000000001</v>
      </c>
      <c r="P254" s="77">
        <v>100.61</v>
      </c>
      <c r="Q254" s="77">
        <v>0</v>
      </c>
      <c r="R254" s="77">
        <v>165.56301112</v>
      </c>
      <c r="S254" s="78">
        <v>1E-3</v>
      </c>
      <c r="T254" s="78">
        <f t="shared" si="6"/>
        <v>3.366010873648672E-4</v>
      </c>
      <c r="U254" s="78">
        <f>R254/'סכום נכסי הקרן'!$C$42</f>
        <v>6.1263377515097362E-5</v>
      </c>
    </row>
    <row r="255" spans="2:21">
      <c r="B255" s="79" t="s">
        <v>911</v>
      </c>
      <c r="C255" s="16"/>
      <c r="D255" s="16"/>
      <c r="E255" s="16"/>
      <c r="F255" s="16"/>
      <c r="K255" s="81">
        <v>0</v>
      </c>
      <c r="N255" s="80">
        <v>0</v>
      </c>
      <c r="O255" s="81">
        <v>0</v>
      </c>
      <c r="Q255" s="81">
        <v>0</v>
      </c>
      <c r="R255" s="81">
        <v>0</v>
      </c>
      <c r="T255" s="80">
        <f t="shared" si="6"/>
        <v>0</v>
      </c>
      <c r="U255" s="80">
        <f>R255/'סכום נכסי הקרן'!$C$42</f>
        <v>0</v>
      </c>
    </row>
    <row r="256" spans="2:21">
      <c r="B256" t="s">
        <v>211</v>
      </c>
      <c r="C256" t="s">
        <v>211</v>
      </c>
      <c r="D256" s="16"/>
      <c r="E256" s="16"/>
      <c r="F256" s="16"/>
      <c r="G256" t="s">
        <v>211</v>
      </c>
      <c r="H256" t="s">
        <v>211</v>
      </c>
      <c r="K256" s="77">
        <v>0</v>
      </c>
      <c r="L256" t="s">
        <v>211</v>
      </c>
      <c r="M256" s="78">
        <v>0</v>
      </c>
      <c r="N256" s="78">
        <v>0</v>
      </c>
      <c r="O256" s="77">
        <v>0</v>
      </c>
      <c r="P256" s="77">
        <v>0</v>
      </c>
      <c r="R256" s="77">
        <v>0</v>
      </c>
      <c r="S256" s="78">
        <v>0</v>
      </c>
      <c r="T256" s="78">
        <f t="shared" si="6"/>
        <v>0</v>
      </c>
      <c r="U256" s="78">
        <f>R256/'סכום נכסי הקרן'!$C$42</f>
        <v>0</v>
      </c>
    </row>
    <row r="257" spans="2:21">
      <c r="B257" s="79" t="s">
        <v>228</v>
      </c>
      <c r="C257" s="16"/>
      <c r="D257" s="16"/>
      <c r="E257" s="16"/>
      <c r="F257" s="16"/>
      <c r="K257" s="81">
        <v>4.96</v>
      </c>
      <c r="N257" s="80">
        <v>7.7100000000000002E-2</v>
      </c>
      <c r="O257" s="81">
        <v>32819936.960000001</v>
      </c>
      <c r="Q257" s="81">
        <v>0</v>
      </c>
      <c r="R257" s="81">
        <v>119761.73810365539</v>
      </c>
      <c r="T257" s="80">
        <f t="shared" si="6"/>
        <v>0.24348392190800869</v>
      </c>
      <c r="U257" s="80">
        <f>R257/'סכום נכסי הקרן'!$C$42</f>
        <v>4.4315505762278024E-2</v>
      </c>
    </row>
    <row r="258" spans="2:21">
      <c r="B258" s="79" t="s">
        <v>324</v>
      </c>
      <c r="C258" s="16"/>
      <c r="D258" s="16"/>
      <c r="E258" s="16"/>
      <c r="F258" s="16"/>
      <c r="K258" s="81">
        <v>5.19</v>
      </c>
      <c r="N258" s="80">
        <v>7.7399999999999997E-2</v>
      </c>
      <c r="O258" s="81">
        <v>5744937.04</v>
      </c>
      <c r="Q258" s="81">
        <v>0</v>
      </c>
      <c r="R258" s="81">
        <v>20875.109607537757</v>
      </c>
      <c r="T258" s="80">
        <f t="shared" si="6"/>
        <v>4.2440546020663578E-2</v>
      </c>
      <c r="U258" s="80">
        <f>R258/'סכום נכסי הקרן'!$C$42</f>
        <v>7.7244289766431598E-3</v>
      </c>
    </row>
    <row r="259" spans="2:21">
      <c r="B259" t="s">
        <v>912</v>
      </c>
      <c r="C259" t="s">
        <v>913</v>
      </c>
      <c r="D259" t="s">
        <v>123</v>
      </c>
      <c r="E259" t="s">
        <v>914</v>
      </c>
      <c r="F259" t="s">
        <v>354</v>
      </c>
      <c r="G259" t="s">
        <v>355</v>
      </c>
      <c r="H259" t="s">
        <v>915</v>
      </c>
      <c r="I259" t="s">
        <v>213</v>
      </c>
      <c r="J259"/>
      <c r="K259" s="77">
        <v>7.1</v>
      </c>
      <c r="L259" t="s">
        <v>106</v>
      </c>
      <c r="M259" s="78">
        <v>3.7499999999999999E-2</v>
      </c>
      <c r="N259" s="78">
        <v>6.4699999999999994E-2</v>
      </c>
      <c r="O259" s="77">
        <v>221909.14</v>
      </c>
      <c r="P259" s="77">
        <v>82.303000011265894</v>
      </c>
      <c r="Q259" s="77">
        <v>0</v>
      </c>
      <c r="R259" s="77">
        <v>702.973198269401</v>
      </c>
      <c r="S259" s="78">
        <v>4.0000000000000002E-4</v>
      </c>
      <c r="T259" s="78">
        <f t="shared" si="6"/>
        <v>1.4291932801000797E-3</v>
      </c>
      <c r="U259" s="78">
        <f>R259/'סכום נכסי הקרן'!$C$42</f>
        <v>2.6012158233434832E-4</v>
      </c>
    </row>
    <row r="260" spans="2:21">
      <c r="B260" t="s">
        <v>916</v>
      </c>
      <c r="C260" t="s">
        <v>917</v>
      </c>
      <c r="D260" t="s">
        <v>123</v>
      </c>
      <c r="E260" t="s">
        <v>914</v>
      </c>
      <c r="F260" t="s">
        <v>347</v>
      </c>
      <c r="G260" t="s">
        <v>329</v>
      </c>
      <c r="H260" t="s">
        <v>918</v>
      </c>
      <c r="I260" t="s">
        <v>2700</v>
      </c>
      <c r="J260"/>
      <c r="K260" s="77">
        <v>2.89</v>
      </c>
      <c r="L260" t="s">
        <v>106</v>
      </c>
      <c r="M260" s="78">
        <v>3.2599999999999997E-2</v>
      </c>
      <c r="N260" s="78">
        <v>8.7300000000000003E-2</v>
      </c>
      <c r="O260" s="77">
        <v>666436.41</v>
      </c>
      <c r="P260" s="77">
        <v>85.833791661353146</v>
      </c>
      <c r="Q260" s="77">
        <v>0</v>
      </c>
      <c r="R260" s="77">
        <v>2201.7343852622698</v>
      </c>
      <c r="S260" s="78">
        <v>6.9999999999999999E-4</v>
      </c>
      <c r="T260" s="78">
        <f t="shared" si="6"/>
        <v>4.476278748220785E-3</v>
      </c>
      <c r="U260" s="78">
        <f>R260/'סכום נכסי הקרן'!$C$42</f>
        <v>8.1470905801857014E-4</v>
      </c>
    </row>
    <row r="261" spans="2:21">
      <c r="B261" t="s">
        <v>919</v>
      </c>
      <c r="C261" t="s">
        <v>920</v>
      </c>
      <c r="D261" t="s">
        <v>123</v>
      </c>
      <c r="E261" t="s">
        <v>914</v>
      </c>
      <c r="F261" t="s">
        <v>328</v>
      </c>
      <c r="G261" t="s">
        <v>329</v>
      </c>
      <c r="H261" t="s">
        <v>918</v>
      </c>
      <c r="I261" t="s">
        <v>2700</v>
      </c>
      <c r="J261"/>
      <c r="K261" s="77">
        <v>2.2400000000000002</v>
      </c>
      <c r="L261" t="s">
        <v>106</v>
      </c>
      <c r="M261" s="78">
        <v>3.2800000000000003E-2</v>
      </c>
      <c r="N261" s="78">
        <v>8.3900000000000002E-2</v>
      </c>
      <c r="O261" s="77">
        <v>943333.64</v>
      </c>
      <c r="P261" s="77">
        <v>89.480736111732469</v>
      </c>
      <c r="Q261" s="77">
        <v>0</v>
      </c>
      <c r="R261" s="77">
        <v>3248.9481556021001</v>
      </c>
      <c r="S261" s="78">
        <v>1.2999999999999999E-3</v>
      </c>
      <c r="T261" s="78">
        <f t="shared" si="6"/>
        <v>6.6053369926638156E-3</v>
      </c>
      <c r="U261" s="78">
        <f>R261/'סכום נכסי הקרן'!$C$42</f>
        <v>1.2022101799016298E-3</v>
      </c>
    </row>
    <row r="262" spans="2:21">
      <c r="B262" t="s">
        <v>921</v>
      </c>
      <c r="C262" t="s">
        <v>922</v>
      </c>
      <c r="D262" t="s">
        <v>123</v>
      </c>
      <c r="E262" t="s">
        <v>914</v>
      </c>
      <c r="F262" t="s">
        <v>328</v>
      </c>
      <c r="G262" t="s">
        <v>329</v>
      </c>
      <c r="H262" t="s">
        <v>918</v>
      </c>
      <c r="I262" t="s">
        <v>2700</v>
      </c>
      <c r="J262"/>
      <c r="K262" s="77">
        <v>4.17</v>
      </c>
      <c r="L262" t="s">
        <v>106</v>
      </c>
      <c r="M262" s="78">
        <v>7.1300000000000002E-2</v>
      </c>
      <c r="N262" s="78">
        <v>7.5800000000000006E-2</v>
      </c>
      <c r="O262" s="77">
        <v>538820.92000000004</v>
      </c>
      <c r="P262" s="77">
        <v>99.197194452138262</v>
      </c>
      <c r="Q262" s="77">
        <v>0</v>
      </c>
      <c r="R262" s="77">
        <v>2057.27216244486</v>
      </c>
      <c r="S262" s="78">
        <v>1.1000000000000001E-3</v>
      </c>
      <c r="T262" s="78">
        <f t="shared" si="6"/>
        <v>4.1825770273198424E-3</v>
      </c>
      <c r="U262" s="78">
        <f>R262/'סכום נכסי הקרן'!$C$42</f>
        <v>7.6125361749919938E-4</v>
      </c>
    </row>
    <row r="263" spans="2:21">
      <c r="B263" t="s">
        <v>923</v>
      </c>
      <c r="C263" t="s">
        <v>924</v>
      </c>
      <c r="D263" t="s">
        <v>123</v>
      </c>
      <c r="E263" t="s">
        <v>914</v>
      </c>
      <c r="F263" t="s">
        <v>718</v>
      </c>
      <c r="G263" t="s">
        <v>503</v>
      </c>
      <c r="H263" t="s">
        <v>925</v>
      </c>
      <c r="I263" t="s">
        <v>2700</v>
      </c>
      <c r="J263"/>
      <c r="K263" s="77">
        <v>9.4600000000000009</v>
      </c>
      <c r="L263" t="s">
        <v>106</v>
      </c>
      <c r="M263" s="78">
        <v>6.3799999999999996E-2</v>
      </c>
      <c r="N263" s="78">
        <v>6.6500000000000004E-2</v>
      </c>
      <c r="O263" s="77">
        <v>1348470.26</v>
      </c>
      <c r="P263" s="77">
        <v>98.1905833327463</v>
      </c>
      <c r="Q263" s="77">
        <v>0</v>
      </c>
      <c r="R263" s="77">
        <v>5096.3485644816501</v>
      </c>
      <c r="S263" s="78">
        <v>1.9E-3</v>
      </c>
      <c r="T263" s="78">
        <f t="shared" si="6"/>
        <v>1.0361230185355567E-2</v>
      </c>
      <c r="U263" s="78">
        <f>R263/'סכום נכסי הקרן'!$C$42</f>
        <v>1.8858048300901418E-3</v>
      </c>
    </row>
    <row r="264" spans="2:21">
      <c r="B264" t="s">
        <v>926</v>
      </c>
      <c r="C264" t="s">
        <v>927</v>
      </c>
      <c r="D264" t="s">
        <v>123</v>
      </c>
      <c r="E264" t="s">
        <v>914</v>
      </c>
      <c r="F264" t="s">
        <v>928</v>
      </c>
      <c r="G264" t="s">
        <v>329</v>
      </c>
      <c r="H264" t="s">
        <v>925</v>
      </c>
      <c r="I264" t="s">
        <v>213</v>
      </c>
      <c r="J264"/>
      <c r="K264" s="77">
        <v>2.4300000000000002</v>
      </c>
      <c r="L264" t="s">
        <v>106</v>
      </c>
      <c r="M264" s="78">
        <v>3.0800000000000001E-2</v>
      </c>
      <c r="N264" s="78">
        <v>8.6900000000000005E-2</v>
      </c>
      <c r="O264" s="77">
        <v>756901.6</v>
      </c>
      <c r="P264" s="77">
        <v>88.699575005258211</v>
      </c>
      <c r="Q264" s="77">
        <v>0</v>
      </c>
      <c r="R264" s="77">
        <v>2584.0973657683899</v>
      </c>
      <c r="S264" s="78">
        <v>1.2999999999999999E-3</v>
      </c>
      <c r="T264" s="78">
        <f t="shared" si="6"/>
        <v>5.2536492136150571E-3</v>
      </c>
      <c r="U264" s="78">
        <f>R264/'סכום נכסי הקרן'!$C$42</f>
        <v>9.5619505458314059E-4</v>
      </c>
    </row>
    <row r="265" spans="2:21">
      <c r="B265" t="s">
        <v>929</v>
      </c>
      <c r="C265" t="s">
        <v>930</v>
      </c>
      <c r="D265" t="s">
        <v>123</v>
      </c>
      <c r="E265" t="s">
        <v>914</v>
      </c>
      <c r="F265" t="s">
        <v>931</v>
      </c>
      <c r="G265" t="s">
        <v>932</v>
      </c>
      <c r="H265" t="s">
        <v>933</v>
      </c>
      <c r="I265" t="s">
        <v>213</v>
      </c>
      <c r="J265"/>
      <c r="K265" s="77">
        <v>5.33</v>
      </c>
      <c r="L265" t="s">
        <v>106</v>
      </c>
      <c r="M265" s="78">
        <v>8.5000000000000006E-2</v>
      </c>
      <c r="N265" s="78">
        <v>8.4699999999999998E-2</v>
      </c>
      <c r="O265" s="77">
        <v>567179.92000000004</v>
      </c>
      <c r="P265" s="77">
        <v>101.66405554752376</v>
      </c>
      <c r="Q265" s="77">
        <v>0</v>
      </c>
      <c r="R265" s="77">
        <v>2219.4031012454002</v>
      </c>
      <c r="S265" s="78">
        <v>8.0000000000000004E-4</v>
      </c>
      <c r="T265" s="78">
        <f t="shared" si="6"/>
        <v>4.5122004735628791E-3</v>
      </c>
      <c r="U265" s="78">
        <f>R265/'סכום נכסי הקרן'!$C$42</f>
        <v>8.2124702329329567E-4</v>
      </c>
    </row>
    <row r="266" spans="2:21">
      <c r="B266" t="s">
        <v>934</v>
      </c>
      <c r="C266" t="s">
        <v>935</v>
      </c>
      <c r="D266" t="s">
        <v>123</v>
      </c>
      <c r="E266" t="s">
        <v>914</v>
      </c>
      <c r="F266" t="s">
        <v>936</v>
      </c>
      <c r="G266" t="s">
        <v>937</v>
      </c>
      <c r="H266" t="s">
        <v>933</v>
      </c>
      <c r="I266" t="s">
        <v>2700</v>
      </c>
      <c r="J266"/>
      <c r="K266" s="77">
        <v>5.61</v>
      </c>
      <c r="L266" t="s">
        <v>110</v>
      </c>
      <c r="M266" s="78">
        <v>4.3799999999999999E-2</v>
      </c>
      <c r="N266" s="78">
        <v>7.0699999999999999E-2</v>
      </c>
      <c r="O266" s="77">
        <v>141794.98000000001</v>
      </c>
      <c r="P266" s="77">
        <v>86.422236106948304</v>
      </c>
      <c r="Q266" s="77">
        <v>0</v>
      </c>
      <c r="R266" s="77">
        <v>497.21575717679599</v>
      </c>
      <c r="S266" s="78">
        <v>1E-4</v>
      </c>
      <c r="T266" s="78">
        <f t="shared" si="6"/>
        <v>1.0108741281550527E-3</v>
      </c>
      <c r="U266" s="78">
        <f>R266/'סכום נכסי הקרן'!$C$42</f>
        <v>1.8398503646626014E-4</v>
      </c>
    </row>
    <row r="267" spans="2:21">
      <c r="B267" t="s">
        <v>938</v>
      </c>
      <c r="C267" t="s">
        <v>939</v>
      </c>
      <c r="D267" t="s">
        <v>123</v>
      </c>
      <c r="E267" t="s">
        <v>914</v>
      </c>
      <c r="F267" t="s">
        <v>936</v>
      </c>
      <c r="G267" t="s">
        <v>937</v>
      </c>
      <c r="H267" t="s">
        <v>933</v>
      </c>
      <c r="I267" t="s">
        <v>2700</v>
      </c>
      <c r="J267"/>
      <c r="K267" s="77">
        <v>4.82</v>
      </c>
      <c r="L267" t="s">
        <v>110</v>
      </c>
      <c r="M267" s="78">
        <v>7.3800000000000004E-2</v>
      </c>
      <c r="N267" s="78">
        <v>6.93E-2</v>
      </c>
      <c r="O267" s="77">
        <v>290679.71000000002</v>
      </c>
      <c r="P267" s="77">
        <v>101.42931944830276</v>
      </c>
      <c r="Q267" s="77">
        <v>0</v>
      </c>
      <c r="R267" s="77">
        <v>1196.29078747777</v>
      </c>
      <c r="S267" s="78">
        <v>4.0000000000000002E-4</v>
      </c>
      <c r="T267" s="78">
        <f t="shared" si="6"/>
        <v>2.4321421623440614E-3</v>
      </c>
      <c r="U267" s="78">
        <f>R267/'סכום נכסי הקרן'!$C$42</f>
        <v>4.4266417743492255E-4</v>
      </c>
    </row>
    <row r="268" spans="2:21">
      <c r="B268" t="s">
        <v>940</v>
      </c>
      <c r="C268" t="s">
        <v>941</v>
      </c>
      <c r="D268" t="s">
        <v>123</v>
      </c>
      <c r="E268" t="s">
        <v>914</v>
      </c>
      <c r="F268" t="s">
        <v>936</v>
      </c>
      <c r="G268" t="s">
        <v>937</v>
      </c>
      <c r="H268" t="s">
        <v>933</v>
      </c>
      <c r="I268" t="s">
        <v>2700</v>
      </c>
      <c r="J268"/>
      <c r="K268" s="77">
        <v>5.91</v>
      </c>
      <c r="L268" t="s">
        <v>106</v>
      </c>
      <c r="M268" s="78">
        <v>8.1299999999999997E-2</v>
      </c>
      <c r="N268" s="78">
        <v>7.5300000000000006E-2</v>
      </c>
      <c r="O268" s="77">
        <v>269410.46000000002</v>
      </c>
      <c r="P268" s="77">
        <v>103.26581943039631</v>
      </c>
      <c r="Q268" s="77">
        <v>0</v>
      </c>
      <c r="R268" s="77">
        <v>1070.8261298091199</v>
      </c>
      <c r="S268" s="78">
        <v>5.0000000000000001E-4</v>
      </c>
      <c r="T268" s="78">
        <f t="shared" ref="T268:T331" si="7">R268/$R$11</f>
        <v>2.1770638093264356E-3</v>
      </c>
      <c r="U268" s="78">
        <f>R268/'סכום נכסי הקרן'!$C$42</f>
        <v>3.9623841702165081E-4</v>
      </c>
    </row>
    <row r="269" spans="2:21">
      <c r="B269" s="79" t="s">
        <v>325</v>
      </c>
      <c r="C269" s="16"/>
      <c r="D269" s="16"/>
      <c r="E269" s="16"/>
      <c r="F269" s="16"/>
      <c r="K269" s="81">
        <v>4.91</v>
      </c>
      <c r="N269" s="80">
        <v>7.7100000000000002E-2</v>
      </c>
      <c r="O269" s="81">
        <v>27074999.920000002</v>
      </c>
      <c r="Q269" s="81">
        <v>0</v>
      </c>
      <c r="R269" s="81">
        <v>98886.628496117642</v>
      </c>
      <c r="T269" s="80">
        <f t="shared" si="7"/>
        <v>0.20104337588734514</v>
      </c>
      <c r="U269" s="80">
        <f>R269/'סכום נכסי הקרן'!$C$42</f>
        <v>3.659107678563487E-2</v>
      </c>
    </row>
    <row r="270" spans="2:21">
      <c r="B270" t="s">
        <v>942</v>
      </c>
      <c r="C270" t="s">
        <v>943</v>
      </c>
      <c r="D270" t="s">
        <v>123</v>
      </c>
      <c r="E270" t="s">
        <v>914</v>
      </c>
      <c r="F270"/>
      <c r="G270" t="s">
        <v>944</v>
      </c>
      <c r="H270" t="s">
        <v>945</v>
      </c>
      <c r="I270" t="s">
        <v>213</v>
      </c>
      <c r="J270"/>
      <c r="K270" s="77">
        <v>7.28</v>
      </c>
      <c r="L270" t="s">
        <v>110</v>
      </c>
      <c r="M270" s="78">
        <v>4.2500000000000003E-2</v>
      </c>
      <c r="N270" s="78">
        <v>5.57E-2</v>
      </c>
      <c r="O270" s="77">
        <v>283589.96000000002</v>
      </c>
      <c r="P270" s="77">
        <v>90.961191789582656</v>
      </c>
      <c r="Q270" s="77">
        <v>0</v>
      </c>
      <c r="R270" s="77">
        <v>1046.65974607257</v>
      </c>
      <c r="S270" s="78">
        <v>2.0000000000000001E-4</v>
      </c>
      <c r="T270" s="78">
        <f t="shared" si="7"/>
        <v>2.1279318746728459E-3</v>
      </c>
      <c r="U270" s="78">
        <f>R270/'סכום נכסי הקרן'!$C$42</f>
        <v>3.8729611596049232E-4</v>
      </c>
    </row>
    <row r="271" spans="2:21">
      <c r="B271" t="s">
        <v>946</v>
      </c>
      <c r="C271" t="s">
        <v>947</v>
      </c>
      <c r="D271" t="s">
        <v>123</v>
      </c>
      <c r="E271" t="s">
        <v>914</v>
      </c>
      <c r="F271"/>
      <c r="G271" t="s">
        <v>944</v>
      </c>
      <c r="H271" t="s">
        <v>948</v>
      </c>
      <c r="I271" t="s">
        <v>213</v>
      </c>
      <c r="J271"/>
      <c r="K271" s="77">
        <v>0.94</v>
      </c>
      <c r="L271" t="s">
        <v>106</v>
      </c>
      <c r="M271" s="78">
        <v>4.4999999999999998E-2</v>
      </c>
      <c r="N271" s="78">
        <v>8.7599999999999997E-2</v>
      </c>
      <c r="O271" s="77">
        <v>184.33</v>
      </c>
      <c r="P271" s="77">
        <v>91.944499321868392</v>
      </c>
      <c r="Q271" s="77">
        <v>0</v>
      </c>
      <c r="R271" s="77">
        <v>0.65233350676440005</v>
      </c>
      <c r="S271" s="78">
        <v>0</v>
      </c>
      <c r="T271" s="78">
        <f t="shared" si="7"/>
        <v>1.3262392741956433E-6</v>
      </c>
      <c r="U271" s="78">
        <f>R271/'סכום נכסי הקרן'!$C$42</f>
        <v>2.4138334776774963E-7</v>
      </c>
    </row>
    <row r="272" spans="2:21">
      <c r="B272" t="s">
        <v>949</v>
      </c>
      <c r="C272" t="s">
        <v>950</v>
      </c>
      <c r="D272" t="s">
        <v>123</v>
      </c>
      <c r="E272" t="s">
        <v>914</v>
      </c>
      <c r="F272"/>
      <c r="G272" t="s">
        <v>944</v>
      </c>
      <c r="H272" t="s">
        <v>951</v>
      </c>
      <c r="I272" t="s">
        <v>316</v>
      </c>
      <c r="J272"/>
      <c r="K272" s="77">
        <v>6.63</v>
      </c>
      <c r="L272" t="s">
        <v>106</v>
      </c>
      <c r="M272" s="78">
        <v>0.03</v>
      </c>
      <c r="N272" s="78">
        <v>7.0999999999999994E-2</v>
      </c>
      <c r="O272" s="77">
        <v>524641.43000000005</v>
      </c>
      <c r="P272" s="77">
        <v>77.449999990946324</v>
      </c>
      <c r="Q272" s="77">
        <v>0</v>
      </c>
      <c r="R272" s="77">
        <v>1563.9825970393899</v>
      </c>
      <c r="S272" s="78">
        <v>2.9999999999999997E-4</v>
      </c>
      <c r="T272" s="78">
        <f t="shared" si="7"/>
        <v>3.1796851194112758E-3</v>
      </c>
      <c r="U272" s="78">
        <f>R272/'סכום נכסי הקרן'!$C$42</f>
        <v>5.7872139206274753E-4</v>
      </c>
    </row>
    <row r="273" spans="2:21">
      <c r="B273" t="s">
        <v>952</v>
      </c>
      <c r="C273" t="s">
        <v>953</v>
      </c>
      <c r="D273" t="s">
        <v>123</v>
      </c>
      <c r="E273" t="s">
        <v>914</v>
      </c>
      <c r="F273"/>
      <c r="G273" t="s">
        <v>944</v>
      </c>
      <c r="H273" t="s">
        <v>951</v>
      </c>
      <c r="I273" t="s">
        <v>316</v>
      </c>
      <c r="J273"/>
      <c r="K273" s="77">
        <v>7.26</v>
      </c>
      <c r="L273" t="s">
        <v>106</v>
      </c>
      <c r="M273" s="78">
        <v>3.5000000000000003E-2</v>
      </c>
      <c r="N273" s="78">
        <v>7.0499999999999993E-2</v>
      </c>
      <c r="O273" s="77">
        <v>212692.47</v>
      </c>
      <c r="P273" s="77">
        <v>78.415444421328147</v>
      </c>
      <c r="Q273" s="77">
        <v>0</v>
      </c>
      <c r="R273" s="77">
        <v>641.950636819019</v>
      </c>
      <c r="S273" s="78">
        <v>4.0000000000000002E-4</v>
      </c>
      <c r="T273" s="78">
        <f t="shared" si="7"/>
        <v>1.3051301792961179E-3</v>
      </c>
      <c r="U273" s="78">
        <f>R273/'סכום נכסי הקרן'!$C$42</f>
        <v>2.3754136834945434E-4</v>
      </c>
    </row>
    <row r="274" spans="2:21">
      <c r="B274" t="s">
        <v>954</v>
      </c>
      <c r="C274" t="s">
        <v>955</v>
      </c>
      <c r="D274" t="s">
        <v>123</v>
      </c>
      <c r="E274" t="s">
        <v>914</v>
      </c>
      <c r="F274"/>
      <c r="G274" t="s">
        <v>944</v>
      </c>
      <c r="H274" t="s">
        <v>956</v>
      </c>
      <c r="I274" t="s">
        <v>316</v>
      </c>
      <c r="J274"/>
      <c r="K274" s="77">
        <v>3.78</v>
      </c>
      <c r="L274" t="s">
        <v>106</v>
      </c>
      <c r="M274" s="78">
        <v>3.2000000000000001E-2</v>
      </c>
      <c r="N274" s="78">
        <v>0.12590000000000001</v>
      </c>
      <c r="O274" s="77">
        <v>453743.94</v>
      </c>
      <c r="P274" s="77">
        <v>72.49455555320489</v>
      </c>
      <c r="Q274" s="77">
        <v>0</v>
      </c>
      <c r="R274" s="77">
        <v>1266.0887230598601</v>
      </c>
      <c r="S274" s="78">
        <v>4.0000000000000002E-4</v>
      </c>
      <c r="T274" s="78">
        <f t="shared" si="7"/>
        <v>2.5740462075400381E-3</v>
      </c>
      <c r="U274" s="78">
        <f>R274/'סכום נכסי הקרן'!$C$42</f>
        <v>4.6849154822513334E-4</v>
      </c>
    </row>
    <row r="275" spans="2:21">
      <c r="B275" t="s">
        <v>957</v>
      </c>
      <c r="C275" t="s">
        <v>958</v>
      </c>
      <c r="D275" t="s">
        <v>123</v>
      </c>
      <c r="E275" t="s">
        <v>914</v>
      </c>
      <c r="F275"/>
      <c r="G275" t="s">
        <v>944</v>
      </c>
      <c r="H275" t="s">
        <v>959</v>
      </c>
      <c r="I275" t="s">
        <v>2700</v>
      </c>
      <c r="J275"/>
      <c r="K275" s="77">
        <v>7.35</v>
      </c>
      <c r="L275" t="s">
        <v>110</v>
      </c>
      <c r="M275" s="78">
        <v>4.2500000000000003E-2</v>
      </c>
      <c r="N275" s="78">
        <v>5.6800000000000003E-2</v>
      </c>
      <c r="O275" s="77">
        <v>567179.92000000004</v>
      </c>
      <c r="P275" s="77">
        <v>91.41805479418224</v>
      </c>
      <c r="Q275" s="77">
        <v>0</v>
      </c>
      <c r="R275" s="77">
        <v>2103.8334290665098</v>
      </c>
      <c r="S275" s="78">
        <v>5.0000000000000001E-4</v>
      </c>
      <c r="T275" s="78">
        <f t="shared" si="7"/>
        <v>4.2772393125000349E-3</v>
      </c>
      <c r="U275" s="78">
        <f>R275/'סכום נכסי הקרן'!$C$42</f>
        <v>7.7848271012880693E-4</v>
      </c>
    </row>
    <row r="276" spans="2:21">
      <c r="B276" t="s">
        <v>960</v>
      </c>
      <c r="C276" t="s">
        <v>961</v>
      </c>
      <c r="D276" t="s">
        <v>123</v>
      </c>
      <c r="E276" t="s">
        <v>914</v>
      </c>
      <c r="F276"/>
      <c r="G276" t="s">
        <v>962</v>
      </c>
      <c r="H276" t="s">
        <v>959</v>
      </c>
      <c r="I276" t="s">
        <v>213</v>
      </c>
      <c r="J276"/>
      <c r="K276" s="77">
        <v>7.64</v>
      </c>
      <c r="L276" t="s">
        <v>106</v>
      </c>
      <c r="M276" s="78">
        <v>5.8799999999999998E-2</v>
      </c>
      <c r="N276" s="78">
        <v>6.4899999999999999E-2</v>
      </c>
      <c r="O276" s="77">
        <v>283589.96000000002</v>
      </c>
      <c r="P276" s="77">
        <v>97.176208343765211</v>
      </c>
      <c r="Q276" s="77">
        <v>0</v>
      </c>
      <c r="R276" s="77">
        <v>1060.71500396029</v>
      </c>
      <c r="S276" s="78">
        <v>2.9999999999999997E-4</v>
      </c>
      <c r="T276" s="78">
        <f t="shared" si="7"/>
        <v>2.1565071890271566E-3</v>
      </c>
      <c r="U276" s="78">
        <f>R276/'סכום נכסי הקרן'!$C$42</f>
        <v>3.9249699122980797E-4</v>
      </c>
    </row>
    <row r="277" spans="2:21">
      <c r="B277" t="s">
        <v>963</v>
      </c>
      <c r="C277" t="s">
        <v>964</v>
      </c>
      <c r="D277" t="s">
        <v>123</v>
      </c>
      <c r="E277" t="s">
        <v>914</v>
      </c>
      <c r="F277"/>
      <c r="G277" t="s">
        <v>965</v>
      </c>
      <c r="H277" t="s">
        <v>959</v>
      </c>
      <c r="I277" t="s">
        <v>213</v>
      </c>
      <c r="J277"/>
      <c r="K277" s="77">
        <v>3.57</v>
      </c>
      <c r="L277" t="s">
        <v>113</v>
      </c>
      <c r="M277" s="78">
        <v>4.6300000000000001E-2</v>
      </c>
      <c r="N277" s="78">
        <v>7.0099999999999996E-2</v>
      </c>
      <c r="O277" s="77">
        <v>425384.94</v>
      </c>
      <c r="P277" s="77">
        <v>92.050652778022808</v>
      </c>
      <c r="Q277" s="77">
        <v>0</v>
      </c>
      <c r="R277" s="77">
        <v>1840.49465710441</v>
      </c>
      <c r="S277" s="78">
        <v>8.9999999999999998E-4</v>
      </c>
      <c r="T277" s="78">
        <f t="shared" si="7"/>
        <v>3.7418533202537032E-3</v>
      </c>
      <c r="U277" s="78">
        <f>R277/'סכום נכסי הקרן'!$C$42</f>
        <v>6.8103931083364044E-4</v>
      </c>
    </row>
    <row r="278" spans="2:21">
      <c r="B278" t="s">
        <v>966</v>
      </c>
      <c r="C278" t="s">
        <v>967</v>
      </c>
      <c r="D278" t="s">
        <v>123</v>
      </c>
      <c r="E278" t="s">
        <v>914</v>
      </c>
      <c r="F278"/>
      <c r="G278" t="s">
        <v>965</v>
      </c>
      <c r="H278" t="s">
        <v>915</v>
      </c>
      <c r="I278" t="s">
        <v>213</v>
      </c>
      <c r="J278"/>
      <c r="K278" s="77">
        <v>6.85</v>
      </c>
      <c r="L278" t="s">
        <v>106</v>
      </c>
      <c r="M278" s="78">
        <v>6.7400000000000002E-2</v>
      </c>
      <c r="N278" s="78">
        <v>6.6799999999999998E-2</v>
      </c>
      <c r="O278" s="77">
        <v>212692.47</v>
      </c>
      <c r="P278" s="77">
        <v>101.79805553464112</v>
      </c>
      <c r="Q278" s="77">
        <v>0</v>
      </c>
      <c r="R278" s="77">
        <v>833.37315830638101</v>
      </c>
      <c r="S278" s="78">
        <v>2.0000000000000001E-4</v>
      </c>
      <c r="T278" s="78">
        <f t="shared" si="7"/>
        <v>1.6943054452138759E-3</v>
      </c>
      <c r="U278" s="78">
        <f>R278/'סכום נכסי הקרן'!$C$42</f>
        <v>3.0837355555987075E-4</v>
      </c>
    </row>
    <row r="279" spans="2:21">
      <c r="B279" t="s">
        <v>968</v>
      </c>
      <c r="C279" t="s">
        <v>969</v>
      </c>
      <c r="D279" t="s">
        <v>123</v>
      </c>
      <c r="E279" t="s">
        <v>914</v>
      </c>
      <c r="F279"/>
      <c r="G279" t="s">
        <v>965</v>
      </c>
      <c r="H279" t="s">
        <v>915</v>
      </c>
      <c r="I279" t="s">
        <v>213</v>
      </c>
      <c r="J279"/>
      <c r="K279" s="77">
        <v>5.17</v>
      </c>
      <c r="L279" t="s">
        <v>106</v>
      </c>
      <c r="M279" s="78">
        <v>3.9300000000000002E-2</v>
      </c>
      <c r="N279" s="78">
        <v>6.8599999999999994E-2</v>
      </c>
      <c r="O279" s="77">
        <v>441691.36</v>
      </c>
      <c r="P279" s="77">
        <v>85.44679999083499</v>
      </c>
      <c r="Q279" s="77">
        <v>0</v>
      </c>
      <c r="R279" s="77">
        <v>1452.6554507476401</v>
      </c>
      <c r="S279" s="78">
        <v>2.9999999999999997E-4</v>
      </c>
      <c r="T279" s="78">
        <f t="shared" si="7"/>
        <v>2.9533493077977123E-3</v>
      </c>
      <c r="U279" s="78">
        <f>R279/'סכום נכסי הקרן'!$C$42</f>
        <v>5.3752694322534015E-4</v>
      </c>
    </row>
    <row r="280" spans="2:21">
      <c r="B280" t="s">
        <v>970</v>
      </c>
      <c r="C280" t="s">
        <v>971</v>
      </c>
      <c r="D280" t="s">
        <v>123</v>
      </c>
      <c r="E280" t="s">
        <v>914</v>
      </c>
      <c r="F280"/>
      <c r="G280" t="s">
        <v>972</v>
      </c>
      <c r="H280" t="s">
        <v>915</v>
      </c>
      <c r="I280" t="s">
        <v>2700</v>
      </c>
      <c r="J280"/>
      <c r="K280" s="77">
        <v>2.8</v>
      </c>
      <c r="L280" t="s">
        <v>106</v>
      </c>
      <c r="M280" s="78">
        <v>4.7500000000000001E-2</v>
      </c>
      <c r="N280" s="78">
        <v>8.6099999999999996E-2</v>
      </c>
      <c r="O280" s="77">
        <v>326128.45</v>
      </c>
      <c r="P280" s="77">
        <v>89.601777762871905</v>
      </c>
      <c r="Q280" s="77">
        <v>0</v>
      </c>
      <c r="R280" s="77">
        <v>1124.7428057244299</v>
      </c>
      <c r="S280" s="78">
        <v>2.0000000000000001E-4</v>
      </c>
      <c r="T280" s="78">
        <f t="shared" si="7"/>
        <v>2.2866801518743405E-3</v>
      </c>
      <c r="U280" s="78">
        <f>R280/'סכום נכסי הקרן'!$C$42</f>
        <v>4.1618923603982324E-4</v>
      </c>
    </row>
    <row r="281" spans="2:21">
      <c r="B281" t="s">
        <v>973</v>
      </c>
      <c r="C281" t="s">
        <v>974</v>
      </c>
      <c r="D281" t="s">
        <v>123</v>
      </c>
      <c r="E281" t="s">
        <v>914</v>
      </c>
      <c r="F281"/>
      <c r="G281" t="s">
        <v>972</v>
      </c>
      <c r="H281" t="s">
        <v>915</v>
      </c>
      <c r="I281" t="s">
        <v>2700</v>
      </c>
      <c r="J281"/>
      <c r="K281" s="77">
        <v>5.91</v>
      </c>
      <c r="L281" t="s">
        <v>106</v>
      </c>
      <c r="M281" s="78">
        <v>5.1299999999999998E-2</v>
      </c>
      <c r="N281" s="78">
        <v>8.2199999999999995E-2</v>
      </c>
      <c r="O281" s="77">
        <v>233252.74</v>
      </c>
      <c r="P281" s="77">
        <v>83.41594445432888</v>
      </c>
      <c r="Q281" s="77">
        <v>0</v>
      </c>
      <c r="R281" s="77">
        <v>748.89983776487395</v>
      </c>
      <c r="S281" s="78">
        <v>2.0000000000000001E-4</v>
      </c>
      <c r="T281" s="78">
        <f t="shared" si="7"/>
        <v>1.5225653243061722E-3</v>
      </c>
      <c r="U281" s="78">
        <f>R281/'סכום נכסי הקרן'!$C$42</f>
        <v>2.7711584351851841E-4</v>
      </c>
    </row>
    <row r="282" spans="2:21">
      <c r="B282" t="s">
        <v>975</v>
      </c>
      <c r="C282" t="s">
        <v>976</v>
      </c>
      <c r="D282" t="s">
        <v>123</v>
      </c>
      <c r="E282" t="s">
        <v>914</v>
      </c>
      <c r="F282"/>
      <c r="G282" t="s">
        <v>977</v>
      </c>
      <c r="H282" t="s">
        <v>918</v>
      </c>
      <c r="I282" t="s">
        <v>2700</v>
      </c>
      <c r="J282"/>
      <c r="K282" s="77">
        <v>7.15</v>
      </c>
      <c r="L282" t="s">
        <v>106</v>
      </c>
      <c r="M282" s="78">
        <v>3.3000000000000002E-2</v>
      </c>
      <c r="N282" s="78">
        <v>6.5000000000000002E-2</v>
      </c>
      <c r="O282" s="77">
        <v>425384.94</v>
      </c>
      <c r="P282" s="77">
        <v>79.72966665937922</v>
      </c>
      <c r="Q282" s="77">
        <v>0</v>
      </c>
      <c r="R282" s="77">
        <v>1305.41912152794</v>
      </c>
      <c r="S282" s="78">
        <v>1E-4</v>
      </c>
      <c r="T282" s="78">
        <f t="shared" si="7"/>
        <v>2.6540076361302309E-3</v>
      </c>
      <c r="U282" s="78">
        <f>R282/'סכום נכסי הקרן'!$C$42</f>
        <v>4.8304499849684149E-4</v>
      </c>
    </row>
    <row r="283" spans="2:21">
      <c r="B283" t="s">
        <v>978</v>
      </c>
      <c r="C283" t="s">
        <v>979</v>
      </c>
      <c r="D283" t="s">
        <v>123</v>
      </c>
      <c r="E283" t="s">
        <v>914</v>
      </c>
      <c r="F283"/>
      <c r="G283" t="s">
        <v>944</v>
      </c>
      <c r="H283" t="s">
        <v>980</v>
      </c>
      <c r="I283" t="s">
        <v>316</v>
      </c>
      <c r="J283"/>
      <c r="K283" s="77">
        <v>6.62</v>
      </c>
      <c r="L283" t="s">
        <v>110</v>
      </c>
      <c r="M283" s="78">
        <v>5.8000000000000003E-2</v>
      </c>
      <c r="N283" s="78">
        <v>5.3900000000000003E-2</v>
      </c>
      <c r="O283" s="77">
        <v>212692.47</v>
      </c>
      <c r="P283" s="77">
        <v>103.26079450400859</v>
      </c>
      <c r="Q283" s="77">
        <v>0</v>
      </c>
      <c r="R283" s="77">
        <v>891.14034371520199</v>
      </c>
      <c r="S283" s="78">
        <v>4.0000000000000002E-4</v>
      </c>
      <c r="T283" s="78">
        <f t="shared" si="7"/>
        <v>1.8117501406870915E-3</v>
      </c>
      <c r="U283" s="78">
        <f>R283/'סכום נכסי הקרן'!$C$42</f>
        <v>3.2974918085047474E-4</v>
      </c>
    </row>
    <row r="284" spans="2:21">
      <c r="B284" t="s">
        <v>981</v>
      </c>
      <c r="C284" t="s">
        <v>982</v>
      </c>
      <c r="D284" t="s">
        <v>123</v>
      </c>
      <c r="E284" t="s">
        <v>914</v>
      </c>
      <c r="F284"/>
      <c r="G284" t="s">
        <v>965</v>
      </c>
      <c r="H284" t="s">
        <v>918</v>
      </c>
      <c r="I284" t="s">
        <v>213</v>
      </c>
      <c r="J284"/>
      <c r="K284" s="77">
        <v>7.19</v>
      </c>
      <c r="L284" t="s">
        <v>106</v>
      </c>
      <c r="M284" s="78">
        <v>6.1699999999999998E-2</v>
      </c>
      <c r="N284" s="78">
        <v>6.7900000000000002E-2</v>
      </c>
      <c r="O284" s="77">
        <v>212692.47</v>
      </c>
      <c r="P284" s="77">
        <v>97.597449996043537</v>
      </c>
      <c r="Q284" s="77">
        <v>0</v>
      </c>
      <c r="R284" s="77">
        <v>798.984761729306</v>
      </c>
      <c r="S284" s="78">
        <v>1E-4</v>
      </c>
      <c r="T284" s="78">
        <f t="shared" si="7"/>
        <v>1.6243914493142236E-3</v>
      </c>
      <c r="U284" s="78">
        <f>R284/'סכום נכסי הקרן'!$C$42</f>
        <v>2.9564879712869402E-4</v>
      </c>
    </row>
    <row r="285" spans="2:21">
      <c r="B285" t="s">
        <v>983</v>
      </c>
      <c r="C285" t="s">
        <v>984</v>
      </c>
      <c r="D285" t="s">
        <v>123</v>
      </c>
      <c r="E285" t="s">
        <v>914</v>
      </c>
      <c r="F285"/>
      <c r="G285" t="s">
        <v>985</v>
      </c>
      <c r="H285" t="s">
        <v>918</v>
      </c>
      <c r="I285" t="s">
        <v>2700</v>
      </c>
      <c r="J285"/>
      <c r="K285" s="77">
        <v>6.93</v>
      </c>
      <c r="L285" t="s">
        <v>106</v>
      </c>
      <c r="M285" s="78">
        <v>6.4000000000000001E-2</v>
      </c>
      <c r="N285" s="78">
        <v>6.7500000000000004E-2</v>
      </c>
      <c r="O285" s="77">
        <v>184333.47</v>
      </c>
      <c r="P285" s="77">
        <v>98.833000017359851</v>
      </c>
      <c r="Q285" s="77">
        <v>0</v>
      </c>
      <c r="R285" s="77">
        <v>701.21966668439802</v>
      </c>
      <c r="S285" s="78">
        <v>2.0000000000000001E-4</v>
      </c>
      <c r="T285" s="78">
        <f t="shared" si="7"/>
        <v>1.4256282287383789E-3</v>
      </c>
      <c r="U285" s="78">
        <f>R285/'סכום נכסי הקרן'!$C$42</f>
        <v>2.5947272201977704E-4</v>
      </c>
    </row>
    <row r="286" spans="2:21">
      <c r="B286" t="s">
        <v>986</v>
      </c>
      <c r="C286" t="s">
        <v>987</v>
      </c>
      <c r="D286" t="s">
        <v>123</v>
      </c>
      <c r="E286" t="s">
        <v>914</v>
      </c>
      <c r="F286"/>
      <c r="G286" t="s">
        <v>965</v>
      </c>
      <c r="H286" t="s">
        <v>918</v>
      </c>
      <c r="I286" t="s">
        <v>213</v>
      </c>
      <c r="J286"/>
      <c r="K286" s="77">
        <v>4.3499999999999996</v>
      </c>
      <c r="L286" t="s">
        <v>110</v>
      </c>
      <c r="M286" s="78">
        <v>4.1300000000000003E-2</v>
      </c>
      <c r="N286" s="78">
        <v>5.45E-2</v>
      </c>
      <c r="O286" s="77">
        <v>421131.09</v>
      </c>
      <c r="P286" s="77">
        <v>94.022547951589004</v>
      </c>
      <c r="Q286" s="77">
        <v>0</v>
      </c>
      <c r="R286" s="77">
        <v>1606.6003195466701</v>
      </c>
      <c r="S286" s="78">
        <v>4.0000000000000002E-4</v>
      </c>
      <c r="T286" s="78">
        <f t="shared" si="7"/>
        <v>3.266329905827774E-3</v>
      </c>
      <c r="U286" s="78">
        <f>R286/'סכום נכסי הקרן'!$C$42</f>
        <v>5.9449125276493534E-4</v>
      </c>
    </row>
    <row r="287" spans="2:21">
      <c r="B287" t="s">
        <v>988</v>
      </c>
      <c r="C287" t="s">
        <v>989</v>
      </c>
      <c r="D287" t="s">
        <v>123</v>
      </c>
      <c r="E287" t="s">
        <v>914</v>
      </c>
      <c r="F287"/>
      <c r="G287" t="s">
        <v>990</v>
      </c>
      <c r="H287" t="s">
        <v>918</v>
      </c>
      <c r="I287" t="s">
        <v>213</v>
      </c>
      <c r="J287"/>
      <c r="K287" s="77">
        <v>6.95</v>
      </c>
      <c r="L287" t="s">
        <v>106</v>
      </c>
      <c r="M287" s="78">
        <v>6.8000000000000005E-2</v>
      </c>
      <c r="N287" s="78">
        <v>7.0699999999999999E-2</v>
      </c>
      <c r="O287" s="77">
        <v>680615.9</v>
      </c>
      <c r="P287" s="77">
        <v>98.876833327725862</v>
      </c>
      <c r="Q287" s="77">
        <v>0</v>
      </c>
      <c r="R287" s="77">
        <v>2590.2671073742099</v>
      </c>
      <c r="S287" s="78">
        <v>6.9999999999999999E-4</v>
      </c>
      <c r="T287" s="78">
        <f t="shared" si="7"/>
        <v>5.2661927263189549E-3</v>
      </c>
      <c r="U287" s="78">
        <f>R287/'סכום נכסי הקרן'!$C$42</f>
        <v>9.5847804766602187E-4</v>
      </c>
    </row>
    <row r="288" spans="2:21">
      <c r="B288" t="s">
        <v>991</v>
      </c>
      <c r="C288" t="s">
        <v>992</v>
      </c>
      <c r="D288" t="s">
        <v>123</v>
      </c>
      <c r="E288" t="s">
        <v>914</v>
      </c>
      <c r="F288"/>
      <c r="G288" t="s">
        <v>944</v>
      </c>
      <c r="H288" t="s">
        <v>918</v>
      </c>
      <c r="I288" t="s">
        <v>2700</v>
      </c>
      <c r="J288"/>
      <c r="K288" s="77">
        <v>6.83</v>
      </c>
      <c r="L288" t="s">
        <v>106</v>
      </c>
      <c r="M288" s="78">
        <v>0.06</v>
      </c>
      <c r="N288" s="78">
        <v>7.3200000000000001E-2</v>
      </c>
      <c r="O288" s="77">
        <v>354487.45</v>
      </c>
      <c r="P288" s="77">
        <v>91.490835628031149</v>
      </c>
      <c r="Q288" s="77">
        <v>0</v>
      </c>
      <c r="R288" s="77">
        <v>1248.3212677455699</v>
      </c>
      <c r="S288" s="78">
        <v>2.9999999999999997E-4</v>
      </c>
      <c r="T288" s="78">
        <f t="shared" si="7"/>
        <v>2.53792373828776E-3</v>
      </c>
      <c r="U288" s="78">
        <f>R288/'סכום נכסי הקרן'!$C$42</f>
        <v>4.6191704637814146E-4</v>
      </c>
    </row>
    <row r="289" spans="2:21">
      <c r="B289" t="s">
        <v>993</v>
      </c>
      <c r="C289" t="s">
        <v>994</v>
      </c>
      <c r="D289" t="s">
        <v>123</v>
      </c>
      <c r="E289" t="s">
        <v>914</v>
      </c>
      <c r="F289"/>
      <c r="G289" t="s">
        <v>985</v>
      </c>
      <c r="H289" t="s">
        <v>918</v>
      </c>
      <c r="I289" t="s">
        <v>213</v>
      </c>
      <c r="J289"/>
      <c r="K289" s="77">
        <v>6.84</v>
      </c>
      <c r="L289" t="s">
        <v>106</v>
      </c>
      <c r="M289" s="78">
        <v>6.3799999999999996E-2</v>
      </c>
      <c r="N289" s="78">
        <v>6.6199999999999995E-2</v>
      </c>
      <c r="O289" s="77">
        <v>119107.78</v>
      </c>
      <c r="P289" s="77">
        <v>98.030452022361558</v>
      </c>
      <c r="Q289" s="77">
        <v>0</v>
      </c>
      <c r="R289" s="77">
        <v>449.41653434690198</v>
      </c>
      <c r="S289" s="78">
        <v>2.0000000000000001E-4</v>
      </c>
      <c r="T289" s="78">
        <f t="shared" si="7"/>
        <v>9.1369499212160378E-4</v>
      </c>
      <c r="U289" s="78">
        <f>R289/'סכום נכסי הקרן'!$C$42</f>
        <v>1.6629786217928371E-4</v>
      </c>
    </row>
    <row r="290" spans="2:21">
      <c r="B290" t="s">
        <v>995</v>
      </c>
      <c r="C290" t="s">
        <v>996</v>
      </c>
      <c r="D290" t="s">
        <v>123</v>
      </c>
      <c r="E290" t="s">
        <v>914</v>
      </c>
      <c r="F290"/>
      <c r="G290" t="s">
        <v>965</v>
      </c>
      <c r="H290" t="s">
        <v>918</v>
      </c>
      <c r="I290" t="s">
        <v>213</v>
      </c>
      <c r="J290"/>
      <c r="K290" s="77">
        <v>3.46</v>
      </c>
      <c r="L290" t="s">
        <v>106</v>
      </c>
      <c r="M290" s="78">
        <v>8.1299999999999997E-2</v>
      </c>
      <c r="N290" s="78">
        <v>8.1600000000000006E-2</v>
      </c>
      <c r="O290" s="77">
        <v>283589.96000000002</v>
      </c>
      <c r="P290" s="77">
        <v>100.72102779491867</v>
      </c>
      <c r="Q290" s="77">
        <v>0</v>
      </c>
      <c r="R290" s="77">
        <v>1099.40804665308</v>
      </c>
      <c r="S290" s="78">
        <v>2.0000000000000001E-4</v>
      </c>
      <c r="T290" s="78">
        <f t="shared" si="7"/>
        <v>2.2351728291103057E-3</v>
      </c>
      <c r="U290" s="78">
        <f>R290/'סכום נכסי הקרן'!$C$42</f>
        <v>4.0681460037245674E-4</v>
      </c>
    </row>
    <row r="291" spans="2:21">
      <c r="B291" t="s">
        <v>997</v>
      </c>
      <c r="C291" t="s">
        <v>998</v>
      </c>
      <c r="D291" t="s">
        <v>123</v>
      </c>
      <c r="E291" t="s">
        <v>914</v>
      </c>
      <c r="F291"/>
      <c r="G291" t="s">
        <v>965</v>
      </c>
      <c r="H291" t="s">
        <v>925</v>
      </c>
      <c r="I291" t="s">
        <v>213</v>
      </c>
      <c r="J291"/>
      <c r="K291" s="77">
        <v>4.2</v>
      </c>
      <c r="L291" t="s">
        <v>110</v>
      </c>
      <c r="M291" s="78">
        <v>7.2499999999999995E-2</v>
      </c>
      <c r="N291" s="78">
        <v>7.5999999999999998E-2</v>
      </c>
      <c r="O291" s="77">
        <v>506208.08</v>
      </c>
      <c r="P291" s="77">
        <v>97.695694441700738</v>
      </c>
      <c r="Q291" s="77">
        <v>0</v>
      </c>
      <c r="R291" s="77">
        <v>2006.6102475008699</v>
      </c>
      <c r="S291" s="78">
        <v>4.0000000000000002E-4</v>
      </c>
      <c r="T291" s="78">
        <f t="shared" si="7"/>
        <v>4.0795778396222138E-3</v>
      </c>
      <c r="U291" s="78">
        <f>R291/'סכום נכסי הקרן'!$C$42</f>
        <v>7.4250715958051698E-4</v>
      </c>
    </row>
    <row r="292" spans="2:21">
      <c r="B292" t="s">
        <v>999</v>
      </c>
      <c r="C292" t="s">
        <v>1000</v>
      </c>
      <c r="D292" t="s">
        <v>123</v>
      </c>
      <c r="E292" t="s">
        <v>914</v>
      </c>
      <c r="F292"/>
      <c r="G292" t="s">
        <v>965</v>
      </c>
      <c r="H292" t="s">
        <v>925</v>
      </c>
      <c r="I292" t="s">
        <v>213</v>
      </c>
      <c r="J292"/>
      <c r="K292" s="77">
        <v>7</v>
      </c>
      <c r="L292" t="s">
        <v>106</v>
      </c>
      <c r="M292" s="78">
        <v>7.1199999999999999E-2</v>
      </c>
      <c r="N292" s="78">
        <v>7.6600000000000001E-2</v>
      </c>
      <c r="O292" s="77">
        <v>283589.96000000002</v>
      </c>
      <c r="P292" s="77">
        <v>97.467524990236157</v>
      </c>
      <c r="Q292" s="77">
        <v>0</v>
      </c>
      <c r="R292" s="77">
        <v>1063.8948351461499</v>
      </c>
      <c r="S292" s="78">
        <v>2.0000000000000001E-4</v>
      </c>
      <c r="T292" s="78">
        <f t="shared" si="7"/>
        <v>2.1629720064254179E-3</v>
      </c>
      <c r="U292" s="78">
        <f>R292/'סכום נכסי הקרן'!$C$42</f>
        <v>3.9367362601710614E-4</v>
      </c>
    </row>
    <row r="293" spans="2:21">
      <c r="B293" t="s">
        <v>1001</v>
      </c>
      <c r="C293" t="s">
        <v>1002</v>
      </c>
      <c r="D293" t="s">
        <v>123</v>
      </c>
      <c r="E293" t="s">
        <v>914</v>
      </c>
      <c r="F293"/>
      <c r="G293" t="s">
        <v>990</v>
      </c>
      <c r="H293" t="s">
        <v>925</v>
      </c>
      <c r="I293" t="s">
        <v>213</v>
      </c>
      <c r="J293"/>
      <c r="K293" s="77">
        <v>3.05</v>
      </c>
      <c r="L293" t="s">
        <v>106</v>
      </c>
      <c r="M293" s="78">
        <v>2.63E-2</v>
      </c>
      <c r="N293" s="78">
        <v>7.4999999999999997E-2</v>
      </c>
      <c r="O293" s="77">
        <v>359521.17</v>
      </c>
      <c r="P293" s="77">
        <v>86.686041670230765</v>
      </c>
      <c r="Q293" s="77">
        <v>0</v>
      </c>
      <c r="R293" s="77">
        <v>1199.55882960084</v>
      </c>
      <c r="S293" s="78">
        <v>2.9999999999999997E-4</v>
      </c>
      <c r="T293" s="78">
        <f t="shared" si="7"/>
        <v>2.4387863186972111E-3</v>
      </c>
      <c r="U293" s="78">
        <f>R293/'סכום נכסי הקרן'!$C$42</f>
        <v>4.4387345296673661E-4</v>
      </c>
    </row>
    <row r="294" spans="2:21">
      <c r="B294" t="s">
        <v>1003</v>
      </c>
      <c r="C294" t="s">
        <v>1004</v>
      </c>
      <c r="D294" t="s">
        <v>123</v>
      </c>
      <c r="E294" t="s">
        <v>914</v>
      </c>
      <c r="F294"/>
      <c r="G294" t="s">
        <v>990</v>
      </c>
      <c r="H294" t="s">
        <v>925</v>
      </c>
      <c r="I294" t="s">
        <v>213</v>
      </c>
      <c r="J294"/>
      <c r="K294" s="77">
        <v>1.89</v>
      </c>
      <c r="L294" t="s">
        <v>106</v>
      </c>
      <c r="M294" s="78">
        <v>7.0499999999999993E-2</v>
      </c>
      <c r="N294" s="78">
        <v>7.0699999999999999E-2</v>
      </c>
      <c r="O294" s="77">
        <v>141794.98000000001</v>
      </c>
      <c r="P294" s="77">
        <v>103.55541669387732</v>
      </c>
      <c r="Q294" s="77">
        <v>0</v>
      </c>
      <c r="R294" s="77">
        <v>565.17323581911</v>
      </c>
      <c r="S294" s="78">
        <v>2.0000000000000001E-4</v>
      </c>
      <c r="T294" s="78">
        <f t="shared" si="7"/>
        <v>1.1490363967127208E-3</v>
      </c>
      <c r="U294" s="78">
        <f>R294/'סכום נכסי הקרן'!$C$42</f>
        <v>2.0913138190220229E-4</v>
      </c>
    </row>
    <row r="295" spans="2:21">
      <c r="B295" t="s">
        <v>1005</v>
      </c>
      <c r="C295" t="s">
        <v>1006</v>
      </c>
      <c r="D295" t="s">
        <v>123</v>
      </c>
      <c r="E295" t="s">
        <v>914</v>
      </c>
      <c r="F295"/>
      <c r="G295" t="s">
        <v>932</v>
      </c>
      <c r="H295" t="s">
        <v>925</v>
      </c>
      <c r="I295" t="s">
        <v>2700</v>
      </c>
      <c r="J295"/>
      <c r="K295" s="77">
        <v>3.4</v>
      </c>
      <c r="L295" t="s">
        <v>106</v>
      </c>
      <c r="M295" s="78">
        <v>5.5E-2</v>
      </c>
      <c r="N295" s="78">
        <v>9.5399999999999999E-2</v>
      </c>
      <c r="O295" s="77">
        <v>99256.49</v>
      </c>
      <c r="P295" s="77">
        <v>88.255277801985542</v>
      </c>
      <c r="Q295" s="77">
        <v>0</v>
      </c>
      <c r="R295" s="77">
        <v>337.16890120511403</v>
      </c>
      <c r="S295" s="78">
        <v>1E-4</v>
      </c>
      <c r="T295" s="78">
        <f t="shared" si="7"/>
        <v>6.8548776688411603E-4</v>
      </c>
      <c r="U295" s="78">
        <f>R295/'סכום נכסי הקרן'!$C$42</f>
        <v>1.247628050561845E-4</v>
      </c>
    </row>
    <row r="296" spans="2:21">
      <c r="B296" t="s">
        <v>1007</v>
      </c>
      <c r="C296" t="s">
        <v>1008</v>
      </c>
      <c r="D296" t="s">
        <v>123</v>
      </c>
      <c r="E296" t="s">
        <v>914</v>
      </c>
      <c r="F296"/>
      <c r="G296" t="s">
        <v>932</v>
      </c>
      <c r="H296" t="s">
        <v>925</v>
      </c>
      <c r="I296" t="s">
        <v>2700</v>
      </c>
      <c r="J296"/>
      <c r="K296" s="77">
        <v>2.98</v>
      </c>
      <c r="L296" t="s">
        <v>106</v>
      </c>
      <c r="M296" s="78">
        <v>0.06</v>
      </c>
      <c r="N296" s="78">
        <v>9.0700000000000003E-2</v>
      </c>
      <c r="O296" s="77">
        <v>446795.98</v>
      </c>
      <c r="P296" s="77">
        <v>92.206876714781259</v>
      </c>
      <c r="Q296" s="77">
        <v>0</v>
      </c>
      <c r="R296" s="77">
        <v>1585.69800439557</v>
      </c>
      <c r="S296" s="78">
        <v>5.9999999999999995E-4</v>
      </c>
      <c r="T296" s="78">
        <f t="shared" si="7"/>
        <v>3.2238340490496923E-3</v>
      </c>
      <c r="U296" s="78">
        <f>R296/'סכום נכסי הקרן'!$C$42</f>
        <v>5.8675675690514904E-4</v>
      </c>
    </row>
    <row r="297" spans="2:21">
      <c r="B297" t="s">
        <v>1009</v>
      </c>
      <c r="C297" t="s">
        <v>1010</v>
      </c>
      <c r="D297" t="s">
        <v>123</v>
      </c>
      <c r="E297" t="s">
        <v>914</v>
      </c>
      <c r="F297"/>
      <c r="G297" t="s">
        <v>1011</v>
      </c>
      <c r="H297" t="s">
        <v>925</v>
      </c>
      <c r="I297" t="s">
        <v>2700</v>
      </c>
      <c r="J297"/>
      <c r="K297" s="77">
        <v>6.14</v>
      </c>
      <c r="L297" t="s">
        <v>110</v>
      </c>
      <c r="M297" s="78">
        <v>6.6299999999999998E-2</v>
      </c>
      <c r="N297" s="78">
        <v>6.4799999999999996E-2</v>
      </c>
      <c r="O297" s="77">
        <v>567179.92000000004</v>
      </c>
      <c r="P297" s="77">
        <v>101.65115068840933</v>
      </c>
      <c r="Q297" s="77">
        <v>0</v>
      </c>
      <c r="R297" s="77">
        <v>2339.3309932357301</v>
      </c>
      <c r="S297" s="78">
        <v>8.0000000000000004E-4</v>
      </c>
      <c r="T297" s="78">
        <f t="shared" si="7"/>
        <v>4.756022197849246E-3</v>
      </c>
      <c r="U297" s="78">
        <f>R297/'סכום נכסי הקרן'!$C$42</f>
        <v>8.6562401107511473E-4</v>
      </c>
    </row>
    <row r="298" spans="2:21">
      <c r="B298" t="s">
        <v>1012</v>
      </c>
      <c r="C298" t="s">
        <v>1013</v>
      </c>
      <c r="D298" t="s">
        <v>123</v>
      </c>
      <c r="E298" t="s">
        <v>914</v>
      </c>
      <c r="F298"/>
      <c r="G298" t="s">
        <v>990</v>
      </c>
      <c r="H298" t="s">
        <v>925</v>
      </c>
      <c r="I298" t="s">
        <v>2700</v>
      </c>
      <c r="J298"/>
      <c r="K298" s="77">
        <v>1.33</v>
      </c>
      <c r="L298" t="s">
        <v>106</v>
      </c>
      <c r="M298" s="78">
        <v>4.2500000000000003E-2</v>
      </c>
      <c r="N298" s="78">
        <v>7.6200000000000004E-2</v>
      </c>
      <c r="O298" s="77">
        <v>311948.96000000002</v>
      </c>
      <c r="P298" s="77">
        <v>96.071444430909395</v>
      </c>
      <c r="Q298" s="77">
        <v>0</v>
      </c>
      <c r="R298" s="77">
        <v>1153.5217124011599</v>
      </c>
      <c r="S298" s="78">
        <v>6.9999999999999999E-4</v>
      </c>
      <c r="T298" s="78">
        <f t="shared" si="7"/>
        <v>2.3451896656541921E-3</v>
      </c>
      <c r="U298" s="78">
        <f>R298/'סכום נכסי הקרן'!$C$42</f>
        <v>4.2683831165327884E-4</v>
      </c>
    </row>
    <row r="299" spans="2:21">
      <c r="B299" t="s">
        <v>1014</v>
      </c>
      <c r="C299" t="s">
        <v>1015</v>
      </c>
      <c r="D299" t="s">
        <v>123</v>
      </c>
      <c r="E299" t="s">
        <v>914</v>
      </c>
      <c r="F299"/>
      <c r="G299" t="s">
        <v>990</v>
      </c>
      <c r="H299" t="s">
        <v>925</v>
      </c>
      <c r="I299" t="s">
        <v>2700</v>
      </c>
      <c r="J299"/>
      <c r="K299" s="77">
        <v>4.5599999999999996</v>
      </c>
      <c r="L299" t="s">
        <v>106</v>
      </c>
      <c r="M299" s="78">
        <v>3.1300000000000001E-2</v>
      </c>
      <c r="N299" s="78">
        <v>7.6600000000000001E-2</v>
      </c>
      <c r="O299" s="77">
        <v>141794.98000000001</v>
      </c>
      <c r="P299" s="77">
        <v>82.596972240343021</v>
      </c>
      <c r="Q299" s="77">
        <v>0</v>
      </c>
      <c r="R299" s="77">
        <v>450.78856867461099</v>
      </c>
      <c r="S299" s="78">
        <v>2.0000000000000001E-4</v>
      </c>
      <c r="T299" s="78">
        <f t="shared" si="7"/>
        <v>9.1648443309325924E-4</v>
      </c>
      <c r="U299" s="78">
        <f>R299/'סכום נכסי הקרן'!$C$42</f>
        <v>1.6680555684135521E-4</v>
      </c>
    </row>
    <row r="300" spans="2:21">
      <c r="B300" t="s">
        <v>1016</v>
      </c>
      <c r="C300" t="s">
        <v>1017</v>
      </c>
      <c r="D300" t="s">
        <v>123</v>
      </c>
      <c r="E300" t="s">
        <v>914</v>
      </c>
      <c r="F300"/>
      <c r="G300" t="s">
        <v>1011</v>
      </c>
      <c r="H300" t="s">
        <v>925</v>
      </c>
      <c r="I300" t="s">
        <v>213</v>
      </c>
      <c r="J300"/>
      <c r="K300" s="77">
        <v>4.3600000000000003</v>
      </c>
      <c r="L300" t="s">
        <v>110</v>
      </c>
      <c r="M300" s="78">
        <v>4.8800000000000003E-2</v>
      </c>
      <c r="N300" s="78">
        <v>5.5500000000000001E-2</v>
      </c>
      <c r="O300" s="77">
        <v>388518.25</v>
      </c>
      <c r="P300" s="77">
        <v>96.776150672459082</v>
      </c>
      <c r="Q300" s="77">
        <v>0</v>
      </c>
      <c r="R300" s="77">
        <v>1525.5916259430801</v>
      </c>
      <c r="S300" s="78">
        <v>4.0000000000000002E-4</v>
      </c>
      <c r="T300" s="78">
        <f t="shared" si="7"/>
        <v>3.1016336118396669E-3</v>
      </c>
      <c r="U300" s="78">
        <f>R300/'סכום נכסי הקרן'!$C$42</f>
        <v>5.6451555864902854E-4</v>
      </c>
    </row>
    <row r="301" spans="2:21">
      <c r="B301" t="s">
        <v>1018</v>
      </c>
      <c r="C301" t="s">
        <v>1019</v>
      </c>
      <c r="D301" t="s">
        <v>123</v>
      </c>
      <c r="E301" t="s">
        <v>914</v>
      </c>
      <c r="F301"/>
      <c r="G301" t="s">
        <v>1020</v>
      </c>
      <c r="H301" t="s">
        <v>925</v>
      </c>
      <c r="I301" t="s">
        <v>213</v>
      </c>
      <c r="J301"/>
      <c r="K301" s="77">
        <v>7.31</v>
      </c>
      <c r="L301" t="s">
        <v>106</v>
      </c>
      <c r="M301" s="78">
        <v>5.8999999999999997E-2</v>
      </c>
      <c r="N301" s="78">
        <v>6.6400000000000001E-2</v>
      </c>
      <c r="O301" s="77">
        <v>397025.94</v>
      </c>
      <c r="P301" s="77">
        <v>94.923500003904124</v>
      </c>
      <c r="Q301" s="77">
        <v>0</v>
      </c>
      <c r="R301" s="77">
        <v>1450.5761640417199</v>
      </c>
      <c r="S301" s="78">
        <v>8.0000000000000004E-4</v>
      </c>
      <c r="T301" s="78">
        <f t="shared" si="7"/>
        <v>2.9491219736762718E-3</v>
      </c>
      <c r="U301" s="78">
        <f>R301/'סכום נכסי הקרן'!$C$42</f>
        <v>5.3675754355348609E-4</v>
      </c>
    </row>
    <row r="302" spans="2:21">
      <c r="B302" t="s">
        <v>1021</v>
      </c>
      <c r="C302" t="s">
        <v>1022</v>
      </c>
      <c r="D302" t="s">
        <v>123</v>
      </c>
      <c r="E302" t="s">
        <v>914</v>
      </c>
      <c r="F302"/>
      <c r="G302" t="s">
        <v>1023</v>
      </c>
      <c r="H302" t="s">
        <v>925</v>
      </c>
      <c r="I302" t="s">
        <v>213</v>
      </c>
      <c r="J302"/>
      <c r="K302" s="77">
        <v>6.86</v>
      </c>
      <c r="L302" t="s">
        <v>106</v>
      </c>
      <c r="M302" s="78">
        <v>3.15E-2</v>
      </c>
      <c r="N302" s="78">
        <v>7.1900000000000006E-2</v>
      </c>
      <c r="O302" s="77">
        <v>283589.96000000002</v>
      </c>
      <c r="P302" s="77">
        <v>76.969249998413275</v>
      </c>
      <c r="Q302" s="77">
        <v>0</v>
      </c>
      <c r="R302" s="77">
        <v>840.14842427349799</v>
      </c>
      <c r="S302" s="78">
        <v>4.0000000000000002E-4</v>
      </c>
      <c r="T302" s="78">
        <f t="shared" si="7"/>
        <v>1.7080800309518991E-3</v>
      </c>
      <c r="U302" s="78">
        <f>R302/'סכום נכסי הקרן'!$C$42</f>
        <v>3.1088061117513636E-4</v>
      </c>
    </row>
    <row r="303" spans="2:21">
      <c r="B303" t="s">
        <v>1024</v>
      </c>
      <c r="C303" t="s">
        <v>1025</v>
      </c>
      <c r="D303" t="s">
        <v>123</v>
      </c>
      <c r="E303" t="s">
        <v>914</v>
      </c>
      <c r="F303"/>
      <c r="G303" t="s">
        <v>1026</v>
      </c>
      <c r="H303" t="s">
        <v>925</v>
      </c>
      <c r="I303" t="s">
        <v>2700</v>
      </c>
      <c r="J303"/>
      <c r="K303" s="77">
        <v>7.21</v>
      </c>
      <c r="L303" t="s">
        <v>106</v>
      </c>
      <c r="M303" s="78">
        <v>6.25E-2</v>
      </c>
      <c r="N303" s="78">
        <v>6.7400000000000002E-2</v>
      </c>
      <c r="O303" s="77">
        <v>354487.45</v>
      </c>
      <c r="P303" s="77">
        <v>98.218777764064484</v>
      </c>
      <c r="Q303" s="77">
        <v>0</v>
      </c>
      <c r="R303" s="77">
        <v>1340.1188035197299</v>
      </c>
      <c r="S303" s="78">
        <v>5.9999999999999995E-4</v>
      </c>
      <c r="T303" s="78">
        <f t="shared" si="7"/>
        <v>2.7245544968730931E-3</v>
      </c>
      <c r="U303" s="78">
        <f>R303/'סכום נכסי הקרן'!$C$42</f>
        <v>4.9588494205148037E-4</v>
      </c>
    </row>
    <row r="304" spans="2:21">
      <c r="B304" t="s">
        <v>1027</v>
      </c>
      <c r="C304" t="s">
        <v>1028</v>
      </c>
      <c r="D304" t="s">
        <v>123</v>
      </c>
      <c r="E304" t="s">
        <v>914</v>
      </c>
      <c r="F304"/>
      <c r="G304" t="s">
        <v>977</v>
      </c>
      <c r="H304" t="s">
        <v>925</v>
      </c>
      <c r="I304" t="s">
        <v>2700</v>
      </c>
      <c r="J304"/>
      <c r="K304" s="77">
        <v>4.37</v>
      </c>
      <c r="L304" t="s">
        <v>106</v>
      </c>
      <c r="M304" s="78">
        <v>4.4999999999999998E-2</v>
      </c>
      <c r="N304" s="78">
        <v>6.9800000000000001E-2</v>
      </c>
      <c r="O304" s="77">
        <v>427611.12</v>
      </c>
      <c r="P304" s="77">
        <v>90.378500007015674</v>
      </c>
      <c r="Q304" s="77">
        <v>0</v>
      </c>
      <c r="R304" s="77">
        <v>1487.5173185428</v>
      </c>
      <c r="S304" s="78">
        <v>6.9999999999999999E-4</v>
      </c>
      <c r="T304" s="78">
        <f t="shared" si="7"/>
        <v>3.0242259035302933E-3</v>
      </c>
      <c r="U304" s="78">
        <f>R304/'סכום נכסי הקרן'!$C$42</f>
        <v>5.5042690048734172E-4</v>
      </c>
    </row>
    <row r="305" spans="2:21">
      <c r="B305" t="s">
        <v>1029</v>
      </c>
      <c r="C305" t="s">
        <v>1030</v>
      </c>
      <c r="D305" t="s">
        <v>123</v>
      </c>
      <c r="E305" t="s">
        <v>914</v>
      </c>
      <c r="F305"/>
      <c r="G305" t="s">
        <v>932</v>
      </c>
      <c r="H305" t="s">
        <v>925</v>
      </c>
      <c r="I305" t="s">
        <v>2700</v>
      </c>
      <c r="J305"/>
      <c r="K305" s="77">
        <v>6.93</v>
      </c>
      <c r="L305" t="s">
        <v>106</v>
      </c>
      <c r="M305" s="78">
        <v>0.04</v>
      </c>
      <c r="N305" s="78">
        <v>6.5500000000000003E-2</v>
      </c>
      <c r="O305" s="77">
        <v>212692.47</v>
      </c>
      <c r="P305" s="77">
        <v>84.485111131484786</v>
      </c>
      <c r="Q305" s="77">
        <v>0</v>
      </c>
      <c r="R305" s="77">
        <v>691.64016467438205</v>
      </c>
      <c r="S305" s="78">
        <v>2.0000000000000001E-4</v>
      </c>
      <c r="T305" s="78">
        <f t="shared" si="7"/>
        <v>1.4061524365842472E-3</v>
      </c>
      <c r="U305" s="78">
        <f>R305/'סכום נכסי הקרן'!$C$42</f>
        <v>2.5592801330690592E-4</v>
      </c>
    </row>
    <row r="306" spans="2:21">
      <c r="B306" t="s">
        <v>1031</v>
      </c>
      <c r="C306" t="s">
        <v>1032</v>
      </c>
      <c r="D306" t="s">
        <v>123</v>
      </c>
      <c r="E306" t="s">
        <v>914</v>
      </c>
      <c r="F306"/>
      <c r="G306" t="s">
        <v>932</v>
      </c>
      <c r="H306" t="s">
        <v>925</v>
      </c>
      <c r="I306" t="s">
        <v>2700</v>
      </c>
      <c r="J306"/>
      <c r="K306" s="77">
        <v>2.95</v>
      </c>
      <c r="L306" t="s">
        <v>106</v>
      </c>
      <c r="M306" s="78">
        <v>6.88E-2</v>
      </c>
      <c r="N306" s="78">
        <v>6.8400000000000002E-2</v>
      </c>
      <c r="O306" s="77">
        <v>354487.45</v>
      </c>
      <c r="P306" s="77">
        <v>101.33809722403416</v>
      </c>
      <c r="Q306" s="77">
        <v>0</v>
      </c>
      <c r="R306" s="77">
        <v>1382.6794905660699</v>
      </c>
      <c r="S306" s="78">
        <v>5.0000000000000001E-4</v>
      </c>
      <c r="T306" s="78">
        <f t="shared" si="7"/>
        <v>2.8110833262407252E-3</v>
      </c>
      <c r="U306" s="78">
        <f>R306/'סכום נכסי הקרן'!$C$42</f>
        <v>5.116336978888093E-4</v>
      </c>
    </row>
    <row r="307" spans="2:21">
      <c r="B307" t="s">
        <v>1033</v>
      </c>
      <c r="C307" t="s">
        <v>1034</v>
      </c>
      <c r="D307" t="s">
        <v>123</v>
      </c>
      <c r="E307" t="s">
        <v>914</v>
      </c>
      <c r="F307"/>
      <c r="G307" t="s">
        <v>985</v>
      </c>
      <c r="H307" t="s">
        <v>925</v>
      </c>
      <c r="I307" t="s">
        <v>2700</v>
      </c>
      <c r="J307"/>
      <c r="K307" s="77">
        <v>4.25</v>
      </c>
      <c r="L307" t="s">
        <v>106</v>
      </c>
      <c r="M307" s="78">
        <v>7.0499999999999993E-2</v>
      </c>
      <c r="N307" s="78">
        <v>7.0599999999999996E-2</v>
      </c>
      <c r="O307" s="77">
        <v>42538.49</v>
      </c>
      <c r="P307" s="77">
        <v>100.07035627216656</v>
      </c>
      <c r="Q307" s="77">
        <v>0</v>
      </c>
      <c r="R307" s="77">
        <v>163.84584279033399</v>
      </c>
      <c r="S307" s="78">
        <v>0</v>
      </c>
      <c r="T307" s="78">
        <f t="shared" si="7"/>
        <v>3.3310996502392866E-4</v>
      </c>
      <c r="U307" s="78">
        <f>R307/'סכום נכסי הקרן'!$C$42</f>
        <v>6.0627972717095416E-5</v>
      </c>
    </row>
    <row r="308" spans="2:21">
      <c r="B308" t="s">
        <v>1035</v>
      </c>
      <c r="C308" t="s">
        <v>1036</v>
      </c>
      <c r="D308" t="s">
        <v>123</v>
      </c>
      <c r="E308" t="s">
        <v>914</v>
      </c>
      <c r="F308"/>
      <c r="G308" t="s">
        <v>965</v>
      </c>
      <c r="H308" t="s">
        <v>925</v>
      </c>
      <c r="I308" t="s">
        <v>213</v>
      </c>
      <c r="J308"/>
      <c r="K308" s="77">
        <v>3.76</v>
      </c>
      <c r="L308" t="s">
        <v>113</v>
      </c>
      <c r="M308" s="78">
        <v>7.4200000000000002E-2</v>
      </c>
      <c r="N308" s="78">
        <v>7.5800000000000006E-2</v>
      </c>
      <c r="O308" s="77">
        <v>482102.93</v>
      </c>
      <c r="P308" s="77">
        <v>101.21023014612261</v>
      </c>
      <c r="Q308" s="77">
        <v>0</v>
      </c>
      <c r="R308" s="77">
        <v>2293.45256071824</v>
      </c>
      <c r="S308" s="78">
        <v>6.9999999999999999E-4</v>
      </c>
      <c r="T308" s="78">
        <f t="shared" si="7"/>
        <v>4.6627481617736999E-3</v>
      </c>
      <c r="U308" s="78">
        <f>R308/'סכום נכסי הקרן'!$C$42</f>
        <v>8.4864758794710843E-4</v>
      </c>
    </row>
    <row r="309" spans="2:21">
      <c r="B309" t="s">
        <v>1037</v>
      </c>
      <c r="C309" t="s">
        <v>1038</v>
      </c>
      <c r="D309" t="s">
        <v>123</v>
      </c>
      <c r="E309" t="s">
        <v>914</v>
      </c>
      <c r="F309"/>
      <c r="G309" t="s">
        <v>962</v>
      </c>
      <c r="H309" t="s">
        <v>925</v>
      </c>
      <c r="I309" t="s">
        <v>213</v>
      </c>
      <c r="J309"/>
      <c r="K309" s="77">
        <v>3.1</v>
      </c>
      <c r="L309" t="s">
        <v>106</v>
      </c>
      <c r="M309" s="78">
        <v>4.7E-2</v>
      </c>
      <c r="N309" s="78">
        <v>7.7399999999999997E-2</v>
      </c>
      <c r="O309" s="77">
        <v>269410.46000000002</v>
      </c>
      <c r="P309" s="77">
        <v>91.355777772622474</v>
      </c>
      <c r="Q309" s="77">
        <v>0</v>
      </c>
      <c r="R309" s="77">
        <v>947.32365934399604</v>
      </c>
      <c r="S309" s="78">
        <v>5.0000000000000001E-4</v>
      </c>
      <c r="T309" s="78">
        <f t="shared" si="7"/>
        <v>1.9259747190182302E-3</v>
      </c>
      <c r="U309" s="78">
        <f>R309/'סכום נכסי הקרן'!$C$42</f>
        <v>3.5053872588310244E-4</v>
      </c>
    </row>
    <row r="310" spans="2:21">
      <c r="B310" t="s">
        <v>1039</v>
      </c>
      <c r="C310" t="s">
        <v>1040</v>
      </c>
      <c r="D310" t="s">
        <v>123</v>
      </c>
      <c r="E310" t="s">
        <v>914</v>
      </c>
      <c r="F310"/>
      <c r="G310" t="s">
        <v>990</v>
      </c>
      <c r="H310" t="s">
        <v>925</v>
      </c>
      <c r="I310" t="s">
        <v>213</v>
      </c>
      <c r="J310"/>
      <c r="K310" s="77">
        <v>3.91</v>
      </c>
      <c r="L310" t="s">
        <v>106</v>
      </c>
      <c r="M310" s="78">
        <v>7.9500000000000001E-2</v>
      </c>
      <c r="N310" s="78">
        <v>8.1799999999999998E-2</v>
      </c>
      <c r="O310" s="77">
        <v>212692.47</v>
      </c>
      <c r="P310" s="77">
        <v>101.18391665614675</v>
      </c>
      <c r="Q310" s="77">
        <v>0</v>
      </c>
      <c r="R310" s="77">
        <v>828.34549000641596</v>
      </c>
      <c r="S310" s="78">
        <v>4.0000000000000002E-4</v>
      </c>
      <c r="T310" s="78">
        <f t="shared" si="7"/>
        <v>1.6840838467709028E-3</v>
      </c>
      <c r="U310" s="78">
        <f>R310/'סכום נכסי הקרן'!$C$42</f>
        <v>3.0651316452809494E-4</v>
      </c>
    </row>
    <row r="311" spans="2:21">
      <c r="B311" t="s">
        <v>1041</v>
      </c>
      <c r="C311" t="s">
        <v>1042</v>
      </c>
      <c r="D311" t="s">
        <v>123</v>
      </c>
      <c r="E311" t="s">
        <v>914</v>
      </c>
      <c r="F311"/>
      <c r="G311" t="s">
        <v>965</v>
      </c>
      <c r="H311" t="s">
        <v>1043</v>
      </c>
      <c r="I311" t="s">
        <v>316</v>
      </c>
      <c r="J311"/>
      <c r="K311" s="77">
        <v>3.29</v>
      </c>
      <c r="L311" t="s">
        <v>106</v>
      </c>
      <c r="M311" s="78">
        <v>6.88E-2</v>
      </c>
      <c r="N311" s="78">
        <v>8.5599999999999996E-2</v>
      </c>
      <c r="O311" s="77">
        <v>153138.57999999999</v>
      </c>
      <c r="P311" s="77">
        <v>96.035205479899318</v>
      </c>
      <c r="Q311" s="77">
        <v>0</v>
      </c>
      <c r="R311" s="77">
        <v>566.06069044222795</v>
      </c>
      <c r="S311" s="78">
        <v>2.9999999999999997E-4</v>
      </c>
      <c r="T311" s="78">
        <f t="shared" si="7"/>
        <v>1.1508406535277408E-3</v>
      </c>
      <c r="U311" s="78">
        <f>R311/'סכום נכסי הקרן'!$C$42</f>
        <v>2.0945976725371168E-4</v>
      </c>
    </row>
    <row r="312" spans="2:21">
      <c r="B312" t="s">
        <v>1044</v>
      </c>
      <c r="C312" t="s">
        <v>1045</v>
      </c>
      <c r="D312" t="s">
        <v>123</v>
      </c>
      <c r="E312" t="s">
        <v>914</v>
      </c>
      <c r="F312"/>
      <c r="G312" t="s">
        <v>944</v>
      </c>
      <c r="H312" t="s">
        <v>925</v>
      </c>
      <c r="I312" t="s">
        <v>2700</v>
      </c>
      <c r="J312"/>
      <c r="K312" s="77">
        <v>1.81</v>
      </c>
      <c r="L312" t="s">
        <v>106</v>
      </c>
      <c r="M312" s="78">
        <v>5.7500000000000002E-2</v>
      </c>
      <c r="N312" s="78">
        <v>7.9100000000000004E-2</v>
      </c>
      <c r="O312" s="77">
        <v>120171.25</v>
      </c>
      <c r="P312" s="77">
        <v>96.631805537930134</v>
      </c>
      <c r="Q312" s="77">
        <v>0</v>
      </c>
      <c r="R312" s="77">
        <v>446.95992350951201</v>
      </c>
      <c r="S312" s="78">
        <v>2.0000000000000001E-4</v>
      </c>
      <c r="T312" s="78">
        <f t="shared" si="7"/>
        <v>9.0870053186442438E-4</v>
      </c>
      <c r="U312" s="78">
        <f>R312/'סכום נכסי הקרן'!$C$42</f>
        <v>1.6538884103911117E-4</v>
      </c>
    </row>
    <row r="313" spans="2:21">
      <c r="B313" t="s">
        <v>1047</v>
      </c>
      <c r="C313" t="s">
        <v>1048</v>
      </c>
      <c r="D313" t="s">
        <v>123</v>
      </c>
      <c r="E313" t="s">
        <v>914</v>
      </c>
      <c r="F313"/>
      <c r="G313" t="s">
        <v>1011</v>
      </c>
      <c r="H313" t="s">
        <v>925</v>
      </c>
      <c r="I313" t="s">
        <v>213</v>
      </c>
      <c r="J313"/>
      <c r="K313" s="77">
        <v>3.95</v>
      </c>
      <c r="L313" t="s">
        <v>110</v>
      </c>
      <c r="M313" s="78">
        <v>0.04</v>
      </c>
      <c r="N313" s="78">
        <v>6.0100000000000001E-2</v>
      </c>
      <c r="O313" s="77">
        <v>340307.95</v>
      </c>
      <c r="P313" s="77">
        <v>93.552444436281903</v>
      </c>
      <c r="Q313" s="77">
        <v>0</v>
      </c>
      <c r="R313" s="77">
        <v>1291.77169167957</v>
      </c>
      <c r="S313" s="78">
        <v>2.9999999999999997E-4</v>
      </c>
      <c r="T313" s="78">
        <f t="shared" si="7"/>
        <v>2.6262614644725559E-3</v>
      </c>
      <c r="U313" s="78">
        <f>R313/'סכום נכסי הקרן'!$C$42</f>
        <v>4.7799503207465857E-4</v>
      </c>
    </row>
    <row r="314" spans="2:21">
      <c r="B314" t="s">
        <v>1049</v>
      </c>
      <c r="C314" t="s">
        <v>1050</v>
      </c>
      <c r="D314" t="s">
        <v>123</v>
      </c>
      <c r="E314" t="s">
        <v>914</v>
      </c>
      <c r="F314"/>
      <c r="G314" t="s">
        <v>1051</v>
      </c>
      <c r="H314" t="s">
        <v>925</v>
      </c>
      <c r="I314" t="s">
        <v>213</v>
      </c>
      <c r="J314"/>
      <c r="K314" s="77">
        <v>3.74</v>
      </c>
      <c r="L314" t="s">
        <v>110</v>
      </c>
      <c r="M314" s="78">
        <v>4.6300000000000001E-2</v>
      </c>
      <c r="N314" s="78">
        <v>5.7099999999999998E-2</v>
      </c>
      <c r="O314" s="77">
        <v>290679.71000000002</v>
      </c>
      <c r="P314" s="77">
        <v>100.28508985322716</v>
      </c>
      <c r="Q314" s="77">
        <v>0</v>
      </c>
      <c r="R314" s="77">
        <v>1182.7953669150199</v>
      </c>
      <c r="S314" s="78">
        <v>5.0000000000000001E-4</v>
      </c>
      <c r="T314" s="78">
        <f t="shared" si="7"/>
        <v>2.4047050361095342E-3</v>
      </c>
      <c r="U314" s="78">
        <f>R314/'סכום נכסי הקרן'!$C$42</f>
        <v>4.3767045909730718E-4</v>
      </c>
    </row>
    <row r="315" spans="2:21">
      <c r="B315" t="s">
        <v>1052</v>
      </c>
      <c r="C315" t="s">
        <v>1053</v>
      </c>
      <c r="D315" t="s">
        <v>123</v>
      </c>
      <c r="E315" t="s">
        <v>914</v>
      </c>
      <c r="F315"/>
      <c r="G315" t="s">
        <v>985</v>
      </c>
      <c r="H315" t="s">
        <v>925</v>
      </c>
      <c r="I315" t="s">
        <v>213</v>
      </c>
      <c r="J315"/>
      <c r="K315" s="77">
        <v>4.28</v>
      </c>
      <c r="L315" t="s">
        <v>110</v>
      </c>
      <c r="M315" s="78">
        <v>4.6300000000000001E-2</v>
      </c>
      <c r="N315" s="78">
        <v>7.3700000000000002E-2</v>
      </c>
      <c r="O315" s="77">
        <v>199930.92</v>
      </c>
      <c r="P315" s="77">
        <v>89.980944443610824</v>
      </c>
      <c r="Q315" s="77">
        <v>0</v>
      </c>
      <c r="R315" s="77">
        <v>729.94315468112097</v>
      </c>
      <c r="S315" s="78">
        <v>1E-4</v>
      </c>
      <c r="T315" s="78">
        <f t="shared" si="7"/>
        <v>1.484025072497164E-3</v>
      </c>
      <c r="U315" s="78">
        <f>R315/'סכום נכסי הקרן'!$C$42</f>
        <v>2.7010129102676483E-4</v>
      </c>
    </row>
    <row r="316" spans="2:21">
      <c r="B316" t="s">
        <v>1054</v>
      </c>
      <c r="C316" t="s">
        <v>1055</v>
      </c>
      <c r="D316" t="s">
        <v>123</v>
      </c>
      <c r="E316" t="s">
        <v>914</v>
      </c>
      <c r="F316"/>
      <c r="G316" t="s">
        <v>1011</v>
      </c>
      <c r="H316" t="s">
        <v>925</v>
      </c>
      <c r="I316" t="s">
        <v>213</v>
      </c>
      <c r="J316"/>
      <c r="K316" s="77">
        <v>6.72</v>
      </c>
      <c r="L316" t="s">
        <v>110</v>
      </c>
      <c r="M316" s="78">
        <v>7.8799999999999995E-2</v>
      </c>
      <c r="N316" s="78">
        <v>7.6200000000000004E-2</v>
      </c>
      <c r="O316" s="77">
        <v>382846.45</v>
      </c>
      <c r="P316" s="77">
        <v>101.2416575291477</v>
      </c>
      <c r="Q316" s="77">
        <v>0</v>
      </c>
      <c r="R316" s="77">
        <v>1572.6873723628601</v>
      </c>
      <c r="S316" s="78">
        <v>5.0000000000000001E-4</v>
      </c>
      <c r="T316" s="78">
        <f t="shared" si="7"/>
        <v>3.1973825315284258E-3</v>
      </c>
      <c r="U316" s="78">
        <f>R316/'סכום נכסי הקרן'!$C$42</f>
        <v>5.8194242514989837E-4</v>
      </c>
    </row>
    <row r="317" spans="2:21">
      <c r="B317" s="89" t="s">
        <v>2997</v>
      </c>
      <c r="C317" t="s">
        <v>1056</v>
      </c>
      <c r="D317" t="s">
        <v>123</v>
      </c>
      <c r="E317" t="s">
        <v>914</v>
      </c>
      <c r="F317"/>
      <c r="G317" t="s">
        <v>1057</v>
      </c>
      <c r="H317" t="s">
        <v>925</v>
      </c>
      <c r="I317" t="s">
        <v>2700</v>
      </c>
      <c r="J317"/>
      <c r="K317" s="77">
        <v>7.03</v>
      </c>
      <c r="L317" t="s">
        <v>106</v>
      </c>
      <c r="M317" s="78">
        <v>4.2799999999999998E-2</v>
      </c>
      <c r="N317" s="78">
        <v>6.6600000000000006E-2</v>
      </c>
      <c r="O317" s="77">
        <v>567179.92000000004</v>
      </c>
      <c r="P317" s="77">
        <v>84.876519451252904</v>
      </c>
      <c r="Q317" s="77">
        <v>0</v>
      </c>
      <c r="R317" s="77">
        <v>1852.9185116461199</v>
      </c>
      <c r="S317" s="78">
        <v>1E-4</v>
      </c>
      <c r="T317" s="78">
        <f t="shared" si="7"/>
        <v>3.7671118784287022E-3</v>
      </c>
      <c r="U317" s="78">
        <f>R317/'סכום נכסי הקרן'!$C$42</f>
        <v>6.8563651697185063E-4</v>
      </c>
    </row>
    <row r="318" spans="2:21">
      <c r="B318" t="s">
        <v>1058</v>
      </c>
      <c r="C318" t="s">
        <v>1059</v>
      </c>
      <c r="D318" t="s">
        <v>123</v>
      </c>
      <c r="E318" t="s">
        <v>914</v>
      </c>
      <c r="F318"/>
      <c r="G318" t="s">
        <v>977</v>
      </c>
      <c r="H318" t="s">
        <v>1060</v>
      </c>
      <c r="I318" t="s">
        <v>2700</v>
      </c>
      <c r="J318"/>
      <c r="K318" s="77">
        <v>1.61</v>
      </c>
      <c r="L318" t="s">
        <v>106</v>
      </c>
      <c r="M318" s="78">
        <v>6.5000000000000002E-2</v>
      </c>
      <c r="N318" s="78">
        <v>7.85E-2</v>
      </c>
      <c r="O318" s="77">
        <v>141794.98000000001</v>
      </c>
      <c r="P318" s="77">
        <v>99.320722255329457</v>
      </c>
      <c r="Q318" s="77">
        <v>0</v>
      </c>
      <c r="R318" s="77">
        <v>542.06159149427197</v>
      </c>
      <c r="S318" s="78">
        <v>2.9999999999999997E-4</v>
      </c>
      <c r="T318" s="78">
        <f t="shared" si="7"/>
        <v>1.1020488204545671E-3</v>
      </c>
      <c r="U318" s="78">
        <f>R318/'סכום נכסי הקרן'!$C$42</f>
        <v>2.0057936668039066E-4</v>
      </c>
    </row>
    <row r="319" spans="2:21">
      <c r="B319" t="s">
        <v>1061</v>
      </c>
      <c r="C319" t="s">
        <v>1062</v>
      </c>
      <c r="D319" t="s">
        <v>123</v>
      </c>
      <c r="E319" t="s">
        <v>914</v>
      </c>
      <c r="F319"/>
      <c r="G319" t="s">
        <v>1011</v>
      </c>
      <c r="H319" t="s">
        <v>1060</v>
      </c>
      <c r="I319" t="s">
        <v>2700</v>
      </c>
      <c r="J319"/>
      <c r="K319" s="77">
        <v>4.2300000000000004</v>
      </c>
      <c r="L319" t="s">
        <v>106</v>
      </c>
      <c r="M319" s="78">
        <v>4.1300000000000003E-2</v>
      </c>
      <c r="N319" s="78">
        <v>7.5300000000000006E-2</v>
      </c>
      <c r="O319" s="77">
        <v>507626.03</v>
      </c>
      <c r="P319" s="77">
        <v>86.911208331712444</v>
      </c>
      <c r="Q319" s="77">
        <v>0</v>
      </c>
      <c r="R319" s="77">
        <v>1698.11689452883</v>
      </c>
      <c r="S319" s="78">
        <v>1.2999999999999999E-3</v>
      </c>
      <c r="T319" s="78">
        <f t="shared" si="7"/>
        <v>3.4523894516316146E-3</v>
      </c>
      <c r="U319" s="78">
        <f>R319/'סכום נכסי הקרן'!$C$42</f>
        <v>6.2835518435263216E-4</v>
      </c>
    </row>
    <row r="320" spans="2:21">
      <c r="B320" t="s">
        <v>1063</v>
      </c>
      <c r="C320" t="s">
        <v>1064</v>
      </c>
      <c r="D320" t="s">
        <v>123</v>
      </c>
      <c r="E320" t="s">
        <v>914</v>
      </c>
      <c r="F320"/>
      <c r="G320" t="s">
        <v>1065</v>
      </c>
      <c r="H320" t="s">
        <v>1060</v>
      </c>
      <c r="I320" t="s">
        <v>213</v>
      </c>
      <c r="J320"/>
      <c r="K320" s="77">
        <v>3.79</v>
      </c>
      <c r="L320" t="s">
        <v>110</v>
      </c>
      <c r="M320" s="78">
        <v>3.1300000000000001E-2</v>
      </c>
      <c r="N320" s="78">
        <v>6.6600000000000006E-2</v>
      </c>
      <c r="O320" s="77">
        <v>212692.47</v>
      </c>
      <c r="P320" s="77">
        <v>89.363726046719009</v>
      </c>
      <c r="Q320" s="77">
        <v>0</v>
      </c>
      <c r="R320" s="77">
        <v>771.20868503343604</v>
      </c>
      <c r="S320" s="78">
        <v>2.9999999999999997E-4</v>
      </c>
      <c r="T320" s="78">
        <f t="shared" si="7"/>
        <v>1.5679207584557246E-3</v>
      </c>
      <c r="U320" s="78">
        <f>R320/'סכום נכסי הקרן'!$C$42</f>
        <v>2.8537079927762798E-4</v>
      </c>
    </row>
    <row r="321" spans="2:21">
      <c r="B321" t="s">
        <v>1066</v>
      </c>
      <c r="C321" t="s">
        <v>1067</v>
      </c>
      <c r="D321" t="s">
        <v>123</v>
      </c>
      <c r="E321" t="s">
        <v>914</v>
      </c>
      <c r="F321"/>
      <c r="G321" t="s">
        <v>1068</v>
      </c>
      <c r="H321" t="s">
        <v>1060</v>
      </c>
      <c r="I321" t="s">
        <v>213</v>
      </c>
      <c r="J321"/>
      <c r="K321" s="77">
        <v>4.57</v>
      </c>
      <c r="L321" t="s">
        <v>110</v>
      </c>
      <c r="M321" s="78">
        <v>6.6299999999999998E-2</v>
      </c>
      <c r="N321" s="78">
        <v>6.8400000000000002E-2</v>
      </c>
      <c r="O321" s="77">
        <v>241051.47</v>
      </c>
      <c r="P321" s="77">
        <v>98.622356149622348</v>
      </c>
      <c r="Q321" s="77">
        <v>0</v>
      </c>
      <c r="R321" s="77">
        <v>964.59206874591996</v>
      </c>
      <c r="S321" s="78">
        <v>0</v>
      </c>
      <c r="T321" s="78">
        <f t="shared" si="7"/>
        <v>1.961082593309888E-3</v>
      </c>
      <c r="U321" s="78">
        <f>R321/'סכום נכסי הקרן'!$C$42</f>
        <v>3.5692856548023648E-4</v>
      </c>
    </row>
    <row r="322" spans="2:21">
      <c r="B322" t="s">
        <v>1069</v>
      </c>
      <c r="C322" t="s">
        <v>1070</v>
      </c>
      <c r="D322" t="s">
        <v>123</v>
      </c>
      <c r="E322" t="s">
        <v>914</v>
      </c>
      <c r="F322"/>
      <c r="G322" t="s">
        <v>965</v>
      </c>
      <c r="H322" t="s">
        <v>1071</v>
      </c>
      <c r="I322" t="s">
        <v>316</v>
      </c>
      <c r="J322"/>
      <c r="K322" s="77">
        <v>4.8099999999999996</v>
      </c>
      <c r="L322" t="s">
        <v>106</v>
      </c>
      <c r="M322" s="78">
        <v>7.7499999999999999E-2</v>
      </c>
      <c r="N322" s="78">
        <v>8.77E-2</v>
      </c>
      <c r="O322" s="77">
        <v>292764.09999999998</v>
      </c>
      <c r="P322" s="77">
        <v>95.504166665243446</v>
      </c>
      <c r="Q322" s="77">
        <v>0</v>
      </c>
      <c r="R322" s="77">
        <v>1076.187766986</v>
      </c>
      <c r="S322" s="78">
        <v>1E-4</v>
      </c>
      <c r="T322" s="78">
        <f t="shared" si="7"/>
        <v>2.1879643896649129E-3</v>
      </c>
      <c r="U322" s="78">
        <f>R322/'סכום נכסי הקרן'!$C$42</f>
        <v>3.9822238675162942E-4</v>
      </c>
    </row>
    <row r="323" spans="2:21">
      <c r="B323" t="s">
        <v>1072</v>
      </c>
      <c r="C323" t="s">
        <v>1073</v>
      </c>
      <c r="D323" t="s">
        <v>123</v>
      </c>
      <c r="E323" t="s">
        <v>914</v>
      </c>
      <c r="F323"/>
      <c r="G323" t="s">
        <v>1051</v>
      </c>
      <c r="H323" t="s">
        <v>1060</v>
      </c>
      <c r="I323" t="s">
        <v>2700</v>
      </c>
      <c r="J323"/>
      <c r="K323" s="77">
        <v>4.33</v>
      </c>
      <c r="L323" t="s">
        <v>113</v>
      </c>
      <c r="M323" s="78">
        <v>8.3799999999999999E-2</v>
      </c>
      <c r="N323" s="78">
        <v>8.3599999999999994E-2</v>
      </c>
      <c r="O323" s="77">
        <v>425384.94</v>
      </c>
      <c r="P323" s="77">
        <v>101.91552055824998</v>
      </c>
      <c r="Q323" s="77">
        <v>0</v>
      </c>
      <c r="R323" s="77">
        <v>2037.7364570765701</v>
      </c>
      <c r="S323" s="78">
        <v>5.9999999999999995E-4</v>
      </c>
      <c r="T323" s="78">
        <f t="shared" si="7"/>
        <v>4.1428595830373151E-3</v>
      </c>
      <c r="U323" s="78">
        <f>R323/'סכום נכסי הקרן'!$C$42</f>
        <v>7.5402480905397361E-4</v>
      </c>
    </row>
    <row r="324" spans="2:21">
      <c r="B324" t="s">
        <v>1074</v>
      </c>
      <c r="C324" t="s">
        <v>1075</v>
      </c>
      <c r="D324" t="s">
        <v>123</v>
      </c>
      <c r="E324" t="s">
        <v>914</v>
      </c>
      <c r="F324"/>
      <c r="G324" t="s">
        <v>985</v>
      </c>
      <c r="H324" t="s">
        <v>1060</v>
      </c>
      <c r="I324" t="s">
        <v>213</v>
      </c>
      <c r="J324"/>
      <c r="K324" s="77">
        <v>6.93</v>
      </c>
      <c r="L324" t="s">
        <v>106</v>
      </c>
      <c r="M324" s="78">
        <v>6.0999999999999999E-2</v>
      </c>
      <c r="N324" s="78">
        <v>7.0000000000000007E-2</v>
      </c>
      <c r="O324" s="77">
        <v>70897.490000000005</v>
      </c>
      <c r="P324" s="77">
        <v>94.239833267863261</v>
      </c>
      <c r="Q324" s="77">
        <v>0</v>
      </c>
      <c r="R324" s="77">
        <v>257.16584033696802</v>
      </c>
      <c r="S324" s="78">
        <v>0</v>
      </c>
      <c r="T324" s="78">
        <f t="shared" si="7"/>
        <v>5.2283599401186862E-4</v>
      </c>
      <c r="U324" s="78">
        <f>R324/'סכום נכסי הקרן'!$C$42</f>
        <v>9.5159225807579803E-5</v>
      </c>
    </row>
    <row r="325" spans="2:21">
      <c r="B325" t="s">
        <v>1076</v>
      </c>
      <c r="C325" t="s">
        <v>1077</v>
      </c>
      <c r="D325" t="s">
        <v>123</v>
      </c>
      <c r="E325" t="s">
        <v>914</v>
      </c>
      <c r="F325"/>
      <c r="G325" t="s">
        <v>985</v>
      </c>
      <c r="H325" t="s">
        <v>1060</v>
      </c>
      <c r="I325" t="s">
        <v>213</v>
      </c>
      <c r="J325"/>
      <c r="K325" s="77">
        <v>4.08</v>
      </c>
      <c r="L325" t="s">
        <v>110</v>
      </c>
      <c r="M325" s="78">
        <v>6.13E-2</v>
      </c>
      <c r="N325" s="78">
        <v>5.4600000000000003E-2</v>
      </c>
      <c r="O325" s="77">
        <v>283589.96000000002</v>
      </c>
      <c r="P325" s="77">
        <v>104.69084721081134</v>
      </c>
      <c r="Q325" s="77">
        <v>0</v>
      </c>
      <c r="R325" s="77">
        <v>1204.6422589896099</v>
      </c>
      <c r="S325" s="78">
        <v>5.0000000000000001E-4</v>
      </c>
      <c r="T325" s="78">
        <f t="shared" si="7"/>
        <v>2.4491212833020904E-3</v>
      </c>
      <c r="U325" s="78">
        <f>R325/'סכום נכסי הקרן'!$C$42</f>
        <v>4.4575447730670726E-4</v>
      </c>
    </row>
    <row r="326" spans="2:21">
      <c r="B326" t="s">
        <v>1078</v>
      </c>
      <c r="C326" t="s">
        <v>1079</v>
      </c>
      <c r="D326" t="s">
        <v>123</v>
      </c>
      <c r="E326" t="s">
        <v>914</v>
      </c>
      <c r="F326"/>
      <c r="G326" t="s">
        <v>985</v>
      </c>
      <c r="H326" t="s">
        <v>1060</v>
      </c>
      <c r="I326" t="s">
        <v>213</v>
      </c>
      <c r="J326"/>
      <c r="K326" s="77">
        <v>3.44</v>
      </c>
      <c r="L326" t="s">
        <v>106</v>
      </c>
      <c r="M326" s="78">
        <v>7.3499999999999996E-2</v>
      </c>
      <c r="N326" s="78">
        <v>6.7299999999999999E-2</v>
      </c>
      <c r="O326" s="77">
        <v>226871.97</v>
      </c>
      <c r="P326" s="77">
        <v>104.10699999206599</v>
      </c>
      <c r="Q326" s="77">
        <v>0</v>
      </c>
      <c r="R326" s="77">
        <v>909.09377728932498</v>
      </c>
      <c r="S326" s="78">
        <v>2.0000000000000001E-4</v>
      </c>
      <c r="T326" s="78">
        <f t="shared" si="7"/>
        <v>1.8482507166436538E-3</v>
      </c>
      <c r="U326" s="78">
        <f>R326/'סכום נכסי הקרן'!$C$42</f>
        <v>3.3639250034136347E-4</v>
      </c>
    </row>
    <row r="327" spans="2:21">
      <c r="B327" t="s">
        <v>1080</v>
      </c>
      <c r="C327" t="s">
        <v>1081</v>
      </c>
      <c r="D327" t="s">
        <v>123</v>
      </c>
      <c r="E327" t="s">
        <v>914</v>
      </c>
      <c r="F327"/>
      <c r="G327" t="s">
        <v>965</v>
      </c>
      <c r="H327" t="s">
        <v>1071</v>
      </c>
      <c r="I327" t="s">
        <v>316</v>
      </c>
      <c r="J327"/>
      <c r="K327" s="77">
        <v>4.18</v>
      </c>
      <c r="L327" t="s">
        <v>106</v>
      </c>
      <c r="M327" s="78">
        <v>7.4999999999999997E-2</v>
      </c>
      <c r="N327" s="78">
        <v>9.4100000000000003E-2</v>
      </c>
      <c r="O327" s="77">
        <v>340307.95</v>
      </c>
      <c r="P327" s="77">
        <v>93.907999992653785</v>
      </c>
      <c r="Q327" s="77">
        <v>0</v>
      </c>
      <c r="R327" s="77">
        <v>1230.0495238051899</v>
      </c>
      <c r="S327" s="78">
        <v>2.9999999999999997E-4</v>
      </c>
      <c r="T327" s="78">
        <f t="shared" si="7"/>
        <v>2.500776015274154E-3</v>
      </c>
      <c r="U327" s="78">
        <f>R327/'סכום נכסי הקרן'!$C$42</f>
        <v>4.5515594231687644E-4</v>
      </c>
    </row>
    <row r="328" spans="2:21">
      <c r="B328" t="s">
        <v>1082</v>
      </c>
      <c r="C328" t="s">
        <v>1083</v>
      </c>
      <c r="D328" t="s">
        <v>123</v>
      </c>
      <c r="E328" t="s">
        <v>914</v>
      </c>
      <c r="F328"/>
      <c r="G328" t="s">
        <v>1026</v>
      </c>
      <c r="H328" t="s">
        <v>1060</v>
      </c>
      <c r="I328" t="s">
        <v>2700</v>
      </c>
      <c r="J328"/>
      <c r="K328" s="77">
        <v>4.97</v>
      </c>
      <c r="L328" t="s">
        <v>106</v>
      </c>
      <c r="M328" s="78">
        <v>3.7499999999999999E-2</v>
      </c>
      <c r="N328" s="78">
        <v>6.59E-2</v>
      </c>
      <c r="O328" s="77">
        <v>141794.98000000001</v>
      </c>
      <c r="P328" s="77">
        <v>88.756749969145673</v>
      </c>
      <c r="Q328" s="77">
        <v>0</v>
      </c>
      <c r="R328" s="77">
        <v>484.40671847362302</v>
      </c>
      <c r="S328" s="78">
        <v>2.0000000000000001E-4</v>
      </c>
      <c r="T328" s="78">
        <f t="shared" si="7"/>
        <v>9.8483246385805781E-4</v>
      </c>
      <c r="U328" s="78">
        <f>R328/'סכום נכסי הקרן'!$C$42</f>
        <v>1.7924530040825133E-4</v>
      </c>
    </row>
    <row r="329" spans="2:21">
      <c r="B329" t="s">
        <v>1084</v>
      </c>
      <c r="C329" t="s">
        <v>1085</v>
      </c>
      <c r="D329" t="s">
        <v>123</v>
      </c>
      <c r="E329" t="s">
        <v>914</v>
      </c>
      <c r="F329"/>
      <c r="G329" t="s">
        <v>1057</v>
      </c>
      <c r="H329" t="s">
        <v>1060</v>
      </c>
      <c r="I329" t="s">
        <v>213</v>
      </c>
      <c r="J329"/>
      <c r="K329" s="77">
        <v>6.84</v>
      </c>
      <c r="L329" t="s">
        <v>106</v>
      </c>
      <c r="M329" s="78">
        <v>5.1299999999999998E-2</v>
      </c>
      <c r="N329" s="78">
        <v>7.1099999999999997E-2</v>
      </c>
      <c r="O329" s="77">
        <v>304859.21000000002</v>
      </c>
      <c r="P329" s="77">
        <v>87.877152770454401</v>
      </c>
      <c r="Q329" s="77">
        <v>0</v>
      </c>
      <c r="R329" s="77">
        <v>1031.15323417632</v>
      </c>
      <c r="S329" s="78">
        <v>5.9999999999999995E-4</v>
      </c>
      <c r="T329" s="78">
        <f t="shared" si="7"/>
        <v>2.09640606023999E-3</v>
      </c>
      <c r="U329" s="78">
        <f>R329/'סכום נכסי הקרן'!$C$42</f>
        <v>3.8155823232443204E-4</v>
      </c>
    </row>
    <row r="330" spans="2:21">
      <c r="B330" t="s">
        <v>1086</v>
      </c>
      <c r="C330" t="s">
        <v>1087</v>
      </c>
      <c r="D330" t="s">
        <v>123</v>
      </c>
      <c r="E330" t="s">
        <v>914</v>
      </c>
      <c r="F330"/>
      <c r="G330" t="s">
        <v>977</v>
      </c>
      <c r="H330" t="s">
        <v>1060</v>
      </c>
      <c r="I330" t="s">
        <v>213</v>
      </c>
      <c r="J330"/>
      <c r="K330" s="77">
        <v>7.01</v>
      </c>
      <c r="L330" t="s">
        <v>106</v>
      </c>
      <c r="M330" s="78">
        <v>6.4000000000000001E-2</v>
      </c>
      <c r="N330" s="78">
        <v>6.9400000000000003E-2</v>
      </c>
      <c r="O330" s="77">
        <v>354487.45</v>
      </c>
      <c r="P330" s="77">
        <v>98.792777791569392</v>
      </c>
      <c r="Q330" s="77">
        <v>0</v>
      </c>
      <c r="R330" s="77">
        <v>1347.9505872945999</v>
      </c>
      <c r="S330" s="78">
        <v>2.9999999999999997E-4</v>
      </c>
      <c r="T330" s="78">
        <f t="shared" si="7"/>
        <v>2.7404770566090784E-3</v>
      </c>
      <c r="U330" s="78">
        <f>R330/'סכום נכסי הקרן'!$C$42</f>
        <v>4.9878294156701665E-4</v>
      </c>
    </row>
    <row r="331" spans="2:21">
      <c r="B331" t="s">
        <v>1088</v>
      </c>
      <c r="C331" t="s">
        <v>1089</v>
      </c>
      <c r="D331" t="s">
        <v>123</v>
      </c>
      <c r="E331" t="s">
        <v>914</v>
      </c>
      <c r="F331"/>
      <c r="G331" t="s">
        <v>965</v>
      </c>
      <c r="H331" t="s">
        <v>1071</v>
      </c>
      <c r="I331" t="s">
        <v>316</v>
      </c>
      <c r="J331"/>
      <c r="K331" s="77">
        <v>4.2300000000000004</v>
      </c>
      <c r="L331" t="s">
        <v>106</v>
      </c>
      <c r="M331" s="78">
        <v>7.6300000000000007E-2</v>
      </c>
      <c r="N331" s="78">
        <v>9.5500000000000002E-2</v>
      </c>
      <c r="O331" s="77">
        <v>425384.94</v>
      </c>
      <c r="P331" s="77">
        <v>92.700986104303496</v>
      </c>
      <c r="Q331" s="77">
        <v>0</v>
      </c>
      <c r="R331" s="77">
        <v>1517.7993953247999</v>
      </c>
      <c r="S331" s="78">
        <v>8.9999999999999998E-4</v>
      </c>
      <c r="T331" s="78">
        <f t="shared" si="7"/>
        <v>3.085791466414987E-3</v>
      </c>
      <c r="U331" s="78">
        <f>R331/'סכום נכסי הקרן'!$C$42</f>
        <v>5.6163219501108167E-4</v>
      </c>
    </row>
    <row r="332" spans="2:21">
      <c r="B332" t="s">
        <v>1090</v>
      </c>
      <c r="C332" t="s">
        <v>1091</v>
      </c>
      <c r="D332" t="s">
        <v>123</v>
      </c>
      <c r="E332" t="s">
        <v>914</v>
      </c>
      <c r="F332"/>
      <c r="G332" t="s">
        <v>932</v>
      </c>
      <c r="H332" t="s">
        <v>1071</v>
      </c>
      <c r="I332" t="s">
        <v>316</v>
      </c>
      <c r="J332"/>
      <c r="K332" s="77">
        <v>3.17</v>
      </c>
      <c r="L332" t="s">
        <v>106</v>
      </c>
      <c r="M332" s="78">
        <v>5.2999999999999999E-2</v>
      </c>
      <c r="N332" s="78">
        <v>0.10100000000000001</v>
      </c>
      <c r="O332" s="77">
        <v>438855.46</v>
      </c>
      <c r="P332" s="77">
        <v>86.103388891458422</v>
      </c>
      <c r="Q332" s="77">
        <v>0</v>
      </c>
      <c r="R332" s="77">
        <v>1454.41941064812</v>
      </c>
      <c r="S332" s="78">
        <v>2.9999999999999997E-4</v>
      </c>
      <c r="T332" s="78">
        <f t="shared" ref="T332:T359" si="8">R332/$R$11</f>
        <v>2.9569355606482309E-3</v>
      </c>
      <c r="U332" s="78">
        <f>R332/'סכום נכסי הקרן'!$C$42</f>
        <v>5.3817966233556623E-4</v>
      </c>
    </row>
    <row r="333" spans="2:21">
      <c r="B333" t="s">
        <v>1092</v>
      </c>
      <c r="C333" t="s">
        <v>1093</v>
      </c>
      <c r="D333" t="s">
        <v>123</v>
      </c>
      <c r="E333" t="s">
        <v>914</v>
      </c>
      <c r="F333"/>
      <c r="G333" t="s">
        <v>1051</v>
      </c>
      <c r="H333" t="s">
        <v>1060</v>
      </c>
      <c r="I333" t="s">
        <v>2700</v>
      </c>
      <c r="J333"/>
      <c r="K333" s="77">
        <v>6.19</v>
      </c>
      <c r="L333" t="s">
        <v>106</v>
      </c>
      <c r="M333" s="78">
        <v>4.1300000000000003E-2</v>
      </c>
      <c r="N333" s="78">
        <v>8.4199999999999997E-2</v>
      </c>
      <c r="O333" s="77">
        <v>148884.73000000001</v>
      </c>
      <c r="P333" s="77">
        <v>77.034250009655196</v>
      </c>
      <c r="Q333" s="77">
        <v>0</v>
      </c>
      <c r="R333" s="77">
        <v>441.45041303230602</v>
      </c>
      <c r="S333" s="78">
        <v>1E-4</v>
      </c>
      <c r="T333" s="78">
        <f t="shared" si="8"/>
        <v>8.9749931484783179E-4</v>
      </c>
      <c r="U333" s="78">
        <f>R333/'סכום נכסי הקרן'!$C$42</f>
        <v>1.6335015366561437E-4</v>
      </c>
    </row>
    <row r="334" spans="2:21">
      <c r="B334" t="s">
        <v>1094</v>
      </c>
      <c r="C334" t="s">
        <v>1095</v>
      </c>
      <c r="D334" t="s">
        <v>123</v>
      </c>
      <c r="E334" t="s">
        <v>914</v>
      </c>
      <c r="F334"/>
      <c r="G334" t="s">
        <v>1051</v>
      </c>
      <c r="H334" t="s">
        <v>1060</v>
      </c>
      <c r="I334" t="s">
        <v>2700</v>
      </c>
      <c r="J334"/>
      <c r="K334" s="77">
        <v>4.88</v>
      </c>
      <c r="L334" t="s">
        <v>110</v>
      </c>
      <c r="M334" s="78">
        <v>6.5000000000000002E-2</v>
      </c>
      <c r="N334" s="78">
        <v>6.3700000000000007E-2</v>
      </c>
      <c r="O334" s="77">
        <v>170153.98</v>
      </c>
      <c r="P334" s="77">
        <v>100.90243834602047</v>
      </c>
      <c r="Q334" s="77">
        <v>0</v>
      </c>
      <c r="R334" s="77">
        <v>696.63020615006099</v>
      </c>
      <c r="S334" s="78">
        <v>2.0000000000000001E-4</v>
      </c>
      <c r="T334" s="78">
        <f t="shared" si="8"/>
        <v>1.4162975370831255E-3</v>
      </c>
      <c r="U334" s="78">
        <f>R334/'סכום נכסי הקרן'!$C$42</f>
        <v>2.5777448126295766E-4</v>
      </c>
    </row>
    <row r="335" spans="2:21">
      <c r="B335" t="s">
        <v>1096</v>
      </c>
      <c r="C335" t="s">
        <v>1097</v>
      </c>
      <c r="D335" t="s">
        <v>123</v>
      </c>
      <c r="E335" t="s">
        <v>914</v>
      </c>
      <c r="F335"/>
      <c r="G335" t="s">
        <v>1051</v>
      </c>
      <c r="H335" t="s">
        <v>1060</v>
      </c>
      <c r="I335" t="s">
        <v>2700</v>
      </c>
      <c r="J335"/>
      <c r="K335" s="77">
        <v>0.75</v>
      </c>
      <c r="L335" t="s">
        <v>106</v>
      </c>
      <c r="M335" s="78">
        <v>6.25E-2</v>
      </c>
      <c r="N335" s="78">
        <v>8.2100000000000006E-2</v>
      </c>
      <c r="O335" s="77">
        <v>378507.52000000002</v>
      </c>
      <c r="P335" s="77">
        <v>104.23519443270273</v>
      </c>
      <c r="Q335" s="77">
        <v>0</v>
      </c>
      <c r="R335" s="77">
        <v>1518.5769521960301</v>
      </c>
      <c r="S335" s="78">
        <v>4.0000000000000002E-4</v>
      </c>
      <c r="T335" s="78">
        <f t="shared" si="8"/>
        <v>3.0873722934763792E-3</v>
      </c>
      <c r="U335" s="78">
        <f>R335/'סכום נכסי הקרן'!$C$42</f>
        <v>5.6191991483339819E-4</v>
      </c>
    </row>
    <row r="336" spans="2:21">
      <c r="B336" t="s">
        <v>1098</v>
      </c>
      <c r="C336" t="s">
        <v>1099</v>
      </c>
      <c r="D336" t="s">
        <v>123</v>
      </c>
      <c r="E336" t="s">
        <v>914</v>
      </c>
      <c r="F336"/>
      <c r="G336" t="s">
        <v>977</v>
      </c>
      <c r="H336" t="s">
        <v>1060</v>
      </c>
      <c r="I336" t="s">
        <v>213</v>
      </c>
      <c r="J336"/>
      <c r="K336" s="77">
        <v>2.77</v>
      </c>
      <c r="L336" t="s">
        <v>110</v>
      </c>
      <c r="M336" s="78">
        <v>5.7500000000000002E-2</v>
      </c>
      <c r="N336" s="78">
        <v>5.57E-2</v>
      </c>
      <c r="O336" s="77">
        <v>129033.43</v>
      </c>
      <c r="P336" s="77">
        <v>100.33043833307384</v>
      </c>
      <c r="Q336" s="77">
        <v>0</v>
      </c>
      <c r="R336" s="77">
        <v>525.28316250092405</v>
      </c>
      <c r="S336" s="78">
        <v>2.0000000000000001E-4</v>
      </c>
      <c r="T336" s="78">
        <f t="shared" si="8"/>
        <v>1.0679371103254145E-3</v>
      </c>
      <c r="U336" s="78">
        <f>R336/'סכום נכסי הקרן'!$C$42</f>
        <v>1.9437083481946244E-4</v>
      </c>
    </row>
    <row r="337" spans="2:21">
      <c r="B337" t="s">
        <v>1100</v>
      </c>
      <c r="C337" t="s">
        <v>1101</v>
      </c>
      <c r="D337" t="s">
        <v>123</v>
      </c>
      <c r="E337" t="s">
        <v>914</v>
      </c>
      <c r="F337"/>
      <c r="G337" t="s">
        <v>977</v>
      </c>
      <c r="H337" t="s">
        <v>1060</v>
      </c>
      <c r="I337" t="s">
        <v>213</v>
      </c>
      <c r="J337"/>
      <c r="K337" s="77">
        <v>4.7699999999999996</v>
      </c>
      <c r="L337" t="s">
        <v>110</v>
      </c>
      <c r="M337" s="78">
        <v>6.13E-2</v>
      </c>
      <c r="N337" s="78">
        <v>6.0900000000000003E-2</v>
      </c>
      <c r="O337" s="77">
        <v>283589.96000000002</v>
      </c>
      <c r="P337" s="77">
        <v>99.869958903481802</v>
      </c>
      <c r="Q337" s="77">
        <v>0</v>
      </c>
      <c r="R337" s="77">
        <v>1149.1699236747199</v>
      </c>
      <c r="S337" s="78">
        <v>0</v>
      </c>
      <c r="T337" s="78">
        <f t="shared" si="8"/>
        <v>2.3363421772726223E-3</v>
      </c>
      <c r="U337" s="78">
        <f>R337/'סכום נכסי הקרן'!$C$42</f>
        <v>4.2522801673407977E-4</v>
      </c>
    </row>
    <row r="338" spans="2:21">
      <c r="B338" t="s">
        <v>1102</v>
      </c>
      <c r="C338" t="s">
        <v>1103</v>
      </c>
      <c r="D338" t="s">
        <v>123</v>
      </c>
      <c r="E338" t="s">
        <v>914</v>
      </c>
      <c r="F338"/>
      <c r="G338" t="s">
        <v>977</v>
      </c>
      <c r="H338" t="s">
        <v>1104</v>
      </c>
      <c r="I338" t="s">
        <v>316</v>
      </c>
      <c r="J338"/>
      <c r="K338" s="77">
        <v>6.31</v>
      </c>
      <c r="L338" t="s">
        <v>106</v>
      </c>
      <c r="M338" s="78">
        <v>3.7499999999999999E-2</v>
      </c>
      <c r="N338" s="78">
        <v>7.1099999999999997E-2</v>
      </c>
      <c r="O338" s="77">
        <v>453743.94</v>
      </c>
      <c r="P338" s="77">
        <v>80.647166658402341</v>
      </c>
      <c r="Q338" s="77">
        <v>0</v>
      </c>
      <c r="R338" s="77">
        <v>1408.4708496211799</v>
      </c>
      <c r="S338" s="78">
        <v>5.0000000000000001E-4</v>
      </c>
      <c r="T338" s="78">
        <f t="shared" si="8"/>
        <v>2.863518948447883E-3</v>
      </c>
      <c r="U338" s="78">
        <f>R338/'סכום נכסי הקרן'!$C$42</f>
        <v>5.211772895143288E-4</v>
      </c>
    </row>
    <row r="339" spans="2:21">
      <c r="B339" t="s">
        <v>1105</v>
      </c>
      <c r="C339" t="s">
        <v>1106</v>
      </c>
      <c r="D339" t="s">
        <v>123</v>
      </c>
      <c r="E339" t="s">
        <v>914</v>
      </c>
      <c r="F339"/>
      <c r="G339" t="s">
        <v>977</v>
      </c>
      <c r="H339" t="s">
        <v>1104</v>
      </c>
      <c r="I339" t="s">
        <v>316</v>
      </c>
      <c r="J339"/>
      <c r="K339" s="77">
        <v>4.7699999999999996</v>
      </c>
      <c r="L339" t="s">
        <v>106</v>
      </c>
      <c r="M339" s="78">
        <v>5.8799999999999998E-2</v>
      </c>
      <c r="N339" s="78">
        <v>7.0999999999999994E-2</v>
      </c>
      <c r="O339" s="77">
        <v>42538.49</v>
      </c>
      <c r="P339" s="77">
        <v>95.825375015427454</v>
      </c>
      <c r="Q339" s="77">
        <v>0</v>
      </c>
      <c r="R339" s="77">
        <v>156.895507470772</v>
      </c>
      <c r="S339" s="78">
        <v>1E-4</v>
      </c>
      <c r="T339" s="78">
        <f t="shared" si="8"/>
        <v>3.1897945114713435E-4</v>
      </c>
      <c r="U339" s="78">
        <f>R339/'סכום נכסי הקרן'!$C$42</f>
        <v>5.8056136087292756E-5</v>
      </c>
    </row>
    <row r="340" spans="2:21">
      <c r="B340" t="s">
        <v>1107</v>
      </c>
      <c r="C340" t="s">
        <v>1108</v>
      </c>
      <c r="D340" t="s">
        <v>123</v>
      </c>
      <c r="E340" t="s">
        <v>914</v>
      </c>
      <c r="F340"/>
      <c r="G340" t="s">
        <v>1065</v>
      </c>
      <c r="H340" t="s">
        <v>1109</v>
      </c>
      <c r="I340" t="s">
        <v>213</v>
      </c>
      <c r="J340"/>
      <c r="K340" s="77">
        <v>6.4</v>
      </c>
      <c r="L340" t="s">
        <v>106</v>
      </c>
      <c r="M340" s="78">
        <v>0.04</v>
      </c>
      <c r="N340" s="78">
        <v>6.6799999999999998E-2</v>
      </c>
      <c r="O340" s="77">
        <v>425384.94</v>
      </c>
      <c r="P340" s="77">
        <v>83.905444441310237</v>
      </c>
      <c r="Q340" s="77">
        <v>0</v>
      </c>
      <c r="R340" s="77">
        <v>1373.7894081751001</v>
      </c>
      <c r="S340" s="78">
        <v>8.9999999999999998E-4</v>
      </c>
      <c r="T340" s="78">
        <f t="shared" si="8"/>
        <v>2.7930091719998679E-3</v>
      </c>
      <c r="U340" s="78">
        <f>R340/'סכום נכסי הקרן'!$C$42</f>
        <v>5.0834409551945182E-4</v>
      </c>
    </row>
    <row r="341" spans="2:21">
      <c r="B341" t="s">
        <v>1110</v>
      </c>
      <c r="C341" t="s">
        <v>1111</v>
      </c>
      <c r="D341" t="s">
        <v>123</v>
      </c>
      <c r="E341" t="s">
        <v>914</v>
      </c>
      <c r="F341"/>
      <c r="G341" t="s">
        <v>985</v>
      </c>
      <c r="H341" t="s">
        <v>1109</v>
      </c>
      <c r="I341" t="s">
        <v>213</v>
      </c>
      <c r="J341"/>
      <c r="K341" s="77">
        <v>5.58</v>
      </c>
      <c r="L341" t="s">
        <v>106</v>
      </c>
      <c r="M341" s="78">
        <v>3.7499999999999999E-2</v>
      </c>
      <c r="N341" s="78">
        <v>7.0499999999999993E-2</v>
      </c>
      <c r="O341" s="77">
        <v>269410.46000000002</v>
      </c>
      <c r="P341" s="77">
        <v>83.404749997680184</v>
      </c>
      <c r="Q341" s="77">
        <v>0</v>
      </c>
      <c r="R341" s="77">
        <v>864.87461330717997</v>
      </c>
      <c r="S341" s="78">
        <v>6.9999999999999999E-4</v>
      </c>
      <c r="T341" s="78">
        <f t="shared" si="8"/>
        <v>1.7583500886104554E-3</v>
      </c>
      <c r="U341" s="78">
        <f>R341/'סכום נכסי הקרן'!$C$42</f>
        <v>3.2003005731671557E-4</v>
      </c>
    </row>
    <row r="342" spans="2:21">
      <c r="B342" t="s">
        <v>1112</v>
      </c>
      <c r="C342" t="s">
        <v>1113</v>
      </c>
      <c r="D342" t="s">
        <v>123</v>
      </c>
      <c r="E342" t="s">
        <v>914</v>
      </c>
      <c r="F342"/>
      <c r="G342" t="s">
        <v>932</v>
      </c>
      <c r="H342" t="s">
        <v>1104</v>
      </c>
      <c r="I342" t="s">
        <v>316</v>
      </c>
      <c r="J342"/>
      <c r="K342" s="77">
        <v>4.1500000000000004</v>
      </c>
      <c r="L342" t="s">
        <v>106</v>
      </c>
      <c r="M342" s="78">
        <v>5.1299999999999998E-2</v>
      </c>
      <c r="N342" s="78">
        <v>7.0999999999999994E-2</v>
      </c>
      <c r="O342" s="77">
        <v>406483.67</v>
      </c>
      <c r="P342" s="77">
        <v>93.348319446485974</v>
      </c>
      <c r="Q342" s="77">
        <v>0</v>
      </c>
      <c r="R342" s="77">
        <v>1460.48640218742</v>
      </c>
      <c r="S342" s="78">
        <v>6.9999999999999999E-4</v>
      </c>
      <c r="T342" s="78">
        <f t="shared" si="8"/>
        <v>2.9692701753387171E-3</v>
      </c>
      <c r="U342" s="78">
        <f>R342/'סכום נכסי הקרן'!$C$42</f>
        <v>5.4042463475143779E-4</v>
      </c>
    </row>
    <row r="343" spans="2:21">
      <c r="B343" t="s">
        <v>1114</v>
      </c>
      <c r="C343" t="s">
        <v>1115</v>
      </c>
      <c r="D343" t="s">
        <v>123</v>
      </c>
      <c r="E343" t="s">
        <v>914</v>
      </c>
      <c r="F343"/>
      <c r="G343" t="s">
        <v>1116</v>
      </c>
      <c r="H343" t="s">
        <v>1104</v>
      </c>
      <c r="I343" t="s">
        <v>316</v>
      </c>
      <c r="J343"/>
      <c r="K343" s="77">
        <v>6.38</v>
      </c>
      <c r="L343" t="s">
        <v>106</v>
      </c>
      <c r="M343" s="78">
        <v>0.04</v>
      </c>
      <c r="N343" s="78">
        <v>6.7199999999999996E-2</v>
      </c>
      <c r="O343" s="77">
        <v>163064.23000000001</v>
      </c>
      <c r="P343" s="77">
        <v>85.364333319024098</v>
      </c>
      <c r="Q343" s="77">
        <v>0</v>
      </c>
      <c r="R343" s="77">
        <v>535.775768669184</v>
      </c>
      <c r="S343" s="78">
        <v>1E-4</v>
      </c>
      <c r="T343" s="78">
        <f t="shared" si="8"/>
        <v>1.0892693065788865E-3</v>
      </c>
      <c r="U343" s="78">
        <f>R343/'סכום נכסי הקרן'!$C$42</f>
        <v>1.9825341999627733E-4</v>
      </c>
    </row>
    <row r="344" spans="2:21">
      <c r="B344" t="s">
        <v>1117</v>
      </c>
      <c r="C344" t="s">
        <v>1118</v>
      </c>
      <c r="D344" t="s">
        <v>123</v>
      </c>
      <c r="E344" t="s">
        <v>914</v>
      </c>
      <c r="F344"/>
      <c r="G344" t="s">
        <v>965</v>
      </c>
      <c r="H344" t="s">
        <v>1109</v>
      </c>
      <c r="I344" t="s">
        <v>213</v>
      </c>
      <c r="J344"/>
      <c r="K344" s="77">
        <v>4.72</v>
      </c>
      <c r="L344" t="s">
        <v>110</v>
      </c>
      <c r="M344" s="78">
        <v>7.8799999999999995E-2</v>
      </c>
      <c r="N344" s="78">
        <v>8.7400000000000005E-2</v>
      </c>
      <c r="O344" s="77">
        <v>422549.04</v>
      </c>
      <c r="P344" s="77">
        <v>96.713424662850969</v>
      </c>
      <c r="Q344" s="77">
        <v>0</v>
      </c>
      <c r="R344" s="77">
        <v>1658.14463458518</v>
      </c>
      <c r="S344" s="78">
        <v>4.0000000000000002E-4</v>
      </c>
      <c r="T344" s="78">
        <f t="shared" si="8"/>
        <v>3.3711230741331299E-3</v>
      </c>
      <c r="U344" s="78">
        <f>R344/'סכום נכסי הקרן'!$C$42</f>
        <v>6.1356422570496344E-4</v>
      </c>
    </row>
    <row r="345" spans="2:21">
      <c r="B345" t="s">
        <v>1119</v>
      </c>
      <c r="C345" t="s">
        <v>1120</v>
      </c>
      <c r="D345" t="s">
        <v>123</v>
      </c>
      <c r="E345" t="s">
        <v>914</v>
      </c>
      <c r="F345"/>
      <c r="G345" t="s">
        <v>1051</v>
      </c>
      <c r="H345" t="s">
        <v>1109</v>
      </c>
      <c r="I345" t="s">
        <v>213</v>
      </c>
      <c r="J345"/>
      <c r="K345" s="77">
        <v>5.72</v>
      </c>
      <c r="L345" t="s">
        <v>110</v>
      </c>
      <c r="M345" s="78">
        <v>6.1400000000000003E-2</v>
      </c>
      <c r="N345" s="78">
        <v>6.6100000000000006E-2</v>
      </c>
      <c r="O345" s="77">
        <v>141794.98000000001</v>
      </c>
      <c r="P345" s="77">
        <v>99.717739725200346</v>
      </c>
      <c r="Q345" s="77">
        <v>0</v>
      </c>
      <c r="R345" s="77">
        <v>573.70919447243796</v>
      </c>
      <c r="S345" s="78">
        <v>1E-4</v>
      </c>
      <c r="T345" s="78">
        <f t="shared" si="8"/>
        <v>1.1663905928279946E-3</v>
      </c>
      <c r="U345" s="78">
        <f>R345/'סכום נכסי הקרן'!$C$42</f>
        <v>2.1228994765849351E-4</v>
      </c>
    </row>
    <row r="346" spans="2:21">
      <c r="B346" t="s">
        <v>1121</v>
      </c>
      <c r="C346" t="s">
        <v>1122</v>
      </c>
      <c r="D346" t="s">
        <v>123</v>
      </c>
      <c r="E346" t="s">
        <v>914</v>
      </c>
      <c r="F346"/>
      <c r="G346" t="s">
        <v>1051</v>
      </c>
      <c r="H346" t="s">
        <v>1109</v>
      </c>
      <c r="I346" t="s">
        <v>213</v>
      </c>
      <c r="J346"/>
      <c r="K346" s="77">
        <v>4.0599999999999996</v>
      </c>
      <c r="L346" t="s">
        <v>110</v>
      </c>
      <c r="M346" s="78">
        <v>7.1300000000000002E-2</v>
      </c>
      <c r="N346" s="78">
        <v>6.5699999999999995E-2</v>
      </c>
      <c r="O346" s="77">
        <v>425384.94</v>
      </c>
      <c r="P346" s="77">
        <v>108.25284931746758</v>
      </c>
      <c r="Q346" s="77">
        <v>0</v>
      </c>
      <c r="R346" s="77">
        <v>1868.44352326135</v>
      </c>
      <c r="S346" s="78">
        <v>5.9999999999999995E-4</v>
      </c>
      <c r="T346" s="78">
        <f t="shared" si="8"/>
        <v>3.7986753040736431E-3</v>
      </c>
      <c r="U346" s="78">
        <f>R346/'סכום נכסי הקרן'!$C$42</f>
        <v>6.9138124606970902E-4</v>
      </c>
    </row>
    <row r="347" spans="2:21">
      <c r="B347" t="s">
        <v>1123</v>
      </c>
      <c r="C347" t="s">
        <v>1124</v>
      </c>
      <c r="D347" t="s">
        <v>123</v>
      </c>
      <c r="E347" t="s">
        <v>914</v>
      </c>
      <c r="F347"/>
      <c r="G347" t="s">
        <v>1020</v>
      </c>
      <c r="H347" t="s">
        <v>933</v>
      </c>
      <c r="I347" t="s">
        <v>213</v>
      </c>
      <c r="J347"/>
      <c r="K347" s="77">
        <v>4.0999999999999996</v>
      </c>
      <c r="L347" t="s">
        <v>106</v>
      </c>
      <c r="M347" s="78">
        <v>4.6300000000000001E-2</v>
      </c>
      <c r="N347" s="78">
        <v>7.3200000000000001E-2</v>
      </c>
      <c r="O347" s="77">
        <v>354529.99</v>
      </c>
      <c r="P347" s="77">
        <v>90.79768055478155</v>
      </c>
      <c r="Q347" s="77">
        <v>0</v>
      </c>
      <c r="R347" s="77">
        <v>1239.0123749879399</v>
      </c>
      <c r="S347" s="78">
        <v>5.9999999999999995E-4</v>
      </c>
      <c r="T347" s="78">
        <f t="shared" si="8"/>
        <v>2.5189981135169581E-3</v>
      </c>
      <c r="U347" s="78">
        <f>R347/'סכום נכסי הקרן'!$C$42</f>
        <v>4.5847247136467486E-4</v>
      </c>
    </row>
    <row r="348" spans="2:21">
      <c r="B348" t="s">
        <v>1125</v>
      </c>
      <c r="C348" t="s">
        <v>1126</v>
      </c>
      <c r="D348" t="s">
        <v>123</v>
      </c>
      <c r="E348" t="s">
        <v>914</v>
      </c>
      <c r="F348"/>
      <c r="G348" t="s">
        <v>965</v>
      </c>
      <c r="H348" t="s">
        <v>933</v>
      </c>
      <c r="I348" t="s">
        <v>213</v>
      </c>
      <c r="J348"/>
      <c r="K348" s="77">
        <v>3.67</v>
      </c>
      <c r="L348" t="s">
        <v>113</v>
      </c>
      <c r="M348" s="78">
        <v>8.8800000000000004E-2</v>
      </c>
      <c r="N348" s="78">
        <v>0.1099</v>
      </c>
      <c r="O348" s="77">
        <v>287843.81</v>
      </c>
      <c r="P348" s="77">
        <v>92.527095906317953</v>
      </c>
      <c r="Q348" s="77">
        <v>0</v>
      </c>
      <c r="R348" s="77">
        <v>1251.8474353092099</v>
      </c>
      <c r="S348" s="78">
        <v>2.0000000000000001E-4</v>
      </c>
      <c r="T348" s="78">
        <f t="shared" si="8"/>
        <v>2.5450926815687664E-3</v>
      </c>
      <c r="U348" s="78">
        <f>R348/'סכום נכסי הקרן'!$C$42</f>
        <v>4.6322183621719671E-4</v>
      </c>
    </row>
    <row r="349" spans="2:21">
      <c r="B349" t="s">
        <v>1127</v>
      </c>
      <c r="C349" t="s">
        <v>1128</v>
      </c>
      <c r="D349" t="s">
        <v>123</v>
      </c>
      <c r="E349" t="s">
        <v>914</v>
      </c>
      <c r="F349"/>
      <c r="G349" t="s">
        <v>1065</v>
      </c>
      <c r="H349" t="s">
        <v>1129</v>
      </c>
      <c r="I349" t="s">
        <v>316</v>
      </c>
      <c r="J349"/>
      <c r="K349" s="77">
        <v>5.88</v>
      </c>
      <c r="L349" t="s">
        <v>106</v>
      </c>
      <c r="M349" s="78">
        <v>6.3799999999999996E-2</v>
      </c>
      <c r="N349" s="78">
        <v>6.8699999999999997E-2</v>
      </c>
      <c r="O349" s="77">
        <v>397025.94</v>
      </c>
      <c r="P349" s="77">
        <v>97.729375004565057</v>
      </c>
      <c r="Q349" s="77">
        <v>0</v>
      </c>
      <c r="R349" s="77">
        <v>1493.4542226370299</v>
      </c>
      <c r="S349" s="78">
        <v>8.0000000000000004E-4</v>
      </c>
      <c r="T349" s="78">
        <f t="shared" si="8"/>
        <v>3.0362960414202739E-3</v>
      </c>
      <c r="U349" s="78">
        <f>R349/'סכום נכסי הקרן'!$C$42</f>
        <v>5.5262373657008316E-4</v>
      </c>
    </row>
    <row r="350" spans="2:21">
      <c r="B350" t="s">
        <v>1130</v>
      </c>
      <c r="C350" t="s">
        <v>1131</v>
      </c>
      <c r="D350" t="s">
        <v>123</v>
      </c>
      <c r="E350" t="s">
        <v>914</v>
      </c>
      <c r="F350"/>
      <c r="G350" t="s">
        <v>965</v>
      </c>
      <c r="H350" t="s">
        <v>933</v>
      </c>
      <c r="I350" t="s">
        <v>213</v>
      </c>
      <c r="J350"/>
      <c r="K350" s="77">
        <v>4.07</v>
      </c>
      <c r="L350" t="s">
        <v>113</v>
      </c>
      <c r="M350" s="78">
        <v>8.5000000000000006E-2</v>
      </c>
      <c r="N350" s="78">
        <v>0.1046</v>
      </c>
      <c r="O350" s="77">
        <v>141794.98000000001</v>
      </c>
      <c r="P350" s="77">
        <v>91.996287636840236</v>
      </c>
      <c r="Q350" s="77">
        <v>0</v>
      </c>
      <c r="R350" s="77">
        <v>613.13588681567705</v>
      </c>
      <c r="S350" s="78">
        <v>2.0000000000000001E-4</v>
      </c>
      <c r="T350" s="78">
        <f t="shared" si="8"/>
        <v>1.2465477935466715E-3</v>
      </c>
      <c r="U350" s="78">
        <f>R350/'סכום נכסי הקרן'!$C$42</f>
        <v>2.2687902960895866E-4</v>
      </c>
    </row>
    <row r="351" spans="2:21">
      <c r="B351" t="s">
        <v>1132</v>
      </c>
      <c r="C351" t="s">
        <v>1133</v>
      </c>
      <c r="D351" t="s">
        <v>123</v>
      </c>
      <c r="E351" t="s">
        <v>914</v>
      </c>
      <c r="F351"/>
      <c r="G351" t="s">
        <v>965</v>
      </c>
      <c r="H351" t="s">
        <v>933</v>
      </c>
      <c r="I351" t="s">
        <v>213</v>
      </c>
      <c r="J351"/>
      <c r="K351" s="77">
        <v>3.74</v>
      </c>
      <c r="L351" t="s">
        <v>113</v>
      </c>
      <c r="M351" s="78">
        <v>8.5000000000000006E-2</v>
      </c>
      <c r="N351" s="78">
        <v>0.1007</v>
      </c>
      <c r="O351" s="77">
        <v>141794.98000000001</v>
      </c>
      <c r="P351" s="77">
        <v>93.167287636840271</v>
      </c>
      <c r="Q351" s="77">
        <v>0</v>
      </c>
      <c r="R351" s="77">
        <v>620.940355255702</v>
      </c>
      <c r="S351" s="78">
        <v>2.0000000000000001E-4</v>
      </c>
      <c r="T351" s="78">
        <f t="shared" si="8"/>
        <v>1.2624148193119444E-3</v>
      </c>
      <c r="U351" s="78">
        <f>R351/'סכום נכסי הקרן'!$C$42</f>
        <v>2.2976692161521942E-4</v>
      </c>
    </row>
    <row r="352" spans="2:21">
      <c r="B352" t="s">
        <v>1134</v>
      </c>
      <c r="C352" t="s">
        <v>1135</v>
      </c>
      <c r="D352" t="s">
        <v>123</v>
      </c>
      <c r="E352" t="s">
        <v>914</v>
      </c>
      <c r="F352"/>
      <c r="G352" t="s">
        <v>1057</v>
      </c>
      <c r="H352" t="s">
        <v>1129</v>
      </c>
      <c r="I352" t="s">
        <v>316</v>
      </c>
      <c r="J352"/>
      <c r="K352" s="77">
        <v>5.87</v>
      </c>
      <c r="L352" t="s">
        <v>106</v>
      </c>
      <c r="M352" s="78">
        <v>4.1300000000000003E-2</v>
      </c>
      <c r="N352" s="78">
        <v>7.3499999999999996E-2</v>
      </c>
      <c r="O352" s="77">
        <v>234330.38</v>
      </c>
      <c r="P352" s="77">
        <v>82.855125002400413</v>
      </c>
      <c r="Q352" s="77">
        <v>0</v>
      </c>
      <c r="R352" s="77">
        <v>747.301552950992</v>
      </c>
      <c r="S352" s="78">
        <v>5.0000000000000001E-4</v>
      </c>
      <c r="T352" s="78">
        <f t="shared" si="8"/>
        <v>1.5193159004002403E-3</v>
      </c>
      <c r="U352" s="78">
        <f>R352/'סכום נכסי הקרן'!$C$42</f>
        <v>2.7652442925716188E-4</v>
      </c>
    </row>
    <row r="353" spans="2:21">
      <c r="B353" t="s">
        <v>1136</v>
      </c>
      <c r="C353" t="s">
        <v>1137</v>
      </c>
      <c r="D353" t="s">
        <v>123</v>
      </c>
      <c r="E353" t="s">
        <v>914</v>
      </c>
      <c r="F353"/>
      <c r="G353" t="s">
        <v>972</v>
      </c>
      <c r="H353" t="s">
        <v>1138</v>
      </c>
      <c r="I353" t="s">
        <v>316</v>
      </c>
      <c r="J353"/>
      <c r="K353" s="77">
        <v>3.75</v>
      </c>
      <c r="L353" t="s">
        <v>110</v>
      </c>
      <c r="M353" s="78">
        <v>2.63E-2</v>
      </c>
      <c r="N353" s="78">
        <v>0.1071</v>
      </c>
      <c r="O353" s="77">
        <v>255939.94</v>
      </c>
      <c r="P353" s="77">
        <v>74.62141095539836</v>
      </c>
      <c r="Q353" s="77">
        <v>0</v>
      </c>
      <c r="R353" s="77">
        <v>774.92567238511799</v>
      </c>
      <c r="S353" s="78">
        <v>8.9999999999999998E-4</v>
      </c>
      <c r="T353" s="78">
        <f t="shared" si="8"/>
        <v>1.5754776516037404E-3</v>
      </c>
      <c r="U353" s="78">
        <f>R353/'סכום נכסי הקרן'!$C$42</f>
        <v>2.8674619827408551E-4</v>
      </c>
    </row>
    <row r="354" spans="2:21">
      <c r="B354" t="s">
        <v>1139</v>
      </c>
      <c r="C354" t="s">
        <v>1140</v>
      </c>
      <c r="D354" t="s">
        <v>123</v>
      </c>
      <c r="E354" t="s">
        <v>914</v>
      </c>
      <c r="F354"/>
      <c r="G354" t="s">
        <v>1057</v>
      </c>
      <c r="H354" t="s">
        <v>1138</v>
      </c>
      <c r="I354" t="s">
        <v>316</v>
      </c>
      <c r="J354"/>
      <c r="K354" s="77">
        <v>5.59</v>
      </c>
      <c r="L354" t="s">
        <v>106</v>
      </c>
      <c r="M354" s="78">
        <v>4.7500000000000001E-2</v>
      </c>
      <c r="N354" s="78">
        <v>7.9799999999999996E-2</v>
      </c>
      <c r="O354" s="77">
        <v>28359</v>
      </c>
      <c r="P354" s="77">
        <v>83.687369935470215</v>
      </c>
      <c r="Q354" s="77">
        <v>0</v>
      </c>
      <c r="R354" s="77">
        <v>91.347936872760002</v>
      </c>
      <c r="S354" s="78">
        <v>0</v>
      </c>
      <c r="T354" s="78">
        <f t="shared" si="8"/>
        <v>1.8571669282834111E-4</v>
      </c>
      <c r="U354" s="78">
        <f>R354/'סכום נכסי הקרן'!$C$42</f>
        <v>3.3801530329772722E-5</v>
      </c>
    </row>
    <row r="355" spans="2:21">
      <c r="B355" t="s">
        <v>1141</v>
      </c>
      <c r="C355" t="s">
        <v>1142</v>
      </c>
      <c r="D355" t="s">
        <v>123</v>
      </c>
      <c r="E355" t="s">
        <v>914</v>
      </c>
      <c r="F355"/>
      <c r="G355" t="s">
        <v>1057</v>
      </c>
      <c r="H355" t="s">
        <v>1138</v>
      </c>
      <c r="I355" t="s">
        <v>316</v>
      </c>
      <c r="J355"/>
      <c r="K355" s="77">
        <v>5.79</v>
      </c>
      <c r="L355" t="s">
        <v>106</v>
      </c>
      <c r="M355" s="78">
        <v>7.3800000000000004E-2</v>
      </c>
      <c r="N355" s="78">
        <v>7.8100000000000003E-2</v>
      </c>
      <c r="O355" s="77">
        <v>425384.94</v>
      </c>
      <c r="P355" s="77">
        <v>96.649124988393012</v>
      </c>
      <c r="Q355" s="77">
        <v>0</v>
      </c>
      <c r="R355" s="77">
        <v>1582.4425351959001</v>
      </c>
      <c r="S355" s="78">
        <v>4.0000000000000002E-4</v>
      </c>
      <c r="T355" s="78">
        <f t="shared" si="8"/>
        <v>3.2172154543220481E-3</v>
      </c>
      <c r="U355" s="78">
        <f>R355/'סכום נכסי הקרן'!$C$42</f>
        <v>5.8555213373950974E-4</v>
      </c>
    </row>
    <row r="356" spans="2:21">
      <c r="B356" t="s">
        <v>1143</v>
      </c>
      <c r="C356" t="s">
        <v>1144</v>
      </c>
      <c r="D356" t="s">
        <v>123</v>
      </c>
      <c r="E356" t="s">
        <v>914</v>
      </c>
      <c r="F356"/>
      <c r="G356" t="s">
        <v>1011</v>
      </c>
      <c r="H356" t="s">
        <v>1145</v>
      </c>
      <c r="I356" t="s">
        <v>213</v>
      </c>
      <c r="J356"/>
      <c r="K356" s="77">
        <v>2.16</v>
      </c>
      <c r="L356" t="s">
        <v>110</v>
      </c>
      <c r="M356" s="78">
        <v>0.05</v>
      </c>
      <c r="N356" s="78">
        <v>7.0099999999999996E-2</v>
      </c>
      <c r="O356" s="77">
        <v>141794.98000000001</v>
      </c>
      <c r="P356" s="77">
        <v>98.59495890700785</v>
      </c>
      <c r="Q356" s="77">
        <v>0</v>
      </c>
      <c r="R356" s="77">
        <v>567.24946443293402</v>
      </c>
      <c r="S356" s="78">
        <v>1E-4</v>
      </c>
      <c r="T356" s="78">
        <f t="shared" si="8"/>
        <v>1.1532575135207782E-3</v>
      </c>
      <c r="U356" s="78">
        <f>R356/'סכום נכסי הקרן'!$C$42</f>
        <v>2.0989964998645546E-4</v>
      </c>
    </row>
    <row r="357" spans="2:21">
      <c r="B357" t="s">
        <v>1146</v>
      </c>
      <c r="C357" t="s">
        <v>1147</v>
      </c>
      <c r="D357" t="s">
        <v>123</v>
      </c>
      <c r="E357" t="s">
        <v>914</v>
      </c>
      <c r="F357"/>
      <c r="G357" t="s">
        <v>1011</v>
      </c>
      <c r="H357" t="s">
        <v>1145</v>
      </c>
      <c r="I357" t="s">
        <v>213</v>
      </c>
      <c r="J357"/>
      <c r="K357" s="77">
        <v>2.17</v>
      </c>
      <c r="L357" t="s">
        <v>113</v>
      </c>
      <c r="M357" s="78">
        <v>0.06</v>
      </c>
      <c r="N357" s="78">
        <v>9.5200000000000007E-2</v>
      </c>
      <c r="O357" s="77">
        <v>336054.1</v>
      </c>
      <c r="P357" s="77">
        <v>93.010739737441185</v>
      </c>
      <c r="Q357" s="77">
        <v>0</v>
      </c>
      <c r="R357" s="77">
        <v>1469.1558702629</v>
      </c>
      <c r="S357" s="78">
        <v>2.9999999999999997E-4</v>
      </c>
      <c r="T357" s="78">
        <f t="shared" si="8"/>
        <v>2.9868958053712999E-3</v>
      </c>
      <c r="U357" s="78">
        <f>R357/'סכום נכסי הקרן'!$C$42</f>
        <v>5.4363260307703357E-4</v>
      </c>
    </row>
    <row r="358" spans="2:21">
      <c r="B358" t="s">
        <v>1148</v>
      </c>
      <c r="C358" t="s">
        <v>1149</v>
      </c>
      <c r="D358" t="s">
        <v>123</v>
      </c>
      <c r="E358" t="s">
        <v>914</v>
      </c>
      <c r="F358"/>
      <c r="G358" t="s">
        <v>1065</v>
      </c>
      <c r="H358" t="s">
        <v>1138</v>
      </c>
      <c r="I358" t="s">
        <v>316</v>
      </c>
      <c r="J358"/>
      <c r="K358" s="77">
        <v>6.04</v>
      </c>
      <c r="L358" t="s">
        <v>106</v>
      </c>
      <c r="M358" s="78">
        <v>5.1299999999999998E-2</v>
      </c>
      <c r="N358" s="78">
        <v>8.7999999999999995E-2</v>
      </c>
      <c r="O358" s="77">
        <v>425384.94</v>
      </c>
      <c r="P358" s="77">
        <v>81.102944453651943</v>
      </c>
      <c r="Q358" s="77">
        <v>0</v>
      </c>
      <c r="R358" s="77">
        <v>1327.9038899576401</v>
      </c>
      <c r="S358" s="78">
        <v>2.0000000000000001E-4</v>
      </c>
      <c r="T358" s="78">
        <f t="shared" si="8"/>
        <v>2.6997207302047201E-3</v>
      </c>
      <c r="U358" s="78">
        <f>R358/'סכום נכסי הקרן'!$C$42</f>
        <v>4.9136505046575539E-4</v>
      </c>
    </row>
    <row r="359" spans="2:21">
      <c r="B359" t="s">
        <v>1150</v>
      </c>
      <c r="C359" t="s">
        <v>1151</v>
      </c>
      <c r="D359" t="s">
        <v>123</v>
      </c>
      <c r="E359" t="s">
        <v>914</v>
      </c>
      <c r="F359"/>
      <c r="G359" t="s">
        <v>972</v>
      </c>
      <c r="H359" t="s">
        <v>1152</v>
      </c>
      <c r="I359" t="s">
        <v>316</v>
      </c>
      <c r="J359"/>
      <c r="K359" s="77">
        <v>2.66</v>
      </c>
      <c r="L359" t="s">
        <v>110</v>
      </c>
      <c r="M359" s="78">
        <v>3.6299999999999999E-2</v>
      </c>
      <c r="N359" s="78">
        <v>0.46460000000000001</v>
      </c>
      <c r="O359" s="77">
        <v>439564.44</v>
      </c>
      <c r="P359" s="77">
        <v>38.052534253680754</v>
      </c>
      <c r="Q359" s="77">
        <v>0</v>
      </c>
      <c r="R359" s="77">
        <v>678.67939741513499</v>
      </c>
      <c r="S359" s="78">
        <v>1.2999999999999999E-3</v>
      </c>
      <c r="T359" s="78">
        <f t="shared" si="8"/>
        <v>1.3798022976067462E-3</v>
      </c>
      <c r="U359" s="78">
        <f>R359/'סכום נכסי הקרן'!$C$42</f>
        <v>2.5113213304284708E-4</v>
      </c>
    </row>
    <row r="360" spans="2:21">
      <c r="B360" t="s">
        <v>230</v>
      </c>
      <c r="C360" s="16"/>
      <c r="D360" s="16"/>
      <c r="E360" s="16"/>
      <c r="F360" s="16"/>
    </row>
    <row r="361" spans="2:21">
      <c r="B361" t="s">
        <v>318</v>
      </c>
      <c r="C361" s="16"/>
      <c r="D361" s="16"/>
      <c r="E361" s="16"/>
      <c r="F361" s="16"/>
    </row>
    <row r="362" spans="2:21">
      <c r="B362" t="s">
        <v>319</v>
      </c>
      <c r="C362" s="16"/>
      <c r="D362" s="16"/>
      <c r="E362" s="16"/>
      <c r="F362" s="16"/>
    </row>
    <row r="363" spans="2:21">
      <c r="B363" t="s">
        <v>320</v>
      </c>
      <c r="C363" s="16"/>
      <c r="D363" s="16"/>
      <c r="E363" s="16"/>
      <c r="F363" s="16"/>
    </row>
    <row r="364" spans="2:21">
      <c r="B364" t="s">
        <v>321</v>
      </c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A1:XFD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6" workbookViewId="0">
      <selection activeCell="F221" sqref="F221:F27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45197</v>
      </c>
      <c r="E1" s="16"/>
      <c r="F1" s="16"/>
      <c r="G1" s="16"/>
    </row>
    <row r="2" spans="2:62">
      <c r="B2" s="2" t="s">
        <v>1</v>
      </c>
      <c r="C2" s="12" t="s">
        <v>2751</v>
      </c>
      <c r="E2" s="16"/>
      <c r="F2" s="16"/>
      <c r="G2" s="16"/>
    </row>
    <row r="3" spans="2:62">
      <c r="B3" s="2" t="s">
        <v>2</v>
      </c>
      <c r="C3" s="26" t="s">
        <v>2752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19717601.010000002</v>
      </c>
      <c r="J11" s="7"/>
      <c r="K11" s="75">
        <v>210.07876999999999</v>
      </c>
      <c r="L11" s="75">
        <v>412862.96655020479</v>
      </c>
      <c r="M11" s="7"/>
      <c r="N11" s="76">
        <v>1</v>
      </c>
      <c r="O11" s="76">
        <v>0.15279999999999999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18542528.359999999</v>
      </c>
      <c r="K12" s="81">
        <v>139.08718999999999</v>
      </c>
      <c r="L12" s="81">
        <v>295080.09316187608</v>
      </c>
      <c r="N12" s="80">
        <v>0.7147</v>
      </c>
      <c r="O12" s="80">
        <v>0.10920000000000001</v>
      </c>
    </row>
    <row r="13" spans="2:62">
      <c r="B13" s="79" t="s">
        <v>1153</v>
      </c>
      <c r="E13" s="16"/>
      <c r="F13" s="16"/>
      <c r="G13" s="16"/>
      <c r="I13" s="81">
        <v>6066080.71</v>
      </c>
      <c r="K13" s="81">
        <v>117.33629000000001</v>
      </c>
      <c r="L13" s="81">
        <v>181001.7421607</v>
      </c>
      <c r="N13" s="80">
        <v>0.43840000000000001</v>
      </c>
      <c r="O13" s="80">
        <v>6.7000000000000004E-2</v>
      </c>
    </row>
    <row r="14" spans="2:62">
      <c r="B14" t="s">
        <v>1154</v>
      </c>
      <c r="C14" t="s">
        <v>1155</v>
      </c>
      <c r="D14" t="s">
        <v>100</v>
      </c>
      <c r="E14" t="s">
        <v>123</v>
      </c>
      <c r="F14" t="s">
        <v>668</v>
      </c>
      <c r="G14" t="s">
        <v>355</v>
      </c>
      <c r="H14" t="s">
        <v>102</v>
      </c>
      <c r="I14" s="77">
        <v>158893.04999999999</v>
      </c>
      <c r="J14" s="77">
        <v>2464</v>
      </c>
      <c r="K14" s="77">
        <v>0</v>
      </c>
      <c r="L14" s="77">
        <v>3915.1247520000002</v>
      </c>
      <c r="M14" s="78">
        <v>6.9999999999999999E-4</v>
      </c>
      <c r="N14" s="78">
        <v>9.4999999999999998E-3</v>
      </c>
      <c r="O14" s="78">
        <v>1.4E-3</v>
      </c>
    </row>
    <row r="15" spans="2:62">
      <c r="B15" t="s">
        <v>1156</v>
      </c>
      <c r="C15" t="s">
        <v>1157</v>
      </c>
      <c r="D15" t="s">
        <v>100</v>
      </c>
      <c r="E15" t="s">
        <v>123</v>
      </c>
      <c r="F15" t="s">
        <v>1158</v>
      </c>
      <c r="G15" t="s">
        <v>697</v>
      </c>
      <c r="H15" t="s">
        <v>102</v>
      </c>
      <c r="I15" s="77">
        <v>19158.39</v>
      </c>
      <c r="J15" s="77">
        <v>26940</v>
      </c>
      <c r="K15" s="77">
        <v>0</v>
      </c>
      <c r="L15" s="77">
        <v>5161.2702660000004</v>
      </c>
      <c r="M15" s="78">
        <v>2.9999999999999997E-4</v>
      </c>
      <c r="N15" s="78">
        <v>1.2500000000000001E-2</v>
      </c>
      <c r="O15" s="78">
        <v>1.9E-3</v>
      </c>
    </row>
    <row r="16" spans="2:62">
      <c r="B16" t="s">
        <v>1159</v>
      </c>
      <c r="C16" t="s">
        <v>1160</v>
      </c>
      <c r="D16" t="s">
        <v>100</v>
      </c>
      <c r="E16" t="s">
        <v>123</v>
      </c>
      <c r="F16" t="s">
        <v>849</v>
      </c>
      <c r="G16" t="s">
        <v>697</v>
      </c>
      <c r="H16" t="s">
        <v>102</v>
      </c>
      <c r="I16" s="77">
        <v>60080.68</v>
      </c>
      <c r="J16" s="77">
        <v>6008</v>
      </c>
      <c r="K16" s="77">
        <v>0</v>
      </c>
      <c r="L16" s="77">
        <v>3609.6472543999998</v>
      </c>
      <c r="M16" s="78">
        <v>5.0000000000000001E-4</v>
      </c>
      <c r="N16" s="78">
        <v>8.6999999999999994E-3</v>
      </c>
      <c r="O16" s="78">
        <v>1.2999999999999999E-3</v>
      </c>
    </row>
    <row r="17" spans="2:15">
      <c r="B17" t="s">
        <v>1161</v>
      </c>
      <c r="C17" t="s">
        <v>1162</v>
      </c>
      <c r="D17" t="s">
        <v>100</v>
      </c>
      <c r="E17" t="s">
        <v>123</v>
      </c>
      <c r="F17" t="s">
        <v>854</v>
      </c>
      <c r="G17" t="s">
        <v>697</v>
      </c>
      <c r="H17" t="s">
        <v>102</v>
      </c>
      <c r="I17" s="77">
        <v>330424.19</v>
      </c>
      <c r="J17" s="77">
        <v>1124</v>
      </c>
      <c r="K17" s="77">
        <v>0</v>
      </c>
      <c r="L17" s="77">
        <v>3713.9678955999998</v>
      </c>
      <c r="M17" s="78">
        <v>5.9999999999999995E-4</v>
      </c>
      <c r="N17" s="78">
        <v>8.9999999999999993E-3</v>
      </c>
      <c r="O17" s="78">
        <v>1.4E-3</v>
      </c>
    </row>
    <row r="18" spans="2:15">
      <c r="B18" t="s">
        <v>1163</v>
      </c>
      <c r="C18" t="s">
        <v>1164</v>
      </c>
      <c r="D18" t="s">
        <v>100</v>
      </c>
      <c r="E18" t="s">
        <v>123</v>
      </c>
      <c r="F18" t="s">
        <v>460</v>
      </c>
      <c r="G18" t="s">
        <v>461</v>
      </c>
      <c r="H18" t="s">
        <v>102</v>
      </c>
      <c r="I18" s="77">
        <v>94144.44</v>
      </c>
      <c r="J18" s="77">
        <v>3962</v>
      </c>
      <c r="K18" s="77">
        <v>0</v>
      </c>
      <c r="L18" s="77">
        <v>3730.0027128000002</v>
      </c>
      <c r="M18" s="78">
        <v>4.0000000000000002E-4</v>
      </c>
      <c r="N18" s="78">
        <v>8.9999999999999993E-3</v>
      </c>
      <c r="O18" s="78">
        <v>1.4E-3</v>
      </c>
    </row>
    <row r="19" spans="2:15">
      <c r="B19" t="s">
        <v>1165</v>
      </c>
      <c r="C19" t="s">
        <v>1166</v>
      </c>
      <c r="D19" t="s">
        <v>100</v>
      </c>
      <c r="E19" t="s">
        <v>123</v>
      </c>
      <c r="F19" t="s">
        <v>735</v>
      </c>
      <c r="G19" t="s">
        <v>461</v>
      </c>
      <c r="H19" t="s">
        <v>102</v>
      </c>
      <c r="I19" s="77">
        <v>77845.38</v>
      </c>
      <c r="J19" s="77">
        <v>3012</v>
      </c>
      <c r="K19" s="77">
        <v>0</v>
      </c>
      <c r="L19" s="77">
        <v>2344.7028455999998</v>
      </c>
      <c r="M19" s="78">
        <v>4.0000000000000002E-4</v>
      </c>
      <c r="N19" s="78">
        <v>5.7000000000000002E-3</v>
      </c>
      <c r="O19" s="78">
        <v>8.9999999999999998E-4</v>
      </c>
    </row>
    <row r="20" spans="2:15">
      <c r="B20" t="s">
        <v>1167</v>
      </c>
      <c r="C20" t="s">
        <v>1168</v>
      </c>
      <c r="D20" t="s">
        <v>100</v>
      </c>
      <c r="E20" t="s">
        <v>123</v>
      </c>
      <c r="F20" t="s">
        <v>908</v>
      </c>
      <c r="G20" t="s">
        <v>715</v>
      </c>
      <c r="H20" t="s">
        <v>102</v>
      </c>
      <c r="I20" s="77">
        <v>14935.33</v>
      </c>
      <c r="J20" s="77">
        <v>75810</v>
      </c>
      <c r="K20" s="77">
        <v>0</v>
      </c>
      <c r="L20" s="77">
        <v>11322.473673</v>
      </c>
      <c r="M20" s="78">
        <v>2.9999999999999997E-4</v>
      </c>
      <c r="N20" s="78">
        <v>2.7400000000000001E-2</v>
      </c>
      <c r="O20" s="78">
        <v>4.1999999999999997E-3</v>
      </c>
    </row>
    <row r="21" spans="2:15">
      <c r="B21" t="s">
        <v>1169</v>
      </c>
      <c r="C21" t="s">
        <v>1170</v>
      </c>
      <c r="D21" t="s">
        <v>100</v>
      </c>
      <c r="E21" t="s">
        <v>123</v>
      </c>
      <c r="F21" t="s">
        <v>653</v>
      </c>
      <c r="G21" t="s">
        <v>579</v>
      </c>
      <c r="H21" t="s">
        <v>102</v>
      </c>
      <c r="I21" s="77">
        <v>9669.7999999999993</v>
      </c>
      <c r="J21" s="77">
        <v>5193</v>
      </c>
      <c r="K21" s="77">
        <v>0</v>
      </c>
      <c r="L21" s="77">
        <v>502.152714</v>
      </c>
      <c r="M21" s="78">
        <v>1E-4</v>
      </c>
      <c r="N21" s="78">
        <v>1.1999999999999999E-3</v>
      </c>
      <c r="O21" s="78">
        <v>2.0000000000000001E-4</v>
      </c>
    </row>
    <row r="22" spans="2:15">
      <c r="B22" t="s">
        <v>1171</v>
      </c>
      <c r="C22" t="s">
        <v>1172</v>
      </c>
      <c r="D22" t="s">
        <v>100</v>
      </c>
      <c r="E22" t="s">
        <v>123</v>
      </c>
      <c r="F22" t="s">
        <v>1173</v>
      </c>
      <c r="G22" t="s">
        <v>579</v>
      </c>
      <c r="H22" t="s">
        <v>102</v>
      </c>
      <c r="I22" s="77">
        <v>309968.07</v>
      </c>
      <c r="J22" s="77">
        <v>1022</v>
      </c>
      <c r="K22" s="77">
        <v>0</v>
      </c>
      <c r="L22" s="77">
        <v>3167.8736754000001</v>
      </c>
      <c r="M22" s="78">
        <v>5.9999999999999995E-4</v>
      </c>
      <c r="N22" s="78">
        <v>7.7000000000000002E-3</v>
      </c>
      <c r="O22" s="78">
        <v>1.1999999999999999E-3</v>
      </c>
    </row>
    <row r="23" spans="2:15">
      <c r="B23" t="s">
        <v>1174</v>
      </c>
      <c r="C23" t="s">
        <v>1175</v>
      </c>
      <c r="D23" t="s">
        <v>100</v>
      </c>
      <c r="E23" t="s">
        <v>123</v>
      </c>
      <c r="F23" t="s">
        <v>1176</v>
      </c>
      <c r="G23" t="s">
        <v>329</v>
      </c>
      <c r="H23" t="s">
        <v>102</v>
      </c>
      <c r="I23" s="77">
        <v>435887.47</v>
      </c>
      <c r="J23" s="77">
        <v>2059</v>
      </c>
      <c r="K23" s="77">
        <v>0</v>
      </c>
      <c r="L23" s="77">
        <v>8974.9230072999999</v>
      </c>
      <c r="M23" s="78">
        <v>4.0000000000000002E-4</v>
      </c>
      <c r="N23" s="78">
        <v>2.1700000000000001E-2</v>
      </c>
      <c r="O23" s="78">
        <v>3.3E-3</v>
      </c>
    </row>
    <row r="24" spans="2:15">
      <c r="B24" t="s">
        <v>1177</v>
      </c>
      <c r="C24" t="s">
        <v>1178</v>
      </c>
      <c r="D24" t="s">
        <v>100</v>
      </c>
      <c r="E24" t="s">
        <v>123</v>
      </c>
      <c r="F24" t="s">
        <v>347</v>
      </c>
      <c r="G24" t="s">
        <v>329</v>
      </c>
      <c r="H24" t="s">
        <v>102</v>
      </c>
      <c r="I24" s="77">
        <v>519709.26</v>
      </c>
      <c r="J24" s="77">
        <v>3389</v>
      </c>
      <c r="K24" s="77">
        <v>0</v>
      </c>
      <c r="L24" s="77">
        <v>17612.946821400001</v>
      </c>
      <c r="M24" s="78">
        <v>4.0000000000000002E-4</v>
      </c>
      <c r="N24" s="78">
        <v>4.2700000000000002E-2</v>
      </c>
      <c r="O24" s="78">
        <v>6.4999999999999997E-3</v>
      </c>
    </row>
    <row r="25" spans="2:15">
      <c r="B25" t="s">
        <v>1179</v>
      </c>
      <c r="C25" t="s">
        <v>1180</v>
      </c>
      <c r="D25" t="s">
        <v>100</v>
      </c>
      <c r="E25" t="s">
        <v>123</v>
      </c>
      <c r="F25" t="s">
        <v>328</v>
      </c>
      <c r="G25" t="s">
        <v>329</v>
      </c>
      <c r="H25" t="s">
        <v>102</v>
      </c>
      <c r="I25" s="77">
        <v>607974.04</v>
      </c>
      <c r="J25" s="77">
        <v>3151</v>
      </c>
      <c r="K25" s="77">
        <v>0</v>
      </c>
      <c r="L25" s="77">
        <v>19157.262000399998</v>
      </c>
      <c r="M25" s="78">
        <v>4.0000000000000002E-4</v>
      </c>
      <c r="N25" s="78">
        <v>4.6399999999999997E-2</v>
      </c>
      <c r="O25" s="78">
        <v>7.1000000000000004E-3</v>
      </c>
    </row>
    <row r="26" spans="2:15">
      <c r="B26" t="s">
        <v>1181</v>
      </c>
      <c r="C26" t="s">
        <v>1182</v>
      </c>
      <c r="D26" t="s">
        <v>100</v>
      </c>
      <c r="E26" t="s">
        <v>123</v>
      </c>
      <c r="F26" t="s">
        <v>928</v>
      </c>
      <c r="G26" t="s">
        <v>329</v>
      </c>
      <c r="H26" t="s">
        <v>102</v>
      </c>
      <c r="I26" s="77">
        <v>100283.95</v>
      </c>
      <c r="J26" s="77">
        <v>13810</v>
      </c>
      <c r="K26" s="77">
        <v>0</v>
      </c>
      <c r="L26" s="77">
        <v>13849.213495</v>
      </c>
      <c r="M26" s="78">
        <v>4.0000000000000002E-4</v>
      </c>
      <c r="N26" s="78">
        <v>3.3500000000000002E-2</v>
      </c>
      <c r="O26" s="78">
        <v>5.1000000000000004E-3</v>
      </c>
    </row>
    <row r="27" spans="2:15">
      <c r="B27" t="s">
        <v>1183</v>
      </c>
      <c r="C27" t="s">
        <v>1184</v>
      </c>
      <c r="D27" t="s">
        <v>100</v>
      </c>
      <c r="E27" t="s">
        <v>123</v>
      </c>
      <c r="F27" t="s">
        <v>1185</v>
      </c>
      <c r="G27" t="s">
        <v>329</v>
      </c>
      <c r="H27" t="s">
        <v>102</v>
      </c>
      <c r="I27" s="77">
        <v>16177.14</v>
      </c>
      <c r="J27" s="77">
        <v>16360</v>
      </c>
      <c r="K27" s="77">
        <v>0</v>
      </c>
      <c r="L27" s="77">
        <v>2646.5801040000001</v>
      </c>
      <c r="M27" s="78">
        <v>2.0000000000000001E-4</v>
      </c>
      <c r="N27" s="78">
        <v>6.4000000000000003E-3</v>
      </c>
      <c r="O27" s="78">
        <v>1E-3</v>
      </c>
    </row>
    <row r="28" spans="2:15">
      <c r="B28" t="s">
        <v>1186</v>
      </c>
      <c r="C28" t="s">
        <v>1187</v>
      </c>
      <c r="D28" t="s">
        <v>100</v>
      </c>
      <c r="E28" t="s">
        <v>123</v>
      </c>
      <c r="F28" t="s">
        <v>792</v>
      </c>
      <c r="G28" t="s">
        <v>112</v>
      </c>
      <c r="H28" t="s">
        <v>102</v>
      </c>
      <c r="I28" s="77">
        <v>3745.5</v>
      </c>
      <c r="J28" s="77">
        <v>146100</v>
      </c>
      <c r="K28" s="77">
        <v>44.505189999999999</v>
      </c>
      <c r="L28" s="77">
        <v>5516.6806900000001</v>
      </c>
      <c r="M28" s="78">
        <v>1E-3</v>
      </c>
      <c r="N28" s="78">
        <v>1.34E-2</v>
      </c>
      <c r="O28" s="78">
        <v>2E-3</v>
      </c>
    </row>
    <row r="29" spans="2:15">
      <c r="B29" t="s">
        <v>1188</v>
      </c>
      <c r="C29" t="s">
        <v>1189</v>
      </c>
      <c r="D29" t="s">
        <v>100</v>
      </c>
      <c r="E29" t="s">
        <v>123</v>
      </c>
      <c r="F29" t="s">
        <v>1190</v>
      </c>
      <c r="G29" t="s">
        <v>112</v>
      </c>
      <c r="H29" t="s">
        <v>102</v>
      </c>
      <c r="I29" s="77">
        <v>1773.27</v>
      </c>
      <c r="J29" s="77">
        <v>97080</v>
      </c>
      <c r="K29" s="77">
        <v>0</v>
      </c>
      <c r="L29" s="77">
        <v>1721.4905160000001</v>
      </c>
      <c r="M29" s="78">
        <v>2.0000000000000001E-4</v>
      </c>
      <c r="N29" s="78">
        <v>4.1999999999999997E-3</v>
      </c>
      <c r="O29" s="78">
        <v>5.9999999999999995E-4</v>
      </c>
    </row>
    <row r="30" spans="2:15">
      <c r="B30" t="s">
        <v>1191</v>
      </c>
      <c r="C30" t="s">
        <v>1192</v>
      </c>
      <c r="D30" t="s">
        <v>100</v>
      </c>
      <c r="E30" t="s">
        <v>123</v>
      </c>
      <c r="F30" t="s">
        <v>1193</v>
      </c>
      <c r="G30" t="s">
        <v>724</v>
      </c>
      <c r="H30" t="s">
        <v>102</v>
      </c>
      <c r="I30" s="77">
        <v>31297.17</v>
      </c>
      <c r="J30" s="77">
        <v>5439</v>
      </c>
      <c r="K30" s="77">
        <v>35.904110000000003</v>
      </c>
      <c r="L30" s="77">
        <v>1738.1571862999999</v>
      </c>
      <c r="M30" s="78">
        <v>2.0000000000000001E-4</v>
      </c>
      <c r="N30" s="78">
        <v>4.1999999999999997E-3</v>
      </c>
      <c r="O30" s="78">
        <v>5.9999999999999995E-4</v>
      </c>
    </row>
    <row r="31" spans="2:15">
      <c r="B31" t="s">
        <v>1194</v>
      </c>
      <c r="C31" t="s">
        <v>1195</v>
      </c>
      <c r="D31" t="s">
        <v>100</v>
      </c>
      <c r="E31" t="s">
        <v>123</v>
      </c>
      <c r="F31" t="s">
        <v>1196</v>
      </c>
      <c r="G31" t="s">
        <v>724</v>
      </c>
      <c r="H31" t="s">
        <v>102</v>
      </c>
      <c r="I31" s="77">
        <v>290376.90999999997</v>
      </c>
      <c r="J31" s="77">
        <v>1147</v>
      </c>
      <c r="K31" s="77">
        <v>0</v>
      </c>
      <c r="L31" s="77">
        <v>3330.6231576999999</v>
      </c>
      <c r="M31" s="78">
        <v>2.0000000000000001E-4</v>
      </c>
      <c r="N31" s="78">
        <v>8.0999999999999996E-3</v>
      </c>
      <c r="O31" s="78">
        <v>1.1999999999999999E-3</v>
      </c>
    </row>
    <row r="32" spans="2:15">
      <c r="B32" t="s">
        <v>1197</v>
      </c>
      <c r="C32" t="s">
        <v>1198</v>
      </c>
      <c r="D32" t="s">
        <v>100</v>
      </c>
      <c r="E32" t="s">
        <v>123</v>
      </c>
      <c r="F32" t="s">
        <v>1199</v>
      </c>
      <c r="G32" t="s">
        <v>724</v>
      </c>
      <c r="H32" t="s">
        <v>102</v>
      </c>
      <c r="I32" s="77">
        <v>1673.85</v>
      </c>
      <c r="J32" s="77">
        <v>56570</v>
      </c>
      <c r="K32" s="77">
        <v>0</v>
      </c>
      <c r="L32" s="77">
        <v>946.89694499999996</v>
      </c>
      <c r="M32" s="78">
        <v>1E-4</v>
      </c>
      <c r="N32" s="78">
        <v>2.3E-3</v>
      </c>
      <c r="O32" s="78">
        <v>4.0000000000000002E-4</v>
      </c>
    </row>
    <row r="33" spans="2:15">
      <c r="B33" t="s">
        <v>1200</v>
      </c>
      <c r="C33" t="s">
        <v>1201</v>
      </c>
      <c r="D33" t="s">
        <v>100</v>
      </c>
      <c r="E33" t="s">
        <v>123</v>
      </c>
      <c r="F33" t="s">
        <v>718</v>
      </c>
      <c r="G33" t="s">
        <v>503</v>
      </c>
      <c r="H33" t="s">
        <v>102</v>
      </c>
      <c r="I33" s="77">
        <v>612636.42000000004</v>
      </c>
      <c r="J33" s="77">
        <v>2107</v>
      </c>
      <c r="K33" s="77">
        <v>0</v>
      </c>
      <c r="L33" s="77">
        <v>12908.2493694</v>
      </c>
      <c r="M33" s="78">
        <v>5.0000000000000001E-4</v>
      </c>
      <c r="N33" s="78">
        <v>3.1300000000000001E-2</v>
      </c>
      <c r="O33" s="78">
        <v>4.7999999999999996E-3</v>
      </c>
    </row>
    <row r="34" spans="2:15">
      <c r="B34" t="s">
        <v>1202</v>
      </c>
      <c r="C34" t="s">
        <v>1203</v>
      </c>
      <c r="D34" t="s">
        <v>100</v>
      </c>
      <c r="E34" t="s">
        <v>123</v>
      </c>
      <c r="F34" t="s">
        <v>1204</v>
      </c>
      <c r="G34" t="s">
        <v>1205</v>
      </c>
      <c r="H34" t="s">
        <v>102</v>
      </c>
      <c r="I34" s="77">
        <v>21807.49</v>
      </c>
      <c r="J34" s="77">
        <v>9321</v>
      </c>
      <c r="K34" s="77">
        <v>0</v>
      </c>
      <c r="L34" s="77">
        <v>2032.6761429000001</v>
      </c>
      <c r="M34" s="78">
        <v>2.0000000000000001E-4</v>
      </c>
      <c r="N34" s="78">
        <v>4.8999999999999998E-3</v>
      </c>
      <c r="O34" s="78">
        <v>8.0000000000000004E-4</v>
      </c>
    </row>
    <row r="35" spans="2:15">
      <c r="B35" t="s">
        <v>1206</v>
      </c>
      <c r="C35" t="s">
        <v>1207</v>
      </c>
      <c r="D35" t="s">
        <v>100</v>
      </c>
      <c r="E35" t="s">
        <v>123</v>
      </c>
      <c r="F35" t="s">
        <v>1208</v>
      </c>
      <c r="G35" t="s">
        <v>1205</v>
      </c>
      <c r="H35" t="s">
        <v>102</v>
      </c>
      <c r="I35" s="77">
        <v>4193.97</v>
      </c>
      <c r="J35" s="77">
        <v>42120</v>
      </c>
      <c r="K35" s="77">
        <v>0</v>
      </c>
      <c r="L35" s="77">
        <v>1766.500164</v>
      </c>
      <c r="M35" s="78">
        <v>1E-4</v>
      </c>
      <c r="N35" s="78">
        <v>4.3E-3</v>
      </c>
      <c r="O35" s="78">
        <v>6.9999999999999999E-4</v>
      </c>
    </row>
    <row r="36" spans="2:15">
      <c r="B36" t="s">
        <v>1209</v>
      </c>
      <c r="C36" t="s">
        <v>1210</v>
      </c>
      <c r="D36" t="s">
        <v>100</v>
      </c>
      <c r="E36" t="s">
        <v>123</v>
      </c>
      <c r="F36" t="s">
        <v>1211</v>
      </c>
      <c r="G36" t="s">
        <v>1212</v>
      </c>
      <c r="H36" t="s">
        <v>102</v>
      </c>
      <c r="I36" s="77">
        <v>49668.87</v>
      </c>
      <c r="J36" s="77">
        <v>8007</v>
      </c>
      <c r="K36" s="77">
        <v>0</v>
      </c>
      <c r="L36" s="77">
        <v>3976.9864209000002</v>
      </c>
      <c r="M36" s="78">
        <v>4.0000000000000002E-4</v>
      </c>
      <c r="N36" s="78">
        <v>9.5999999999999992E-3</v>
      </c>
      <c r="O36" s="78">
        <v>1.5E-3</v>
      </c>
    </row>
    <row r="37" spans="2:15">
      <c r="B37" t="s">
        <v>1213</v>
      </c>
      <c r="C37" t="s">
        <v>1214</v>
      </c>
      <c r="D37" t="s">
        <v>100</v>
      </c>
      <c r="E37" t="s">
        <v>123</v>
      </c>
      <c r="F37" t="s">
        <v>836</v>
      </c>
      <c r="G37" t="s">
        <v>837</v>
      </c>
      <c r="H37" t="s">
        <v>102</v>
      </c>
      <c r="I37" s="77">
        <v>216905.1</v>
      </c>
      <c r="J37" s="77">
        <v>2562</v>
      </c>
      <c r="K37" s="77">
        <v>0</v>
      </c>
      <c r="L37" s="77">
        <v>5557.1086619999996</v>
      </c>
      <c r="M37" s="78">
        <v>5.9999999999999995E-4</v>
      </c>
      <c r="N37" s="78">
        <v>1.35E-2</v>
      </c>
      <c r="O37" s="78">
        <v>2.0999999999999999E-3</v>
      </c>
    </row>
    <row r="38" spans="2:15">
      <c r="B38" t="s">
        <v>1215</v>
      </c>
      <c r="C38" t="s">
        <v>1216</v>
      </c>
      <c r="D38" t="s">
        <v>100</v>
      </c>
      <c r="E38" t="s">
        <v>123</v>
      </c>
      <c r="F38" t="s">
        <v>439</v>
      </c>
      <c r="G38" t="s">
        <v>344</v>
      </c>
      <c r="H38" t="s">
        <v>102</v>
      </c>
      <c r="I38" s="77">
        <v>43532.34</v>
      </c>
      <c r="J38" s="77">
        <v>5860</v>
      </c>
      <c r="K38" s="77">
        <v>0</v>
      </c>
      <c r="L38" s="77">
        <v>2550.995124</v>
      </c>
      <c r="M38" s="78">
        <v>4.0000000000000002E-4</v>
      </c>
      <c r="N38" s="78">
        <v>6.1999999999999998E-3</v>
      </c>
      <c r="O38" s="78">
        <v>8.9999999999999998E-4</v>
      </c>
    </row>
    <row r="39" spans="2:15">
      <c r="B39" t="s">
        <v>1217</v>
      </c>
      <c r="C39" t="s">
        <v>1218</v>
      </c>
      <c r="D39" t="s">
        <v>100</v>
      </c>
      <c r="E39" t="s">
        <v>123</v>
      </c>
      <c r="F39" t="s">
        <v>1219</v>
      </c>
      <c r="G39" t="s">
        <v>344</v>
      </c>
      <c r="H39" t="s">
        <v>102</v>
      </c>
      <c r="I39" s="77">
        <v>31066.09</v>
      </c>
      <c r="J39" s="77">
        <v>2610</v>
      </c>
      <c r="K39" s="77">
        <v>0</v>
      </c>
      <c r="L39" s="77">
        <v>810.82494899999995</v>
      </c>
      <c r="M39" s="78">
        <v>2.0000000000000001E-4</v>
      </c>
      <c r="N39" s="78">
        <v>2E-3</v>
      </c>
      <c r="O39" s="78">
        <v>2.9999999999999997E-4</v>
      </c>
    </row>
    <row r="40" spans="2:15">
      <c r="B40" t="s">
        <v>1220</v>
      </c>
      <c r="C40" t="s">
        <v>1221</v>
      </c>
      <c r="D40" t="s">
        <v>100</v>
      </c>
      <c r="E40" t="s">
        <v>123</v>
      </c>
      <c r="F40" t="s">
        <v>442</v>
      </c>
      <c r="G40" t="s">
        <v>344</v>
      </c>
      <c r="H40" t="s">
        <v>102</v>
      </c>
      <c r="I40" s="77">
        <v>167109.17000000001</v>
      </c>
      <c r="J40" s="77">
        <v>1845</v>
      </c>
      <c r="K40" s="77">
        <v>0</v>
      </c>
      <c r="L40" s="77">
        <v>3083.1641865000001</v>
      </c>
      <c r="M40" s="78">
        <v>4.0000000000000002E-4</v>
      </c>
      <c r="N40" s="78">
        <v>7.4999999999999997E-3</v>
      </c>
      <c r="O40" s="78">
        <v>1.1000000000000001E-3</v>
      </c>
    </row>
    <row r="41" spans="2:15">
      <c r="B41" t="s">
        <v>1222</v>
      </c>
      <c r="C41" t="s">
        <v>1223</v>
      </c>
      <c r="D41" t="s">
        <v>100</v>
      </c>
      <c r="E41" t="s">
        <v>123</v>
      </c>
      <c r="F41" t="s">
        <v>453</v>
      </c>
      <c r="G41" t="s">
        <v>344</v>
      </c>
      <c r="H41" t="s">
        <v>102</v>
      </c>
      <c r="I41" s="77">
        <v>11816.63</v>
      </c>
      <c r="J41" s="77">
        <v>31500</v>
      </c>
      <c r="K41" s="77">
        <v>0</v>
      </c>
      <c r="L41" s="77">
        <v>3722.2384499999998</v>
      </c>
      <c r="M41" s="78">
        <v>5.0000000000000001E-4</v>
      </c>
      <c r="N41" s="78">
        <v>8.9999999999999993E-3</v>
      </c>
      <c r="O41" s="78">
        <v>1.4E-3</v>
      </c>
    </row>
    <row r="42" spans="2:15">
      <c r="B42" t="s">
        <v>1224</v>
      </c>
      <c r="C42" t="s">
        <v>1225</v>
      </c>
      <c r="D42" t="s">
        <v>100</v>
      </c>
      <c r="E42" t="s">
        <v>123</v>
      </c>
      <c r="F42" t="s">
        <v>396</v>
      </c>
      <c r="G42" t="s">
        <v>344</v>
      </c>
      <c r="H42" t="s">
        <v>102</v>
      </c>
      <c r="I42" s="77">
        <v>666918.75</v>
      </c>
      <c r="J42" s="77">
        <v>916.2</v>
      </c>
      <c r="K42" s="77">
        <v>0</v>
      </c>
      <c r="L42" s="77">
        <v>6110.3095874999999</v>
      </c>
      <c r="M42" s="78">
        <v>8.9999999999999998E-4</v>
      </c>
      <c r="N42" s="78">
        <v>1.4800000000000001E-2</v>
      </c>
      <c r="O42" s="78">
        <v>2.3E-3</v>
      </c>
    </row>
    <row r="43" spans="2:15">
      <c r="B43" t="s">
        <v>1226</v>
      </c>
      <c r="C43" t="s">
        <v>1227</v>
      </c>
      <c r="D43" t="s">
        <v>100</v>
      </c>
      <c r="E43" t="s">
        <v>123</v>
      </c>
      <c r="F43" t="s">
        <v>408</v>
      </c>
      <c r="G43" t="s">
        <v>344</v>
      </c>
      <c r="H43" t="s">
        <v>102</v>
      </c>
      <c r="I43" s="77">
        <v>29234.31</v>
      </c>
      <c r="J43" s="77">
        <v>23790</v>
      </c>
      <c r="K43" s="77">
        <v>36.926990000000004</v>
      </c>
      <c r="L43" s="77">
        <v>6991.7693390000004</v>
      </c>
      <c r="M43" s="78">
        <v>5.9999999999999995E-4</v>
      </c>
      <c r="N43" s="78">
        <v>1.6899999999999998E-2</v>
      </c>
      <c r="O43" s="78">
        <v>2.5999999999999999E-3</v>
      </c>
    </row>
    <row r="44" spans="2:15">
      <c r="B44" t="s">
        <v>1228</v>
      </c>
      <c r="C44" t="s">
        <v>1229</v>
      </c>
      <c r="D44" t="s">
        <v>100</v>
      </c>
      <c r="E44" t="s">
        <v>123</v>
      </c>
      <c r="F44" t="s">
        <v>374</v>
      </c>
      <c r="G44" t="s">
        <v>344</v>
      </c>
      <c r="H44" t="s">
        <v>102</v>
      </c>
      <c r="I44" s="77">
        <v>35469.69</v>
      </c>
      <c r="J44" s="77">
        <v>19540</v>
      </c>
      <c r="K44" s="77">
        <v>0</v>
      </c>
      <c r="L44" s="77">
        <v>6930.7774259999997</v>
      </c>
      <c r="M44" s="78">
        <v>2.9999999999999997E-4</v>
      </c>
      <c r="N44" s="78">
        <v>1.6799999999999999E-2</v>
      </c>
      <c r="O44" s="78">
        <v>2.5999999999999999E-3</v>
      </c>
    </row>
    <row r="45" spans="2:15">
      <c r="B45" t="s">
        <v>1230</v>
      </c>
      <c r="C45" t="s">
        <v>1231</v>
      </c>
      <c r="D45" t="s">
        <v>100</v>
      </c>
      <c r="E45" t="s">
        <v>123</v>
      </c>
      <c r="F45" t="s">
        <v>936</v>
      </c>
      <c r="G45" t="s">
        <v>937</v>
      </c>
      <c r="H45" t="s">
        <v>102</v>
      </c>
      <c r="I45" s="77">
        <v>98168.11</v>
      </c>
      <c r="J45" s="77">
        <v>3863</v>
      </c>
      <c r="K45" s="77">
        <v>0</v>
      </c>
      <c r="L45" s="77">
        <v>3792.2340893000001</v>
      </c>
      <c r="M45" s="78">
        <v>1E-4</v>
      </c>
      <c r="N45" s="78">
        <v>9.1999999999999998E-3</v>
      </c>
      <c r="O45" s="78">
        <v>1.4E-3</v>
      </c>
    </row>
    <row r="46" spans="2:15">
      <c r="B46" t="s">
        <v>1232</v>
      </c>
      <c r="C46" t="s">
        <v>1233</v>
      </c>
      <c r="D46" t="s">
        <v>100</v>
      </c>
      <c r="E46" t="s">
        <v>123</v>
      </c>
      <c r="F46" t="s">
        <v>1234</v>
      </c>
      <c r="G46" t="s">
        <v>129</v>
      </c>
      <c r="H46" t="s">
        <v>102</v>
      </c>
      <c r="I46" s="77">
        <v>3861.99</v>
      </c>
      <c r="J46" s="77">
        <v>64510</v>
      </c>
      <c r="K46" s="77">
        <v>0</v>
      </c>
      <c r="L46" s="77">
        <v>2491.369749</v>
      </c>
      <c r="M46" s="78">
        <v>1E-4</v>
      </c>
      <c r="N46" s="78">
        <v>6.0000000000000001E-3</v>
      </c>
      <c r="O46" s="78">
        <v>8.9999999999999998E-4</v>
      </c>
    </row>
    <row r="47" spans="2:15">
      <c r="B47" t="s">
        <v>1235</v>
      </c>
      <c r="C47" t="s">
        <v>1236</v>
      </c>
      <c r="D47" t="s">
        <v>100</v>
      </c>
      <c r="E47" t="s">
        <v>123</v>
      </c>
      <c r="F47" t="s">
        <v>506</v>
      </c>
      <c r="G47" t="s">
        <v>132</v>
      </c>
      <c r="H47" t="s">
        <v>102</v>
      </c>
      <c r="I47" s="77">
        <v>989673.89</v>
      </c>
      <c r="J47" s="77">
        <v>537</v>
      </c>
      <c r="K47" s="77">
        <v>0</v>
      </c>
      <c r="L47" s="77">
        <v>5314.5487893</v>
      </c>
      <c r="M47" s="78">
        <v>4.0000000000000002E-4</v>
      </c>
      <c r="N47" s="78">
        <v>1.29E-2</v>
      </c>
      <c r="O47" s="78">
        <v>2E-3</v>
      </c>
    </row>
    <row r="48" spans="2:15">
      <c r="B48" s="79" t="s">
        <v>1237</v>
      </c>
      <c r="E48" s="16"/>
      <c r="F48" s="16"/>
      <c r="G48" s="16"/>
      <c r="I48" s="81">
        <v>10154219.029999999</v>
      </c>
      <c r="K48" s="81">
        <v>0</v>
      </c>
      <c r="L48" s="81">
        <v>96136.613521976076</v>
      </c>
      <c r="N48" s="80">
        <v>0.2329</v>
      </c>
      <c r="O48" s="80">
        <v>3.56E-2</v>
      </c>
    </row>
    <row r="49" spans="2:15">
      <c r="B49" t="s">
        <v>1238</v>
      </c>
      <c r="C49" t="s">
        <v>1239</v>
      </c>
      <c r="D49" t="s">
        <v>100</v>
      </c>
      <c r="E49" t="s">
        <v>123</v>
      </c>
      <c r="F49" t="s">
        <v>1240</v>
      </c>
      <c r="G49" t="s">
        <v>101</v>
      </c>
      <c r="H49" t="s">
        <v>102</v>
      </c>
      <c r="I49" s="77">
        <v>8265.43</v>
      </c>
      <c r="J49" s="77">
        <v>14760</v>
      </c>
      <c r="K49" s="77">
        <v>0</v>
      </c>
      <c r="L49" s="77">
        <v>1219.977468</v>
      </c>
      <c r="M49" s="78">
        <v>2.9999999999999997E-4</v>
      </c>
      <c r="N49" s="78">
        <v>3.0000000000000001E-3</v>
      </c>
      <c r="O49" s="78">
        <v>5.0000000000000001E-4</v>
      </c>
    </row>
    <row r="50" spans="2:15">
      <c r="B50" t="s">
        <v>1241</v>
      </c>
      <c r="C50" t="s">
        <v>1242</v>
      </c>
      <c r="D50" t="s">
        <v>100</v>
      </c>
      <c r="E50" t="s">
        <v>123</v>
      </c>
      <c r="F50" t="s">
        <v>828</v>
      </c>
      <c r="G50" t="s">
        <v>355</v>
      </c>
      <c r="H50" t="s">
        <v>102</v>
      </c>
      <c r="I50" s="77">
        <v>849241.61</v>
      </c>
      <c r="J50" s="77">
        <v>125.9</v>
      </c>
      <c r="K50" s="77">
        <v>0</v>
      </c>
      <c r="L50" s="77">
        <v>1069.1951869899999</v>
      </c>
      <c r="M50" s="78">
        <v>2.9999999999999997E-4</v>
      </c>
      <c r="N50" s="78">
        <v>2.5999999999999999E-3</v>
      </c>
      <c r="O50" s="78">
        <v>4.0000000000000002E-4</v>
      </c>
    </row>
    <row r="51" spans="2:15">
      <c r="B51" t="s">
        <v>1243</v>
      </c>
      <c r="C51" t="s">
        <v>1244</v>
      </c>
      <c r="D51" t="s">
        <v>100</v>
      </c>
      <c r="E51" t="s">
        <v>123</v>
      </c>
      <c r="F51" t="s">
        <v>707</v>
      </c>
      <c r="G51" t="s">
        <v>355</v>
      </c>
      <c r="H51" t="s">
        <v>102</v>
      </c>
      <c r="I51" s="77">
        <v>169321.73</v>
      </c>
      <c r="J51" s="77">
        <v>363</v>
      </c>
      <c r="K51" s="77">
        <v>0</v>
      </c>
      <c r="L51" s="77">
        <v>614.63787990000003</v>
      </c>
      <c r="M51" s="78">
        <v>2.9999999999999997E-4</v>
      </c>
      <c r="N51" s="78">
        <v>1.5E-3</v>
      </c>
      <c r="O51" s="78">
        <v>2.0000000000000001E-4</v>
      </c>
    </row>
    <row r="52" spans="2:15">
      <c r="B52" t="s">
        <v>1245</v>
      </c>
      <c r="C52" t="s">
        <v>1246</v>
      </c>
      <c r="D52" t="s">
        <v>100</v>
      </c>
      <c r="E52" t="s">
        <v>123</v>
      </c>
      <c r="F52" t="s">
        <v>1247</v>
      </c>
      <c r="G52" t="s">
        <v>355</v>
      </c>
      <c r="H52" t="s">
        <v>102</v>
      </c>
      <c r="I52" s="77">
        <v>9287.14</v>
      </c>
      <c r="J52" s="77">
        <v>10550</v>
      </c>
      <c r="K52" s="77">
        <v>0</v>
      </c>
      <c r="L52" s="77">
        <v>979.79327000000001</v>
      </c>
      <c r="M52" s="78">
        <v>6.9999999999999999E-4</v>
      </c>
      <c r="N52" s="78">
        <v>2.3999999999999998E-3</v>
      </c>
      <c r="O52" s="78">
        <v>4.0000000000000002E-4</v>
      </c>
    </row>
    <row r="53" spans="2:15">
      <c r="B53" t="s">
        <v>1248</v>
      </c>
      <c r="C53" t="s">
        <v>1249</v>
      </c>
      <c r="D53" t="s">
        <v>100</v>
      </c>
      <c r="E53" t="s">
        <v>123</v>
      </c>
      <c r="F53" t="s">
        <v>596</v>
      </c>
      <c r="G53" t="s">
        <v>355</v>
      </c>
      <c r="H53" t="s">
        <v>102</v>
      </c>
      <c r="I53" s="77">
        <v>8301.59</v>
      </c>
      <c r="J53" s="77">
        <v>31450</v>
      </c>
      <c r="K53" s="77">
        <v>0</v>
      </c>
      <c r="L53" s="77">
        <v>2610.8500549999999</v>
      </c>
      <c r="M53" s="78">
        <v>8.0000000000000004E-4</v>
      </c>
      <c r="N53" s="78">
        <v>6.3E-3</v>
      </c>
      <c r="O53" s="78">
        <v>1E-3</v>
      </c>
    </row>
    <row r="54" spans="2:15">
      <c r="B54" t="s">
        <v>1250</v>
      </c>
      <c r="C54" t="s">
        <v>1251</v>
      </c>
      <c r="D54" t="s">
        <v>100</v>
      </c>
      <c r="E54" t="s">
        <v>123</v>
      </c>
      <c r="F54" t="s">
        <v>891</v>
      </c>
      <c r="G54" t="s">
        <v>355</v>
      </c>
      <c r="H54" t="s">
        <v>102</v>
      </c>
      <c r="I54" s="77">
        <v>498795.54</v>
      </c>
      <c r="J54" s="77">
        <v>297</v>
      </c>
      <c r="K54" s="77">
        <v>0</v>
      </c>
      <c r="L54" s="77">
        <v>1481.4227538</v>
      </c>
      <c r="M54" s="78">
        <v>5.0000000000000001E-4</v>
      </c>
      <c r="N54" s="78">
        <v>3.5999999999999999E-3</v>
      </c>
      <c r="O54" s="78">
        <v>5.0000000000000001E-4</v>
      </c>
    </row>
    <row r="55" spans="2:15">
      <c r="B55" t="s">
        <v>1252</v>
      </c>
      <c r="C55" t="s">
        <v>1253</v>
      </c>
      <c r="D55" t="s">
        <v>100</v>
      </c>
      <c r="E55" t="s">
        <v>123</v>
      </c>
      <c r="F55" t="s">
        <v>696</v>
      </c>
      <c r="G55" t="s">
        <v>697</v>
      </c>
      <c r="H55" t="s">
        <v>102</v>
      </c>
      <c r="I55" s="77">
        <v>18975.900000000001</v>
      </c>
      <c r="J55" s="77">
        <v>8861</v>
      </c>
      <c r="K55" s="77">
        <v>0</v>
      </c>
      <c r="L55" s="77">
        <v>1681.4544989999999</v>
      </c>
      <c r="M55" s="78">
        <v>5.0000000000000001E-4</v>
      </c>
      <c r="N55" s="78">
        <v>4.1000000000000003E-3</v>
      </c>
      <c r="O55" s="78">
        <v>5.9999999999999995E-4</v>
      </c>
    </row>
    <row r="56" spans="2:15">
      <c r="B56" t="s">
        <v>1254</v>
      </c>
      <c r="C56" t="s">
        <v>1255</v>
      </c>
      <c r="D56" t="s">
        <v>100</v>
      </c>
      <c r="E56" t="s">
        <v>123</v>
      </c>
      <c r="F56" t="s">
        <v>1256</v>
      </c>
      <c r="G56" t="s">
        <v>697</v>
      </c>
      <c r="H56" t="s">
        <v>102</v>
      </c>
      <c r="I56" s="77">
        <v>82857.399999999994</v>
      </c>
      <c r="J56" s="77">
        <v>794.8</v>
      </c>
      <c r="K56" s="77">
        <v>0</v>
      </c>
      <c r="L56" s="77">
        <v>658.55061520000004</v>
      </c>
      <c r="M56" s="78">
        <v>5.0000000000000001E-4</v>
      </c>
      <c r="N56" s="78">
        <v>1.6000000000000001E-3</v>
      </c>
      <c r="O56" s="78">
        <v>2.0000000000000001E-4</v>
      </c>
    </row>
    <row r="57" spans="2:15">
      <c r="B57" t="s">
        <v>1257</v>
      </c>
      <c r="C57" t="s">
        <v>1258</v>
      </c>
      <c r="D57" t="s">
        <v>100</v>
      </c>
      <c r="E57" t="s">
        <v>123</v>
      </c>
      <c r="F57" t="s">
        <v>623</v>
      </c>
      <c r="G57" t="s">
        <v>624</v>
      </c>
      <c r="H57" t="s">
        <v>102</v>
      </c>
      <c r="I57" s="77">
        <v>1629.59</v>
      </c>
      <c r="J57" s="77">
        <v>41100</v>
      </c>
      <c r="K57" s="77">
        <v>0</v>
      </c>
      <c r="L57" s="77">
        <v>669.76148999999998</v>
      </c>
      <c r="M57" s="78">
        <v>5.9999999999999995E-4</v>
      </c>
      <c r="N57" s="78">
        <v>1.6000000000000001E-3</v>
      </c>
      <c r="O57" s="78">
        <v>2.0000000000000001E-4</v>
      </c>
    </row>
    <row r="58" spans="2:15">
      <c r="B58" t="s">
        <v>1259</v>
      </c>
      <c r="C58" t="s">
        <v>1260</v>
      </c>
      <c r="D58" t="s">
        <v>100</v>
      </c>
      <c r="E58" t="s">
        <v>123</v>
      </c>
      <c r="F58" t="s">
        <v>1261</v>
      </c>
      <c r="G58" t="s">
        <v>461</v>
      </c>
      <c r="H58" t="s">
        <v>102</v>
      </c>
      <c r="I58" s="77">
        <v>4693.83</v>
      </c>
      <c r="J58" s="77">
        <v>8921</v>
      </c>
      <c r="K58" s="77">
        <v>0</v>
      </c>
      <c r="L58" s="77">
        <v>418.73657429999997</v>
      </c>
      <c r="M58" s="78">
        <v>2.9999999999999997E-4</v>
      </c>
      <c r="N58" s="78">
        <v>1E-3</v>
      </c>
      <c r="O58" s="78">
        <v>2.0000000000000001E-4</v>
      </c>
    </row>
    <row r="59" spans="2:15">
      <c r="B59" t="s">
        <v>1262</v>
      </c>
      <c r="C59" t="s">
        <v>1263</v>
      </c>
      <c r="D59" t="s">
        <v>100</v>
      </c>
      <c r="E59" t="s">
        <v>123</v>
      </c>
      <c r="F59" t="s">
        <v>764</v>
      </c>
      <c r="G59" t="s">
        <v>461</v>
      </c>
      <c r="H59" t="s">
        <v>102</v>
      </c>
      <c r="I59" s="77">
        <v>25476.76</v>
      </c>
      <c r="J59" s="77">
        <v>5901</v>
      </c>
      <c r="K59" s="77">
        <v>0</v>
      </c>
      <c r="L59" s="77">
        <v>1503.3836076</v>
      </c>
      <c r="M59" s="78">
        <v>2.9999999999999997E-4</v>
      </c>
      <c r="N59" s="78">
        <v>3.5999999999999999E-3</v>
      </c>
      <c r="O59" s="78">
        <v>5.9999999999999995E-4</v>
      </c>
    </row>
    <row r="60" spans="2:15">
      <c r="B60" t="s">
        <v>1264</v>
      </c>
      <c r="C60" t="s">
        <v>1265</v>
      </c>
      <c r="D60" t="s">
        <v>100</v>
      </c>
      <c r="E60" t="s">
        <v>123</v>
      </c>
      <c r="F60" t="s">
        <v>1266</v>
      </c>
      <c r="G60" t="s">
        <v>461</v>
      </c>
      <c r="H60" t="s">
        <v>102</v>
      </c>
      <c r="I60" s="77">
        <v>23340.77</v>
      </c>
      <c r="J60" s="77">
        <v>8890</v>
      </c>
      <c r="K60" s="77">
        <v>0</v>
      </c>
      <c r="L60" s="77">
        <v>2074.9944529999998</v>
      </c>
      <c r="M60" s="78">
        <v>4.0000000000000002E-4</v>
      </c>
      <c r="N60" s="78">
        <v>5.0000000000000001E-3</v>
      </c>
      <c r="O60" s="78">
        <v>8.0000000000000004E-4</v>
      </c>
    </row>
    <row r="61" spans="2:15">
      <c r="B61" t="s">
        <v>1267</v>
      </c>
      <c r="C61" t="s">
        <v>1268</v>
      </c>
      <c r="D61" t="s">
        <v>100</v>
      </c>
      <c r="E61" t="s">
        <v>123</v>
      </c>
      <c r="F61" t="s">
        <v>1269</v>
      </c>
      <c r="G61" t="s">
        <v>579</v>
      </c>
      <c r="H61" t="s">
        <v>102</v>
      </c>
      <c r="I61" s="77">
        <v>51580.18</v>
      </c>
      <c r="J61" s="77">
        <v>887.7</v>
      </c>
      <c r="K61" s="77">
        <v>0</v>
      </c>
      <c r="L61" s="77">
        <v>457.87725785999999</v>
      </c>
      <c r="M61" s="78">
        <v>2.0000000000000001E-4</v>
      </c>
      <c r="N61" s="78">
        <v>1.1000000000000001E-3</v>
      </c>
      <c r="O61" s="78">
        <v>2.0000000000000001E-4</v>
      </c>
    </row>
    <row r="62" spans="2:15">
      <c r="B62" t="s">
        <v>1270</v>
      </c>
      <c r="C62" t="s">
        <v>1271</v>
      </c>
      <c r="D62" t="s">
        <v>100</v>
      </c>
      <c r="E62" t="s">
        <v>123</v>
      </c>
      <c r="F62" t="s">
        <v>844</v>
      </c>
      <c r="G62" t="s">
        <v>579</v>
      </c>
      <c r="H62" t="s">
        <v>102</v>
      </c>
      <c r="I62" s="77">
        <v>127068.31</v>
      </c>
      <c r="J62" s="77">
        <v>1369</v>
      </c>
      <c r="K62" s="77">
        <v>0</v>
      </c>
      <c r="L62" s="77">
        <v>1739.5651639</v>
      </c>
      <c r="M62" s="78">
        <v>5.9999999999999995E-4</v>
      </c>
      <c r="N62" s="78">
        <v>4.1999999999999997E-3</v>
      </c>
      <c r="O62" s="78">
        <v>5.9999999999999995E-4</v>
      </c>
    </row>
    <row r="63" spans="2:15">
      <c r="B63" t="s">
        <v>1272</v>
      </c>
      <c r="C63" t="s">
        <v>1273</v>
      </c>
      <c r="D63" t="s">
        <v>100</v>
      </c>
      <c r="E63" t="s">
        <v>123</v>
      </c>
      <c r="F63" t="s">
        <v>859</v>
      </c>
      <c r="G63" t="s">
        <v>579</v>
      </c>
      <c r="H63" t="s">
        <v>102</v>
      </c>
      <c r="I63" s="77">
        <v>11638.26</v>
      </c>
      <c r="J63" s="77">
        <v>19810</v>
      </c>
      <c r="K63" s="77">
        <v>0</v>
      </c>
      <c r="L63" s="77">
        <v>2305.5393060000001</v>
      </c>
      <c r="M63" s="78">
        <v>8.9999999999999998E-4</v>
      </c>
      <c r="N63" s="78">
        <v>5.5999999999999999E-3</v>
      </c>
      <c r="O63" s="78">
        <v>8.9999999999999998E-4</v>
      </c>
    </row>
    <row r="64" spans="2:15">
      <c r="B64" t="s">
        <v>1274</v>
      </c>
      <c r="C64" t="s">
        <v>1275</v>
      </c>
      <c r="D64" t="s">
        <v>100</v>
      </c>
      <c r="E64" t="s">
        <v>123</v>
      </c>
      <c r="F64" t="s">
        <v>1276</v>
      </c>
      <c r="G64" t="s">
        <v>579</v>
      </c>
      <c r="H64" t="s">
        <v>102</v>
      </c>
      <c r="I64" s="77">
        <v>6857.22</v>
      </c>
      <c r="J64" s="77">
        <v>9978</v>
      </c>
      <c r="K64" s="77">
        <v>0</v>
      </c>
      <c r="L64" s="77">
        <v>684.21341159999997</v>
      </c>
      <c r="M64" s="78">
        <v>2.0000000000000001E-4</v>
      </c>
      <c r="N64" s="78">
        <v>1.6999999999999999E-3</v>
      </c>
      <c r="O64" s="78">
        <v>2.9999999999999997E-4</v>
      </c>
    </row>
    <row r="65" spans="2:15">
      <c r="B65" t="s">
        <v>1277</v>
      </c>
      <c r="C65" t="s">
        <v>1278</v>
      </c>
      <c r="D65" t="s">
        <v>100</v>
      </c>
      <c r="E65" t="s">
        <v>123</v>
      </c>
      <c r="F65" t="s">
        <v>578</v>
      </c>
      <c r="G65" t="s">
        <v>579</v>
      </c>
      <c r="H65" t="s">
        <v>102</v>
      </c>
      <c r="I65" s="77">
        <v>8983.4</v>
      </c>
      <c r="J65" s="77">
        <v>24790</v>
      </c>
      <c r="K65" s="77">
        <v>0</v>
      </c>
      <c r="L65" s="77">
        <v>2226.98486</v>
      </c>
      <c r="M65" s="78">
        <v>5.0000000000000001E-4</v>
      </c>
      <c r="N65" s="78">
        <v>5.4000000000000003E-3</v>
      </c>
      <c r="O65" s="78">
        <v>8.0000000000000004E-4</v>
      </c>
    </row>
    <row r="66" spans="2:15">
      <c r="B66" t="s">
        <v>1279</v>
      </c>
      <c r="C66" t="s">
        <v>1280</v>
      </c>
      <c r="D66" t="s">
        <v>100</v>
      </c>
      <c r="E66" t="s">
        <v>123</v>
      </c>
      <c r="F66" t="s">
        <v>1281</v>
      </c>
      <c r="G66" t="s">
        <v>579</v>
      </c>
      <c r="H66" t="s">
        <v>102</v>
      </c>
      <c r="I66" s="77">
        <v>138509.9</v>
      </c>
      <c r="J66" s="77">
        <v>950.7</v>
      </c>
      <c r="K66" s="77">
        <v>0</v>
      </c>
      <c r="L66" s="77">
        <v>1316.8136193</v>
      </c>
      <c r="M66" s="78">
        <v>5.0000000000000001E-4</v>
      </c>
      <c r="N66" s="78">
        <v>3.2000000000000002E-3</v>
      </c>
      <c r="O66" s="78">
        <v>5.0000000000000001E-4</v>
      </c>
    </row>
    <row r="67" spans="2:15">
      <c r="B67" t="s">
        <v>1282</v>
      </c>
      <c r="C67" t="s">
        <v>1283</v>
      </c>
      <c r="D67" t="s">
        <v>100</v>
      </c>
      <c r="E67" t="s">
        <v>123</v>
      </c>
      <c r="F67" t="s">
        <v>1284</v>
      </c>
      <c r="G67" t="s">
        <v>579</v>
      </c>
      <c r="H67" t="s">
        <v>102</v>
      </c>
      <c r="I67" s="77">
        <v>7887.77</v>
      </c>
      <c r="J67" s="77">
        <v>8450</v>
      </c>
      <c r="K67" s="77">
        <v>0</v>
      </c>
      <c r="L67" s="77">
        <v>666.51656500000001</v>
      </c>
      <c r="M67" s="78">
        <v>4.0000000000000002E-4</v>
      </c>
      <c r="N67" s="78">
        <v>1.6000000000000001E-3</v>
      </c>
      <c r="O67" s="78">
        <v>2.0000000000000001E-4</v>
      </c>
    </row>
    <row r="68" spans="2:15">
      <c r="B68" t="s">
        <v>1285</v>
      </c>
      <c r="C68" t="s">
        <v>1286</v>
      </c>
      <c r="D68" t="s">
        <v>100</v>
      </c>
      <c r="E68" t="s">
        <v>123</v>
      </c>
      <c r="F68" t="s">
        <v>883</v>
      </c>
      <c r="G68" t="s">
        <v>579</v>
      </c>
      <c r="H68" t="s">
        <v>102</v>
      </c>
      <c r="I68" s="77">
        <v>5683.62</v>
      </c>
      <c r="J68" s="77">
        <v>3816</v>
      </c>
      <c r="K68" s="77">
        <v>0</v>
      </c>
      <c r="L68" s="77">
        <v>216.8869392</v>
      </c>
      <c r="M68" s="78">
        <v>1E-4</v>
      </c>
      <c r="N68" s="78">
        <v>5.0000000000000001E-4</v>
      </c>
      <c r="O68" s="78">
        <v>1E-4</v>
      </c>
    </row>
    <row r="69" spans="2:15">
      <c r="B69" t="s">
        <v>1287</v>
      </c>
      <c r="C69" t="s">
        <v>1288</v>
      </c>
      <c r="D69" t="s">
        <v>100</v>
      </c>
      <c r="E69" t="s">
        <v>123</v>
      </c>
      <c r="F69" t="s">
        <v>874</v>
      </c>
      <c r="G69" t="s">
        <v>579</v>
      </c>
      <c r="H69" t="s">
        <v>102</v>
      </c>
      <c r="I69" s="77">
        <v>32701.21</v>
      </c>
      <c r="J69" s="77">
        <v>2810.0001719999996</v>
      </c>
      <c r="K69" s="77">
        <v>0</v>
      </c>
      <c r="L69" s="77">
        <v>918.90405724608104</v>
      </c>
      <c r="M69" s="78">
        <v>5.9999999999999995E-4</v>
      </c>
      <c r="N69" s="78">
        <v>2.2000000000000001E-3</v>
      </c>
      <c r="O69" s="78">
        <v>2.9999999999999997E-4</v>
      </c>
    </row>
    <row r="70" spans="2:15">
      <c r="B70" t="s">
        <v>1289</v>
      </c>
      <c r="C70" t="s">
        <v>1290</v>
      </c>
      <c r="D70" t="s">
        <v>100</v>
      </c>
      <c r="E70" t="s">
        <v>123</v>
      </c>
      <c r="F70" t="s">
        <v>1291</v>
      </c>
      <c r="G70" t="s">
        <v>329</v>
      </c>
      <c r="H70" t="s">
        <v>102</v>
      </c>
      <c r="I70" s="77">
        <v>553.57000000000005</v>
      </c>
      <c r="J70" s="77">
        <v>17300</v>
      </c>
      <c r="K70" s="77">
        <v>0</v>
      </c>
      <c r="L70" s="77">
        <v>95.767610000000005</v>
      </c>
      <c r="M70" s="78">
        <v>0</v>
      </c>
      <c r="N70" s="78">
        <v>2.0000000000000001E-4</v>
      </c>
      <c r="O70" s="78">
        <v>0</v>
      </c>
    </row>
    <row r="71" spans="2:15">
      <c r="B71" t="s">
        <v>1292</v>
      </c>
      <c r="C71" t="s">
        <v>1293</v>
      </c>
      <c r="D71" t="s">
        <v>100</v>
      </c>
      <c r="E71" t="s">
        <v>123</v>
      </c>
      <c r="F71" t="s">
        <v>1294</v>
      </c>
      <c r="G71" t="s">
        <v>112</v>
      </c>
      <c r="H71" t="s">
        <v>102</v>
      </c>
      <c r="I71" s="77">
        <v>8778.4</v>
      </c>
      <c r="J71" s="77">
        <v>12130</v>
      </c>
      <c r="K71" s="77">
        <v>0</v>
      </c>
      <c r="L71" s="77">
        <v>1064.8199199999999</v>
      </c>
      <c r="M71" s="78">
        <v>2.0000000000000001E-4</v>
      </c>
      <c r="N71" s="78">
        <v>2.5999999999999999E-3</v>
      </c>
      <c r="O71" s="78">
        <v>4.0000000000000002E-4</v>
      </c>
    </row>
    <row r="72" spans="2:15">
      <c r="B72" t="s">
        <v>1295</v>
      </c>
      <c r="C72" t="s">
        <v>1296</v>
      </c>
      <c r="D72" t="s">
        <v>100</v>
      </c>
      <c r="E72" t="s">
        <v>123</v>
      </c>
      <c r="F72" t="s">
        <v>572</v>
      </c>
      <c r="G72" t="s">
        <v>112</v>
      </c>
      <c r="H72" t="s">
        <v>102</v>
      </c>
      <c r="I72" s="77">
        <v>1446084.57</v>
      </c>
      <c r="J72" s="77">
        <v>58.3</v>
      </c>
      <c r="K72" s="77">
        <v>0</v>
      </c>
      <c r="L72" s="77">
        <v>843.06730431000005</v>
      </c>
      <c r="M72" s="78">
        <v>1.1000000000000001E-3</v>
      </c>
      <c r="N72" s="78">
        <v>2E-3</v>
      </c>
      <c r="O72" s="78">
        <v>2.9999999999999997E-4</v>
      </c>
    </row>
    <row r="73" spans="2:15">
      <c r="B73" t="s">
        <v>1297</v>
      </c>
      <c r="C73" t="s">
        <v>1298</v>
      </c>
      <c r="D73" t="s">
        <v>100</v>
      </c>
      <c r="E73" t="s">
        <v>123</v>
      </c>
      <c r="F73" t="s">
        <v>1299</v>
      </c>
      <c r="G73" t="s">
        <v>112</v>
      </c>
      <c r="H73" t="s">
        <v>102</v>
      </c>
      <c r="I73" s="77">
        <v>6231.26</v>
      </c>
      <c r="J73" s="77">
        <v>42230</v>
      </c>
      <c r="K73" s="77">
        <v>0</v>
      </c>
      <c r="L73" s="77">
        <v>2631.4610980000002</v>
      </c>
      <c r="M73" s="78">
        <v>8.9999999999999998E-4</v>
      </c>
      <c r="N73" s="78">
        <v>6.4000000000000003E-3</v>
      </c>
      <c r="O73" s="78">
        <v>1E-3</v>
      </c>
    </row>
    <row r="74" spans="2:15">
      <c r="B74" t="s">
        <v>1300</v>
      </c>
      <c r="C74" t="s">
        <v>1301</v>
      </c>
      <c r="D74" t="s">
        <v>100</v>
      </c>
      <c r="E74" t="s">
        <v>123</v>
      </c>
      <c r="F74" t="s">
        <v>723</v>
      </c>
      <c r="G74" t="s">
        <v>724</v>
      </c>
      <c r="H74" t="s">
        <v>102</v>
      </c>
      <c r="I74" s="77">
        <v>3203867.22</v>
      </c>
      <c r="J74" s="77">
        <v>165.6</v>
      </c>
      <c r="K74" s="77">
        <v>0</v>
      </c>
      <c r="L74" s="77">
        <v>5305.6041163199998</v>
      </c>
      <c r="M74" s="78">
        <v>1.1999999999999999E-3</v>
      </c>
      <c r="N74" s="78">
        <v>1.29E-2</v>
      </c>
      <c r="O74" s="78">
        <v>2E-3</v>
      </c>
    </row>
    <row r="75" spans="2:15">
      <c r="B75" t="s">
        <v>1302</v>
      </c>
      <c r="C75" t="s">
        <v>1303</v>
      </c>
      <c r="D75" t="s">
        <v>100</v>
      </c>
      <c r="E75" t="s">
        <v>123</v>
      </c>
      <c r="F75" t="s">
        <v>1304</v>
      </c>
      <c r="G75" t="s">
        <v>724</v>
      </c>
      <c r="H75" t="s">
        <v>102</v>
      </c>
      <c r="I75" s="77">
        <v>27641.49</v>
      </c>
      <c r="J75" s="77">
        <v>2923</v>
      </c>
      <c r="K75" s="77">
        <v>0</v>
      </c>
      <c r="L75" s="77">
        <v>807.96075269999994</v>
      </c>
      <c r="M75" s="78">
        <v>2.9999999999999997E-4</v>
      </c>
      <c r="N75" s="78">
        <v>2E-3</v>
      </c>
      <c r="O75" s="78">
        <v>2.9999999999999997E-4</v>
      </c>
    </row>
    <row r="76" spans="2:15">
      <c r="B76" t="s">
        <v>1305</v>
      </c>
      <c r="C76" t="s">
        <v>1306</v>
      </c>
      <c r="D76" t="s">
        <v>100</v>
      </c>
      <c r="E76" t="s">
        <v>123</v>
      </c>
      <c r="F76" t="s">
        <v>1307</v>
      </c>
      <c r="G76" t="s">
        <v>724</v>
      </c>
      <c r="H76" t="s">
        <v>102</v>
      </c>
      <c r="I76" s="77">
        <v>59338.29</v>
      </c>
      <c r="J76" s="77">
        <v>2185</v>
      </c>
      <c r="K76" s="77">
        <v>0</v>
      </c>
      <c r="L76" s="77">
        <v>1296.5416365000001</v>
      </c>
      <c r="M76" s="78">
        <v>5.9999999999999995E-4</v>
      </c>
      <c r="N76" s="78">
        <v>3.0999999999999999E-3</v>
      </c>
      <c r="O76" s="78">
        <v>5.0000000000000001E-4</v>
      </c>
    </row>
    <row r="77" spans="2:15">
      <c r="B77" t="s">
        <v>1308</v>
      </c>
      <c r="C77" t="s">
        <v>1309</v>
      </c>
      <c r="D77" t="s">
        <v>100</v>
      </c>
      <c r="E77" t="s">
        <v>123</v>
      </c>
      <c r="F77" t="s">
        <v>1310</v>
      </c>
      <c r="G77" t="s">
        <v>724</v>
      </c>
      <c r="H77" t="s">
        <v>102</v>
      </c>
      <c r="I77" s="77">
        <v>367788.24</v>
      </c>
      <c r="J77" s="77">
        <v>317.89999999999998</v>
      </c>
      <c r="K77" s="77">
        <v>0</v>
      </c>
      <c r="L77" s="77">
        <v>1169.1988149599999</v>
      </c>
      <c r="M77" s="78">
        <v>2.9999999999999997E-4</v>
      </c>
      <c r="N77" s="78">
        <v>2.8E-3</v>
      </c>
      <c r="O77" s="78">
        <v>4.0000000000000002E-4</v>
      </c>
    </row>
    <row r="78" spans="2:15">
      <c r="B78" t="s">
        <v>1311</v>
      </c>
      <c r="C78" t="s">
        <v>1312</v>
      </c>
      <c r="D78" t="s">
        <v>100</v>
      </c>
      <c r="E78" t="s">
        <v>123</v>
      </c>
      <c r="F78" t="s">
        <v>1313</v>
      </c>
      <c r="G78" t="s">
        <v>503</v>
      </c>
      <c r="H78" t="s">
        <v>102</v>
      </c>
      <c r="I78" s="77">
        <v>4848.71</v>
      </c>
      <c r="J78" s="77">
        <v>15780</v>
      </c>
      <c r="K78" s="77">
        <v>0</v>
      </c>
      <c r="L78" s="77">
        <v>765.12643800000001</v>
      </c>
      <c r="M78" s="78">
        <v>5.0000000000000001E-4</v>
      </c>
      <c r="N78" s="78">
        <v>1.9E-3</v>
      </c>
      <c r="O78" s="78">
        <v>2.9999999999999997E-4</v>
      </c>
    </row>
    <row r="79" spans="2:15">
      <c r="B79" t="s">
        <v>1314</v>
      </c>
      <c r="C79" t="s">
        <v>1315</v>
      </c>
      <c r="D79" t="s">
        <v>100</v>
      </c>
      <c r="E79" t="s">
        <v>123</v>
      </c>
      <c r="F79" t="s">
        <v>1316</v>
      </c>
      <c r="G79" t="s">
        <v>1205</v>
      </c>
      <c r="H79" t="s">
        <v>102</v>
      </c>
      <c r="I79" s="77">
        <v>8863.7199999999993</v>
      </c>
      <c r="J79" s="77">
        <v>23500</v>
      </c>
      <c r="K79" s="77">
        <v>0</v>
      </c>
      <c r="L79" s="77">
        <v>2082.9742000000001</v>
      </c>
      <c r="M79" s="78">
        <v>2.0000000000000001E-4</v>
      </c>
      <c r="N79" s="78">
        <v>5.0000000000000001E-3</v>
      </c>
      <c r="O79" s="78">
        <v>8.0000000000000004E-4</v>
      </c>
    </row>
    <row r="80" spans="2:15">
      <c r="B80" t="s">
        <v>1317</v>
      </c>
      <c r="C80" t="s">
        <v>1318</v>
      </c>
      <c r="D80" t="s">
        <v>100</v>
      </c>
      <c r="E80" t="s">
        <v>123</v>
      </c>
      <c r="F80" t="s">
        <v>1319</v>
      </c>
      <c r="G80" t="s">
        <v>1212</v>
      </c>
      <c r="H80" t="s">
        <v>102</v>
      </c>
      <c r="I80" s="77">
        <v>49914.35</v>
      </c>
      <c r="J80" s="77">
        <v>864</v>
      </c>
      <c r="K80" s="77">
        <v>0</v>
      </c>
      <c r="L80" s="77">
        <v>431.25998399999997</v>
      </c>
      <c r="M80" s="78">
        <v>5.0000000000000001E-4</v>
      </c>
      <c r="N80" s="78">
        <v>1E-3</v>
      </c>
      <c r="O80" s="78">
        <v>2.0000000000000001E-4</v>
      </c>
    </row>
    <row r="81" spans="2:15">
      <c r="B81" t="s">
        <v>1320</v>
      </c>
      <c r="C81" t="s">
        <v>1321</v>
      </c>
      <c r="D81" t="s">
        <v>100</v>
      </c>
      <c r="E81" t="s">
        <v>123</v>
      </c>
      <c r="F81" t="s">
        <v>672</v>
      </c>
      <c r="G81" t="s">
        <v>673</v>
      </c>
      <c r="H81" t="s">
        <v>102</v>
      </c>
      <c r="I81" s="77">
        <v>14511.3</v>
      </c>
      <c r="J81" s="77">
        <v>38400</v>
      </c>
      <c r="K81" s="77">
        <v>0</v>
      </c>
      <c r="L81" s="77">
        <v>5572.3392000000003</v>
      </c>
      <c r="M81" s="78">
        <v>8.9999999999999998E-4</v>
      </c>
      <c r="N81" s="78">
        <v>1.35E-2</v>
      </c>
      <c r="O81" s="78">
        <v>2.0999999999999999E-3</v>
      </c>
    </row>
    <row r="82" spans="2:15">
      <c r="B82" t="s">
        <v>1322</v>
      </c>
      <c r="C82" t="s">
        <v>1323</v>
      </c>
      <c r="D82" t="s">
        <v>100</v>
      </c>
      <c r="E82" t="s">
        <v>123</v>
      </c>
      <c r="F82" t="s">
        <v>1324</v>
      </c>
      <c r="G82" t="s">
        <v>783</v>
      </c>
      <c r="H82" t="s">
        <v>102</v>
      </c>
      <c r="I82" s="77">
        <v>3543.58</v>
      </c>
      <c r="J82" s="77">
        <v>3186</v>
      </c>
      <c r="K82" s="77">
        <v>0</v>
      </c>
      <c r="L82" s="77">
        <v>112.8984588</v>
      </c>
      <c r="M82" s="78">
        <v>1E-4</v>
      </c>
      <c r="N82" s="78">
        <v>2.9999999999999997E-4</v>
      </c>
      <c r="O82" s="78">
        <v>0</v>
      </c>
    </row>
    <row r="83" spans="2:15">
      <c r="B83" t="s">
        <v>1325</v>
      </c>
      <c r="C83" t="s">
        <v>1326</v>
      </c>
      <c r="D83" t="s">
        <v>100</v>
      </c>
      <c r="E83" t="s">
        <v>123</v>
      </c>
      <c r="F83" t="s">
        <v>1327</v>
      </c>
      <c r="G83" t="s">
        <v>783</v>
      </c>
      <c r="H83" t="s">
        <v>102</v>
      </c>
      <c r="I83" s="77">
        <v>8139.16</v>
      </c>
      <c r="J83" s="77">
        <v>11980</v>
      </c>
      <c r="K83" s="77">
        <v>0</v>
      </c>
      <c r="L83" s="77">
        <v>975.07136800000001</v>
      </c>
      <c r="M83" s="78">
        <v>6.9999999999999999E-4</v>
      </c>
      <c r="N83" s="78">
        <v>2.3999999999999998E-3</v>
      </c>
      <c r="O83" s="78">
        <v>4.0000000000000002E-4</v>
      </c>
    </row>
    <row r="84" spans="2:15">
      <c r="B84" t="s">
        <v>1328</v>
      </c>
      <c r="C84" t="s">
        <v>1329</v>
      </c>
      <c r="D84" t="s">
        <v>100</v>
      </c>
      <c r="E84" t="s">
        <v>123</v>
      </c>
      <c r="F84" t="s">
        <v>1330</v>
      </c>
      <c r="G84" t="s">
        <v>783</v>
      </c>
      <c r="H84" t="s">
        <v>102</v>
      </c>
      <c r="I84" s="77">
        <v>4103.83</v>
      </c>
      <c r="J84" s="77">
        <v>26950</v>
      </c>
      <c r="K84" s="77">
        <v>0</v>
      </c>
      <c r="L84" s="77">
        <v>1105.9821850000001</v>
      </c>
      <c r="M84" s="78">
        <v>5.0000000000000001E-4</v>
      </c>
      <c r="N84" s="78">
        <v>2.7000000000000001E-3</v>
      </c>
      <c r="O84" s="78">
        <v>4.0000000000000002E-4</v>
      </c>
    </row>
    <row r="85" spans="2:15">
      <c r="B85" t="s">
        <v>1331</v>
      </c>
      <c r="C85" t="s">
        <v>1332</v>
      </c>
      <c r="D85" t="s">
        <v>100</v>
      </c>
      <c r="E85" t="s">
        <v>123</v>
      </c>
      <c r="F85" t="s">
        <v>1333</v>
      </c>
      <c r="G85" t="s">
        <v>837</v>
      </c>
      <c r="H85" t="s">
        <v>102</v>
      </c>
      <c r="I85" s="77">
        <v>122867.49</v>
      </c>
      <c r="J85" s="77">
        <v>1178</v>
      </c>
      <c r="K85" s="77">
        <v>0</v>
      </c>
      <c r="L85" s="77">
        <v>1447.3790322</v>
      </c>
      <c r="M85" s="78">
        <v>1E-3</v>
      </c>
      <c r="N85" s="78">
        <v>3.5000000000000001E-3</v>
      </c>
      <c r="O85" s="78">
        <v>5.0000000000000001E-4</v>
      </c>
    </row>
    <row r="86" spans="2:15">
      <c r="B86" t="s">
        <v>1334</v>
      </c>
      <c r="C86" t="s">
        <v>1335</v>
      </c>
      <c r="D86" t="s">
        <v>100</v>
      </c>
      <c r="E86" t="s">
        <v>123</v>
      </c>
      <c r="F86" t="s">
        <v>1336</v>
      </c>
      <c r="G86" t="s">
        <v>641</v>
      </c>
      <c r="H86" t="s">
        <v>102</v>
      </c>
      <c r="I86" s="77">
        <v>9315.58</v>
      </c>
      <c r="J86" s="77">
        <v>3661</v>
      </c>
      <c r="K86" s="77">
        <v>0</v>
      </c>
      <c r="L86" s="77">
        <v>341.04338380000002</v>
      </c>
      <c r="M86" s="78">
        <v>2.0000000000000001E-4</v>
      </c>
      <c r="N86" s="78">
        <v>8.0000000000000004E-4</v>
      </c>
      <c r="O86" s="78">
        <v>1E-4</v>
      </c>
    </row>
    <row r="87" spans="2:15">
      <c r="B87" t="s">
        <v>1337</v>
      </c>
      <c r="C87" t="s">
        <v>1338</v>
      </c>
      <c r="D87" t="s">
        <v>100</v>
      </c>
      <c r="E87" t="s">
        <v>123</v>
      </c>
      <c r="F87" t="s">
        <v>1339</v>
      </c>
      <c r="G87" t="s">
        <v>641</v>
      </c>
      <c r="H87" t="s">
        <v>102</v>
      </c>
      <c r="I87" s="77">
        <v>1654.35</v>
      </c>
      <c r="J87" s="77">
        <v>5580</v>
      </c>
      <c r="K87" s="77">
        <v>0</v>
      </c>
      <c r="L87" s="77">
        <v>92.312730000000002</v>
      </c>
      <c r="M87" s="78">
        <v>1E-4</v>
      </c>
      <c r="N87" s="78">
        <v>2.0000000000000001E-4</v>
      </c>
      <c r="O87" s="78">
        <v>0</v>
      </c>
    </row>
    <row r="88" spans="2:15">
      <c r="B88" t="s">
        <v>1340</v>
      </c>
      <c r="C88" t="s">
        <v>1341</v>
      </c>
      <c r="D88" t="s">
        <v>100</v>
      </c>
      <c r="E88" t="s">
        <v>123</v>
      </c>
      <c r="F88" t="s">
        <v>659</v>
      </c>
      <c r="G88" t="s">
        <v>641</v>
      </c>
      <c r="H88" t="s">
        <v>102</v>
      </c>
      <c r="I88" s="77">
        <v>115761.75</v>
      </c>
      <c r="J88" s="77">
        <v>1167</v>
      </c>
      <c r="K88" s="77">
        <v>0</v>
      </c>
      <c r="L88" s="77">
        <v>1350.9396225</v>
      </c>
      <c r="M88" s="78">
        <v>5.9999999999999995E-4</v>
      </c>
      <c r="N88" s="78">
        <v>3.3E-3</v>
      </c>
      <c r="O88" s="78">
        <v>5.0000000000000001E-4</v>
      </c>
    </row>
    <row r="89" spans="2:15">
      <c r="B89" t="s">
        <v>1342</v>
      </c>
      <c r="C89" t="s">
        <v>1343</v>
      </c>
      <c r="D89" t="s">
        <v>100</v>
      </c>
      <c r="E89" t="s">
        <v>123</v>
      </c>
      <c r="F89" t="s">
        <v>1344</v>
      </c>
      <c r="G89" t="s">
        <v>641</v>
      </c>
      <c r="H89" t="s">
        <v>102</v>
      </c>
      <c r="I89" s="77">
        <v>16586.93</v>
      </c>
      <c r="J89" s="77">
        <v>4892</v>
      </c>
      <c r="K89" s="77">
        <v>0</v>
      </c>
      <c r="L89" s="77">
        <v>811.43261559999996</v>
      </c>
      <c r="M89" s="78">
        <v>2.0000000000000001E-4</v>
      </c>
      <c r="N89" s="78">
        <v>2E-3</v>
      </c>
      <c r="O89" s="78">
        <v>2.9999999999999997E-4</v>
      </c>
    </row>
    <row r="90" spans="2:15">
      <c r="B90" t="s">
        <v>1345</v>
      </c>
      <c r="C90" t="s">
        <v>1346</v>
      </c>
      <c r="D90" t="s">
        <v>100</v>
      </c>
      <c r="E90" t="s">
        <v>123</v>
      </c>
      <c r="F90" t="s">
        <v>662</v>
      </c>
      <c r="G90" t="s">
        <v>344</v>
      </c>
      <c r="H90" t="s">
        <v>102</v>
      </c>
      <c r="I90" s="77">
        <v>9971.82</v>
      </c>
      <c r="J90" s="77">
        <v>3380</v>
      </c>
      <c r="K90" s="77">
        <v>0</v>
      </c>
      <c r="L90" s="77">
        <v>337.04751599999997</v>
      </c>
      <c r="M90" s="78">
        <v>2.9999999999999997E-4</v>
      </c>
      <c r="N90" s="78">
        <v>8.0000000000000004E-4</v>
      </c>
      <c r="O90" s="78">
        <v>1E-4</v>
      </c>
    </row>
    <row r="91" spans="2:15">
      <c r="B91" t="s">
        <v>1347</v>
      </c>
      <c r="C91" t="s">
        <v>1348</v>
      </c>
      <c r="D91" t="s">
        <v>100</v>
      </c>
      <c r="E91" t="s">
        <v>123</v>
      </c>
      <c r="F91" t="s">
        <v>464</v>
      </c>
      <c r="G91" t="s">
        <v>344</v>
      </c>
      <c r="H91" t="s">
        <v>102</v>
      </c>
      <c r="I91" s="77">
        <v>2013.49</v>
      </c>
      <c r="J91" s="77">
        <v>71190</v>
      </c>
      <c r="K91" s="77">
        <v>0</v>
      </c>
      <c r="L91" s="77">
        <v>1433.4035309999999</v>
      </c>
      <c r="M91" s="78">
        <v>4.0000000000000002E-4</v>
      </c>
      <c r="N91" s="78">
        <v>3.5000000000000001E-3</v>
      </c>
      <c r="O91" s="78">
        <v>5.0000000000000001E-4</v>
      </c>
    </row>
    <row r="92" spans="2:15">
      <c r="B92" t="s">
        <v>1349</v>
      </c>
      <c r="C92" t="s">
        <v>1350</v>
      </c>
      <c r="D92" t="s">
        <v>100</v>
      </c>
      <c r="E92" t="s">
        <v>123</v>
      </c>
      <c r="F92" t="s">
        <v>1351</v>
      </c>
      <c r="G92" t="s">
        <v>344</v>
      </c>
      <c r="H92" t="s">
        <v>102</v>
      </c>
      <c r="I92" s="77">
        <v>50980.55</v>
      </c>
      <c r="J92" s="77">
        <v>858.7</v>
      </c>
      <c r="K92" s="77">
        <v>0</v>
      </c>
      <c r="L92" s="77">
        <v>437.76998285000002</v>
      </c>
      <c r="M92" s="78">
        <v>2.9999999999999997E-4</v>
      </c>
      <c r="N92" s="78">
        <v>1.1000000000000001E-3</v>
      </c>
      <c r="O92" s="78">
        <v>2.0000000000000001E-4</v>
      </c>
    </row>
    <row r="93" spans="2:15">
      <c r="B93" t="s">
        <v>1352</v>
      </c>
      <c r="C93" t="s">
        <v>1353</v>
      </c>
      <c r="D93" t="s">
        <v>100</v>
      </c>
      <c r="E93" t="s">
        <v>123</v>
      </c>
      <c r="F93" t="s">
        <v>494</v>
      </c>
      <c r="G93" t="s">
        <v>344</v>
      </c>
      <c r="H93" t="s">
        <v>102</v>
      </c>
      <c r="I93" s="77">
        <v>25060.06</v>
      </c>
      <c r="J93" s="77">
        <v>6819</v>
      </c>
      <c r="K93" s="77">
        <v>0</v>
      </c>
      <c r="L93" s="77">
        <v>1708.8454913999999</v>
      </c>
      <c r="M93" s="78">
        <v>6.9999999999999999E-4</v>
      </c>
      <c r="N93" s="78">
        <v>4.1000000000000003E-3</v>
      </c>
      <c r="O93" s="78">
        <v>5.9999999999999995E-4</v>
      </c>
    </row>
    <row r="94" spans="2:15">
      <c r="B94" t="s">
        <v>1354</v>
      </c>
      <c r="C94" t="s">
        <v>1355</v>
      </c>
      <c r="D94" t="s">
        <v>100</v>
      </c>
      <c r="E94" t="s">
        <v>123</v>
      </c>
      <c r="F94" t="s">
        <v>633</v>
      </c>
      <c r="G94" t="s">
        <v>344</v>
      </c>
      <c r="H94" t="s">
        <v>102</v>
      </c>
      <c r="I94" s="77">
        <v>796264.68</v>
      </c>
      <c r="J94" s="77">
        <v>156.1</v>
      </c>
      <c r="K94" s="77">
        <v>0</v>
      </c>
      <c r="L94" s="77">
        <v>1242.9691654799999</v>
      </c>
      <c r="M94" s="78">
        <v>1.1999999999999999E-3</v>
      </c>
      <c r="N94" s="78">
        <v>3.0000000000000001E-3</v>
      </c>
      <c r="O94" s="78">
        <v>5.0000000000000001E-4</v>
      </c>
    </row>
    <row r="95" spans="2:15">
      <c r="B95" t="s">
        <v>1356</v>
      </c>
      <c r="C95" t="s">
        <v>1357</v>
      </c>
      <c r="D95" t="s">
        <v>100</v>
      </c>
      <c r="E95" t="s">
        <v>123</v>
      </c>
      <c r="F95" t="s">
        <v>427</v>
      </c>
      <c r="G95" t="s">
        <v>344</v>
      </c>
      <c r="H95" t="s">
        <v>102</v>
      </c>
      <c r="I95" s="77">
        <v>10063.459999999999</v>
      </c>
      <c r="J95" s="77">
        <v>21760</v>
      </c>
      <c r="K95" s="77">
        <v>0</v>
      </c>
      <c r="L95" s="77">
        <v>2189.808896</v>
      </c>
      <c r="M95" s="78">
        <v>8.0000000000000004E-4</v>
      </c>
      <c r="N95" s="78">
        <v>5.3E-3</v>
      </c>
      <c r="O95" s="78">
        <v>8.0000000000000004E-4</v>
      </c>
    </row>
    <row r="96" spans="2:15">
      <c r="B96" t="s">
        <v>1358</v>
      </c>
      <c r="C96" t="s">
        <v>1359</v>
      </c>
      <c r="D96" t="s">
        <v>100</v>
      </c>
      <c r="E96" t="s">
        <v>123</v>
      </c>
      <c r="F96" t="s">
        <v>430</v>
      </c>
      <c r="G96" t="s">
        <v>344</v>
      </c>
      <c r="H96" t="s">
        <v>102</v>
      </c>
      <c r="I96" s="77">
        <v>144458.14000000001</v>
      </c>
      <c r="J96" s="77">
        <v>1555</v>
      </c>
      <c r="K96" s="77">
        <v>0</v>
      </c>
      <c r="L96" s="77">
        <v>2246.3240770000002</v>
      </c>
      <c r="M96" s="78">
        <v>6.9999999999999999E-4</v>
      </c>
      <c r="N96" s="78">
        <v>5.4000000000000003E-3</v>
      </c>
      <c r="O96" s="78">
        <v>8.0000000000000004E-4</v>
      </c>
    </row>
    <row r="97" spans="2:15">
      <c r="B97" t="s">
        <v>1360</v>
      </c>
      <c r="C97" t="s">
        <v>1361</v>
      </c>
      <c r="D97" t="s">
        <v>100</v>
      </c>
      <c r="E97" t="s">
        <v>123</v>
      </c>
      <c r="F97" t="s">
        <v>1362</v>
      </c>
      <c r="G97" t="s">
        <v>125</v>
      </c>
      <c r="H97" t="s">
        <v>102</v>
      </c>
      <c r="I97" s="77">
        <v>37943.31</v>
      </c>
      <c r="J97" s="77">
        <v>2246</v>
      </c>
      <c r="K97" s="77">
        <v>0</v>
      </c>
      <c r="L97" s="77">
        <v>852.20674259999998</v>
      </c>
      <c r="M97" s="78">
        <v>2.9999999999999997E-4</v>
      </c>
      <c r="N97" s="78">
        <v>2.0999999999999999E-3</v>
      </c>
      <c r="O97" s="78">
        <v>2.9999999999999997E-4</v>
      </c>
    </row>
    <row r="98" spans="2:15">
      <c r="B98" t="s">
        <v>1363</v>
      </c>
      <c r="C98" t="s">
        <v>1364</v>
      </c>
      <c r="D98" t="s">
        <v>100</v>
      </c>
      <c r="E98" t="s">
        <v>123</v>
      </c>
      <c r="F98" t="s">
        <v>1365</v>
      </c>
      <c r="G98" t="s">
        <v>1366</v>
      </c>
      <c r="H98" t="s">
        <v>102</v>
      </c>
      <c r="I98" s="77">
        <v>58114.59</v>
      </c>
      <c r="J98" s="77">
        <v>4003</v>
      </c>
      <c r="K98" s="77">
        <v>0</v>
      </c>
      <c r="L98" s="77">
        <v>2326.3270376999999</v>
      </c>
      <c r="M98" s="78">
        <v>5.0000000000000001E-4</v>
      </c>
      <c r="N98" s="78">
        <v>5.5999999999999999E-3</v>
      </c>
      <c r="O98" s="78">
        <v>8.9999999999999998E-4</v>
      </c>
    </row>
    <row r="99" spans="2:15">
      <c r="B99" t="s">
        <v>1367</v>
      </c>
      <c r="C99" t="s">
        <v>1368</v>
      </c>
      <c r="D99" t="s">
        <v>100</v>
      </c>
      <c r="E99" t="s">
        <v>123</v>
      </c>
      <c r="F99" t="s">
        <v>1369</v>
      </c>
      <c r="G99" t="s">
        <v>728</v>
      </c>
      <c r="H99" t="s">
        <v>102</v>
      </c>
      <c r="I99" s="77">
        <v>11292.89</v>
      </c>
      <c r="J99" s="77">
        <v>8131</v>
      </c>
      <c r="K99" s="77">
        <v>0</v>
      </c>
      <c r="L99" s="77">
        <v>918.2248859</v>
      </c>
      <c r="M99" s="78">
        <v>5.0000000000000001E-4</v>
      </c>
      <c r="N99" s="78">
        <v>2.2000000000000001E-3</v>
      </c>
      <c r="O99" s="78">
        <v>2.9999999999999997E-4</v>
      </c>
    </row>
    <row r="100" spans="2:15">
      <c r="B100" t="s">
        <v>1370</v>
      </c>
      <c r="C100" t="s">
        <v>1371</v>
      </c>
      <c r="D100" t="s">
        <v>100</v>
      </c>
      <c r="E100" t="s">
        <v>123</v>
      </c>
      <c r="F100" t="s">
        <v>1372</v>
      </c>
      <c r="G100" t="s">
        <v>728</v>
      </c>
      <c r="H100" t="s">
        <v>102</v>
      </c>
      <c r="I100" s="77">
        <v>9352.3799999999992</v>
      </c>
      <c r="J100" s="77">
        <v>15550</v>
      </c>
      <c r="K100" s="77">
        <v>0</v>
      </c>
      <c r="L100" s="77">
        <v>1454.2950900000001</v>
      </c>
      <c r="M100" s="78">
        <v>5.9999999999999995E-4</v>
      </c>
      <c r="N100" s="78">
        <v>3.5000000000000001E-3</v>
      </c>
      <c r="O100" s="78">
        <v>5.0000000000000001E-4</v>
      </c>
    </row>
    <row r="101" spans="2:15">
      <c r="B101" t="s">
        <v>1373</v>
      </c>
      <c r="C101" t="s">
        <v>1374</v>
      </c>
      <c r="D101" t="s">
        <v>100</v>
      </c>
      <c r="E101" t="s">
        <v>123</v>
      </c>
      <c r="F101" t="s">
        <v>1375</v>
      </c>
      <c r="G101" t="s">
        <v>728</v>
      </c>
      <c r="H101" t="s">
        <v>102</v>
      </c>
      <c r="I101" s="77">
        <v>4132.38</v>
      </c>
      <c r="J101" s="77">
        <v>26410</v>
      </c>
      <c r="K101" s="77">
        <v>0</v>
      </c>
      <c r="L101" s="77">
        <v>1091.3615580000001</v>
      </c>
      <c r="M101" s="78">
        <v>2.9999999999999997E-4</v>
      </c>
      <c r="N101" s="78">
        <v>2.5999999999999999E-3</v>
      </c>
      <c r="O101" s="78">
        <v>4.0000000000000002E-4</v>
      </c>
    </row>
    <row r="102" spans="2:15">
      <c r="B102" t="s">
        <v>1376</v>
      </c>
      <c r="C102" t="s">
        <v>1377</v>
      </c>
      <c r="D102" t="s">
        <v>100</v>
      </c>
      <c r="E102" t="s">
        <v>123</v>
      </c>
      <c r="F102" t="s">
        <v>1378</v>
      </c>
      <c r="G102" t="s">
        <v>728</v>
      </c>
      <c r="H102" t="s">
        <v>102</v>
      </c>
      <c r="I102" s="77">
        <v>15170.18</v>
      </c>
      <c r="J102" s="77">
        <v>7500</v>
      </c>
      <c r="K102" s="77">
        <v>0</v>
      </c>
      <c r="L102" s="77">
        <v>1137.7635</v>
      </c>
      <c r="M102" s="78">
        <v>2.9999999999999997E-4</v>
      </c>
      <c r="N102" s="78">
        <v>2.8E-3</v>
      </c>
      <c r="O102" s="78">
        <v>4.0000000000000002E-4</v>
      </c>
    </row>
    <row r="103" spans="2:15">
      <c r="B103" t="s">
        <v>1379</v>
      </c>
      <c r="C103" t="s">
        <v>1380</v>
      </c>
      <c r="D103" t="s">
        <v>100</v>
      </c>
      <c r="E103" t="s">
        <v>123</v>
      </c>
      <c r="F103" t="s">
        <v>1381</v>
      </c>
      <c r="G103" t="s">
        <v>728</v>
      </c>
      <c r="H103" t="s">
        <v>102</v>
      </c>
      <c r="I103" s="77">
        <v>3697.38</v>
      </c>
      <c r="J103" s="77">
        <v>21820</v>
      </c>
      <c r="K103" s="77">
        <v>0</v>
      </c>
      <c r="L103" s="77">
        <v>806.76831600000003</v>
      </c>
      <c r="M103" s="78">
        <v>2.9999999999999997E-4</v>
      </c>
      <c r="N103" s="78">
        <v>2E-3</v>
      </c>
      <c r="O103" s="78">
        <v>2.9999999999999997E-4</v>
      </c>
    </row>
    <row r="104" spans="2:15">
      <c r="B104" t="s">
        <v>1382</v>
      </c>
      <c r="C104" t="s">
        <v>1383</v>
      </c>
      <c r="D104" t="s">
        <v>100</v>
      </c>
      <c r="E104" t="s">
        <v>123</v>
      </c>
      <c r="F104" t="s">
        <v>727</v>
      </c>
      <c r="G104" t="s">
        <v>728</v>
      </c>
      <c r="H104" t="s">
        <v>102</v>
      </c>
      <c r="I104" s="77">
        <v>266119.27</v>
      </c>
      <c r="J104" s="77">
        <v>1769</v>
      </c>
      <c r="K104" s="77">
        <v>0</v>
      </c>
      <c r="L104" s="77">
        <v>4707.6498862999997</v>
      </c>
      <c r="M104" s="78">
        <v>1E-3</v>
      </c>
      <c r="N104" s="78">
        <v>1.14E-2</v>
      </c>
      <c r="O104" s="78">
        <v>1.6999999999999999E-3</v>
      </c>
    </row>
    <row r="105" spans="2:15">
      <c r="B105" t="s">
        <v>1384</v>
      </c>
      <c r="C105" t="s">
        <v>1385</v>
      </c>
      <c r="D105" t="s">
        <v>100</v>
      </c>
      <c r="E105" t="s">
        <v>123</v>
      </c>
      <c r="F105" t="s">
        <v>1386</v>
      </c>
      <c r="G105" t="s">
        <v>1387</v>
      </c>
      <c r="H105" t="s">
        <v>102</v>
      </c>
      <c r="I105" s="77">
        <v>78491.73</v>
      </c>
      <c r="J105" s="77">
        <v>4801</v>
      </c>
      <c r="K105" s="77">
        <v>0</v>
      </c>
      <c r="L105" s="77">
        <v>3768.3879572999999</v>
      </c>
      <c r="M105" s="78">
        <v>1.1000000000000001E-3</v>
      </c>
      <c r="N105" s="78">
        <v>9.1000000000000004E-3</v>
      </c>
      <c r="O105" s="78">
        <v>1.4E-3</v>
      </c>
    </row>
    <row r="106" spans="2:15">
      <c r="B106" t="s">
        <v>1388</v>
      </c>
      <c r="C106" t="s">
        <v>1389</v>
      </c>
      <c r="D106" t="s">
        <v>100</v>
      </c>
      <c r="E106" t="s">
        <v>123</v>
      </c>
      <c r="F106" t="s">
        <v>1390</v>
      </c>
      <c r="G106" t="s">
        <v>1387</v>
      </c>
      <c r="H106" t="s">
        <v>102</v>
      </c>
      <c r="I106" s="77">
        <v>19127.349999999999</v>
      </c>
      <c r="J106" s="77">
        <v>19750</v>
      </c>
      <c r="K106" s="77">
        <v>0</v>
      </c>
      <c r="L106" s="77">
        <v>3777.651625</v>
      </c>
      <c r="M106" s="78">
        <v>8.0000000000000004E-4</v>
      </c>
      <c r="N106" s="78">
        <v>9.1000000000000004E-3</v>
      </c>
      <c r="O106" s="78">
        <v>1.4E-3</v>
      </c>
    </row>
    <row r="107" spans="2:15">
      <c r="B107" t="s">
        <v>1391</v>
      </c>
      <c r="C107" t="s">
        <v>1392</v>
      </c>
      <c r="D107" t="s">
        <v>100</v>
      </c>
      <c r="E107" t="s">
        <v>123</v>
      </c>
      <c r="F107" t="s">
        <v>1393</v>
      </c>
      <c r="G107" t="s">
        <v>1387</v>
      </c>
      <c r="H107" t="s">
        <v>102</v>
      </c>
      <c r="I107" s="77">
        <v>53105.72</v>
      </c>
      <c r="J107" s="77">
        <v>7800</v>
      </c>
      <c r="K107" s="77">
        <v>0</v>
      </c>
      <c r="L107" s="77">
        <v>4142.2461599999997</v>
      </c>
      <c r="M107" s="78">
        <v>8.0000000000000004E-4</v>
      </c>
      <c r="N107" s="78">
        <v>0.01</v>
      </c>
      <c r="O107" s="78">
        <v>1.5E-3</v>
      </c>
    </row>
    <row r="108" spans="2:15">
      <c r="B108" t="s">
        <v>1394</v>
      </c>
      <c r="C108" t="s">
        <v>1395</v>
      </c>
      <c r="D108" t="s">
        <v>100</v>
      </c>
      <c r="E108" t="s">
        <v>123</v>
      </c>
      <c r="F108" t="s">
        <v>1396</v>
      </c>
      <c r="G108" t="s">
        <v>127</v>
      </c>
      <c r="H108" t="s">
        <v>102</v>
      </c>
      <c r="I108" s="77">
        <v>5117.3599999999997</v>
      </c>
      <c r="J108" s="77">
        <v>31220</v>
      </c>
      <c r="K108" s="77">
        <v>0</v>
      </c>
      <c r="L108" s="77">
        <v>1597.6397919999999</v>
      </c>
      <c r="M108" s="78">
        <v>8.9999999999999998E-4</v>
      </c>
      <c r="N108" s="78">
        <v>3.8999999999999998E-3</v>
      </c>
      <c r="O108" s="78">
        <v>5.9999999999999995E-4</v>
      </c>
    </row>
    <row r="109" spans="2:15">
      <c r="B109" t="s">
        <v>1397</v>
      </c>
      <c r="C109" t="s">
        <v>1398</v>
      </c>
      <c r="D109" t="s">
        <v>100</v>
      </c>
      <c r="E109" t="s">
        <v>123</v>
      </c>
      <c r="F109" t="s">
        <v>1399</v>
      </c>
      <c r="G109" t="s">
        <v>127</v>
      </c>
      <c r="H109" t="s">
        <v>102</v>
      </c>
      <c r="I109" s="77">
        <v>648461.19999999995</v>
      </c>
      <c r="J109" s="77">
        <v>178.2</v>
      </c>
      <c r="K109" s="77">
        <v>0</v>
      </c>
      <c r="L109" s="77">
        <v>1155.5578584</v>
      </c>
      <c r="M109" s="78">
        <v>1.2999999999999999E-3</v>
      </c>
      <c r="N109" s="78">
        <v>2.8E-3</v>
      </c>
      <c r="O109" s="78">
        <v>4.0000000000000002E-4</v>
      </c>
    </row>
    <row r="110" spans="2:15">
      <c r="B110" t="s">
        <v>1400</v>
      </c>
      <c r="C110" t="s">
        <v>1401</v>
      </c>
      <c r="D110" t="s">
        <v>100</v>
      </c>
      <c r="E110" t="s">
        <v>123</v>
      </c>
      <c r="F110" t="s">
        <v>1402</v>
      </c>
      <c r="G110" t="s">
        <v>128</v>
      </c>
      <c r="H110" t="s">
        <v>102</v>
      </c>
      <c r="I110" s="77">
        <v>18459.810000000001</v>
      </c>
      <c r="J110" s="77">
        <v>566.6</v>
      </c>
      <c r="K110" s="77">
        <v>0</v>
      </c>
      <c r="L110" s="77">
        <v>104.59328345999999</v>
      </c>
      <c r="M110" s="78">
        <v>1E-4</v>
      </c>
      <c r="N110" s="78">
        <v>2.9999999999999997E-4</v>
      </c>
      <c r="O110" s="78">
        <v>0</v>
      </c>
    </row>
    <row r="111" spans="2:15">
      <c r="B111" t="s">
        <v>1403</v>
      </c>
      <c r="C111" t="s">
        <v>1404</v>
      </c>
      <c r="D111" t="s">
        <v>100</v>
      </c>
      <c r="E111" t="s">
        <v>123</v>
      </c>
      <c r="F111" t="s">
        <v>1405</v>
      </c>
      <c r="G111" t="s">
        <v>128</v>
      </c>
      <c r="H111" t="s">
        <v>102</v>
      </c>
      <c r="I111" s="77">
        <v>51650.82</v>
      </c>
      <c r="J111" s="77">
        <v>1575</v>
      </c>
      <c r="K111" s="77">
        <v>0</v>
      </c>
      <c r="L111" s="77">
        <v>813.50041499999998</v>
      </c>
      <c r="M111" s="78">
        <v>2.9999999999999997E-4</v>
      </c>
      <c r="N111" s="78">
        <v>2E-3</v>
      </c>
      <c r="O111" s="78">
        <v>2.9999999999999997E-4</v>
      </c>
    </row>
    <row r="112" spans="2:15">
      <c r="B112" t="s">
        <v>1406</v>
      </c>
      <c r="C112" t="s">
        <v>1407</v>
      </c>
      <c r="D112" t="s">
        <v>100</v>
      </c>
      <c r="E112" t="s">
        <v>123</v>
      </c>
      <c r="F112" t="s">
        <v>1408</v>
      </c>
      <c r="G112" t="s">
        <v>129</v>
      </c>
      <c r="H112" t="s">
        <v>102</v>
      </c>
      <c r="I112" s="77">
        <v>5737.58</v>
      </c>
      <c r="J112" s="77">
        <v>8834</v>
      </c>
      <c r="K112" s="77">
        <v>0</v>
      </c>
      <c r="L112" s="77">
        <v>506.8578172</v>
      </c>
      <c r="M112" s="78">
        <v>2.0000000000000001E-4</v>
      </c>
      <c r="N112" s="78">
        <v>1.1999999999999999E-3</v>
      </c>
      <c r="O112" s="78">
        <v>2.0000000000000001E-4</v>
      </c>
    </row>
    <row r="113" spans="2:15">
      <c r="B113" t="s">
        <v>1409</v>
      </c>
      <c r="C113" t="s">
        <v>1410</v>
      </c>
      <c r="D113" t="s">
        <v>100</v>
      </c>
      <c r="E113" t="s">
        <v>123</v>
      </c>
      <c r="F113" t="s">
        <v>1411</v>
      </c>
      <c r="G113" t="s">
        <v>129</v>
      </c>
      <c r="H113" t="s">
        <v>102</v>
      </c>
      <c r="I113" s="77">
        <v>230.27</v>
      </c>
      <c r="J113" s="77">
        <v>11690</v>
      </c>
      <c r="K113" s="77">
        <v>0</v>
      </c>
      <c r="L113" s="77">
        <v>26.918562999999999</v>
      </c>
      <c r="M113" s="78">
        <v>0</v>
      </c>
      <c r="N113" s="78">
        <v>1E-4</v>
      </c>
      <c r="O113" s="78">
        <v>0</v>
      </c>
    </row>
    <row r="114" spans="2:15">
      <c r="B114" t="s">
        <v>1412</v>
      </c>
      <c r="C114" t="s">
        <v>1413</v>
      </c>
      <c r="D114" t="s">
        <v>100</v>
      </c>
      <c r="E114" t="s">
        <v>123</v>
      </c>
      <c r="F114" t="s">
        <v>813</v>
      </c>
      <c r="G114" t="s">
        <v>132</v>
      </c>
      <c r="H114" t="s">
        <v>102</v>
      </c>
      <c r="I114" s="77">
        <v>136735.57999999999</v>
      </c>
      <c r="J114" s="77">
        <v>1494</v>
      </c>
      <c r="K114" s="77">
        <v>0</v>
      </c>
      <c r="L114" s="77">
        <v>2042.8295651999999</v>
      </c>
      <c r="M114" s="78">
        <v>6.9999999999999999E-4</v>
      </c>
      <c r="N114" s="78">
        <v>4.8999999999999998E-3</v>
      </c>
      <c r="O114" s="78">
        <v>8.0000000000000004E-4</v>
      </c>
    </row>
    <row r="115" spans="2:15">
      <c r="B115" t="s">
        <v>1414</v>
      </c>
      <c r="C115" t="s">
        <v>1415</v>
      </c>
      <c r="D115" t="s">
        <v>100</v>
      </c>
      <c r="E115" t="s">
        <v>123</v>
      </c>
      <c r="F115" t="s">
        <v>593</v>
      </c>
      <c r="G115" t="s">
        <v>132</v>
      </c>
      <c r="H115" t="s">
        <v>102</v>
      </c>
      <c r="I115" s="77">
        <v>120976.08</v>
      </c>
      <c r="J115" s="77">
        <v>1232</v>
      </c>
      <c r="K115" s="77">
        <v>0</v>
      </c>
      <c r="L115" s="77">
        <v>1490.4253056</v>
      </c>
      <c r="M115" s="78">
        <v>6.9999999999999999E-4</v>
      </c>
      <c r="N115" s="78">
        <v>3.5999999999999999E-3</v>
      </c>
      <c r="O115" s="78">
        <v>5.9999999999999995E-4</v>
      </c>
    </row>
    <row r="116" spans="2:15">
      <c r="B116" s="79" t="s">
        <v>1416</v>
      </c>
      <c r="E116" s="16"/>
      <c r="F116" s="16"/>
      <c r="G116" s="16"/>
      <c r="I116" s="81">
        <v>2322228.62</v>
      </c>
      <c r="K116" s="81">
        <v>21.750900000000001</v>
      </c>
      <c r="L116" s="81">
        <v>17941.737479200001</v>
      </c>
      <c r="N116" s="80">
        <v>4.3499999999999997E-2</v>
      </c>
      <c r="O116" s="80">
        <v>6.6E-3</v>
      </c>
    </row>
    <row r="117" spans="2:15">
      <c r="B117" t="s">
        <v>1417</v>
      </c>
      <c r="C117" t="s">
        <v>1418</v>
      </c>
      <c r="D117" t="s">
        <v>100</v>
      </c>
      <c r="E117" t="s">
        <v>123</v>
      </c>
      <c r="F117" t="s">
        <v>1419</v>
      </c>
      <c r="G117" t="s">
        <v>1420</v>
      </c>
      <c r="H117" t="s">
        <v>102</v>
      </c>
      <c r="I117" s="77">
        <v>9084.91</v>
      </c>
      <c r="J117" s="77">
        <v>129.5</v>
      </c>
      <c r="K117" s="77">
        <v>0</v>
      </c>
      <c r="L117" s="77">
        <v>11.76495845</v>
      </c>
      <c r="M117" s="78">
        <v>2.9999999999999997E-4</v>
      </c>
      <c r="N117" s="78">
        <v>0</v>
      </c>
      <c r="O117" s="78">
        <v>0</v>
      </c>
    </row>
    <row r="118" spans="2:15">
      <c r="B118" t="s">
        <v>1421</v>
      </c>
      <c r="C118" t="s">
        <v>1422</v>
      </c>
      <c r="D118" t="s">
        <v>100</v>
      </c>
      <c r="E118" t="s">
        <v>123</v>
      </c>
      <c r="F118" t="s">
        <v>1423</v>
      </c>
      <c r="G118" t="s">
        <v>1420</v>
      </c>
      <c r="H118" t="s">
        <v>102</v>
      </c>
      <c r="I118" s="77">
        <v>20268.78</v>
      </c>
      <c r="J118" s="77">
        <v>5999</v>
      </c>
      <c r="K118" s="77">
        <v>0</v>
      </c>
      <c r="L118" s="77">
        <v>1215.9241122000001</v>
      </c>
      <c r="M118" s="78">
        <v>8.0000000000000004E-4</v>
      </c>
      <c r="N118" s="78">
        <v>2.8999999999999998E-3</v>
      </c>
      <c r="O118" s="78">
        <v>4.0000000000000002E-4</v>
      </c>
    </row>
    <row r="119" spans="2:15">
      <c r="B119" t="s">
        <v>1424</v>
      </c>
      <c r="C119" t="s">
        <v>1425</v>
      </c>
      <c r="D119" t="s">
        <v>100</v>
      </c>
      <c r="E119" t="s">
        <v>123</v>
      </c>
      <c r="F119" t="s">
        <v>1426</v>
      </c>
      <c r="G119" t="s">
        <v>355</v>
      </c>
      <c r="H119" t="s">
        <v>102</v>
      </c>
      <c r="I119" s="77">
        <v>11510.55</v>
      </c>
      <c r="J119" s="77">
        <v>3094</v>
      </c>
      <c r="K119" s="77">
        <v>0</v>
      </c>
      <c r="L119" s="77">
        <v>356.13641699999999</v>
      </c>
      <c r="M119" s="78">
        <v>6.9999999999999999E-4</v>
      </c>
      <c r="N119" s="78">
        <v>8.9999999999999998E-4</v>
      </c>
      <c r="O119" s="78">
        <v>1E-4</v>
      </c>
    </row>
    <row r="120" spans="2:15">
      <c r="B120" t="s">
        <v>1427</v>
      </c>
      <c r="C120" t="s">
        <v>1428</v>
      </c>
      <c r="D120" t="s">
        <v>100</v>
      </c>
      <c r="E120" t="s">
        <v>123</v>
      </c>
      <c r="F120" t="s">
        <v>896</v>
      </c>
      <c r="G120" t="s">
        <v>697</v>
      </c>
      <c r="H120" t="s">
        <v>102</v>
      </c>
      <c r="I120" s="77">
        <v>1784.76</v>
      </c>
      <c r="J120" s="77">
        <v>5877</v>
      </c>
      <c r="K120" s="77">
        <v>0</v>
      </c>
      <c r="L120" s="77">
        <v>104.8903452</v>
      </c>
      <c r="M120" s="78">
        <v>1E-4</v>
      </c>
      <c r="N120" s="78">
        <v>2.9999999999999997E-4</v>
      </c>
      <c r="O120" s="78">
        <v>0</v>
      </c>
    </row>
    <row r="121" spans="2:15">
      <c r="B121" t="s">
        <v>1429</v>
      </c>
      <c r="C121" t="s">
        <v>1430</v>
      </c>
      <c r="D121" t="s">
        <v>100</v>
      </c>
      <c r="E121" t="s">
        <v>123</v>
      </c>
      <c r="F121" t="s">
        <v>1431</v>
      </c>
      <c r="G121" t="s">
        <v>697</v>
      </c>
      <c r="H121" t="s">
        <v>102</v>
      </c>
      <c r="I121" s="77">
        <v>18421.490000000002</v>
      </c>
      <c r="J121" s="77">
        <v>1258</v>
      </c>
      <c r="K121" s="77">
        <v>0</v>
      </c>
      <c r="L121" s="77">
        <v>231.74234419999999</v>
      </c>
      <c r="M121" s="78">
        <v>4.0000000000000002E-4</v>
      </c>
      <c r="N121" s="78">
        <v>5.9999999999999995E-4</v>
      </c>
      <c r="O121" s="78">
        <v>1E-4</v>
      </c>
    </row>
    <row r="122" spans="2:15">
      <c r="B122" t="s">
        <v>1432</v>
      </c>
      <c r="C122" t="s">
        <v>1433</v>
      </c>
      <c r="D122" t="s">
        <v>100</v>
      </c>
      <c r="E122" t="s">
        <v>123</v>
      </c>
      <c r="F122" t="s">
        <v>1434</v>
      </c>
      <c r="G122" t="s">
        <v>697</v>
      </c>
      <c r="H122" t="s">
        <v>102</v>
      </c>
      <c r="I122" s="77">
        <v>21085.48</v>
      </c>
      <c r="J122" s="77">
        <v>670.4</v>
      </c>
      <c r="K122" s="77">
        <v>0</v>
      </c>
      <c r="L122" s="77">
        <v>141.35705791999999</v>
      </c>
      <c r="M122" s="78">
        <v>2.9999999999999997E-4</v>
      </c>
      <c r="N122" s="78">
        <v>2.9999999999999997E-4</v>
      </c>
      <c r="O122" s="78">
        <v>1E-4</v>
      </c>
    </row>
    <row r="123" spans="2:15">
      <c r="B123" t="s">
        <v>1435</v>
      </c>
      <c r="C123" t="s">
        <v>1436</v>
      </c>
      <c r="D123" t="s">
        <v>100</v>
      </c>
      <c r="E123" t="s">
        <v>123</v>
      </c>
      <c r="F123" t="s">
        <v>1437</v>
      </c>
      <c r="G123" t="s">
        <v>697</v>
      </c>
      <c r="H123" t="s">
        <v>102</v>
      </c>
      <c r="I123" s="77">
        <v>19912</v>
      </c>
      <c r="J123" s="77">
        <v>571.70000000000005</v>
      </c>
      <c r="K123" s="77">
        <v>0</v>
      </c>
      <c r="L123" s="77">
        <v>113.836904</v>
      </c>
      <c r="M123" s="78">
        <v>2.9999999999999997E-4</v>
      </c>
      <c r="N123" s="78">
        <v>2.9999999999999997E-4</v>
      </c>
      <c r="O123" s="78">
        <v>0</v>
      </c>
    </row>
    <row r="124" spans="2:15">
      <c r="B124" t="s">
        <v>1438</v>
      </c>
      <c r="C124" t="s">
        <v>1439</v>
      </c>
      <c r="D124" t="s">
        <v>100</v>
      </c>
      <c r="E124" t="s">
        <v>123</v>
      </c>
      <c r="F124" t="s">
        <v>1440</v>
      </c>
      <c r="G124" t="s">
        <v>624</v>
      </c>
      <c r="H124" t="s">
        <v>102</v>
      </c>
      <c r="I124" s="77">
        <v>206992.15</v>
      </c>
      <c r="J124" s="77">
        <v>161.5</v>
      </c>
      <c r="K124" s="77">
        <v>0</v>
      </c>
      <c r="L124" s="77">
        <v>334.29232224999998</v>
      </c>
      <c r="M124" s="78">
        <v>8.9999999999999998E-4</v>
      </c>
      <c r="N124" s="78">
        <v>8.0000000000000004E-4</v>
      </c>
      <c r="O124" s="78">
        <v>1E-4</v>
      </c>
    </row>
    <row r="125" spans="2:15">
      <c r="B125" t="s">
        <v>1441</v>
      </c>
      <c r="C125" t="s">
        <v>1442</v>
      </c>
      <c r="D125" t="s">
        <v>100</v>
      </c>
      <c r="E125" t="s">
        <v>123</v>
      </c>
      <c r="F125" t="s">
        <v>1443</v>
      </c>
      <c r="G125" t="s">
        <v>1444</v>
      </c>
      <c r="H125" t="s">
        <v>102</v>
      </c>
      <c r="I125" s="77">
        <v>6112.94</v>
      </c>
      <c r="J125" s="77">
        <v>2052</v>
      </c>
      <c r="K125" s="77">
        <v>0</v>
      </c>
      <c r="L125" s="77">
        <v>125.4375288</v>
      </c>
      <c r="M125" s="78">
        <v>1E-4</v>
      </c>
      <c r="N125" s="78">
        <v>2.9999999999999997E-4</v>
      </c>
      <c r="O125" s="78">
        <v>0</v>
      </c>
    </row>
    <row r="126" spans="2:15">
      <c r="B126" t="s">
        <v>1445</v>
      </c>
      <c r="C126" t="s">
        <v>1446</v>
      </c>
      <c r="D126" t="s">
        <v>100</v>
      </c>
      <c r="E126" t="s">
        <v>123</v>
      </c>
      <c r="F126" t="s">
        <v>1447</v>
      </c>
      <c r="G126" t="s">
        <v>579</v>
      </c>
      <c r="H126" t="s">
        <v>102</v>
      </c>
      <c r="I126" s="77">
        <v>4532.88</v>
      </c>
      <c r="J126" s="77">
        <v>27970</v>
      </c>
      <c r="K126" s="77">
        <v>0</v>
      </c>
      <c r="L126" s="77">
        <v>1267.846536</v>
      </c>
      <c r="M126" s="78">
        <v>1.1999999999999999E-3</v>
      </c>
      <c r="N126" s="78">
        <v>3.0999999999999999E-3</v>
      </c>
      <c r="O126" s="78">
        <v>5.0000000000000001E-4</v>
      </c>
    </row>
    <row r="127" spans="2:15">
      <c r="B127" t="s">
        <v>1448</v>
      </c>
      <c r="C127" t="s">
        <v>1449</v>
      </c>
      <c r="D127" t="s">
        <v>100</v>
      </c>
      <c r="E127" t="s">
        <v>123</v>
      </c>
      <c r="F127" t="s">
        <v>1450</v>
      </c>
      <c r="G127" t="s">
        <v>579</v>
      </c>
      <c r="H127" t="s">
        <v>102</v>
      </c>
      <c r="I127" s="77">
        <v>140.86000000000001</v>
      </c>
      <c r="J127" s="77">
        <v>136.9</v>
      </c>
      <c r="K127" s="77">
        <v>0</v>
      </c>
      <c r="L127" s="77">
        <v>0.19283734</v>
      </c>
      <c r="M127" s="78">
        <v>0</v>
      </c>
      <c r="N127" s="78">
        <v>0</v>
      </c>
      <c r="O127" s="78">
        <v>0</v>
      </c>
    </row>
    <row r="128" spans="2:15">
      <c r="B128" t="s">
        <v>1451</v>
      </c>
      <c r="C128" t="s">
        <v>1452</v>
      </c>
      <c r="D128" t="s">
        <v>100</v>
      </c>
      <c r="E128" t="s">
        <v>123</v>
      </c>
      <c r="F128" t="s">
        <v>888</v>
      </c>
      <c r="G128" t="s">
        <v>579</v>
      </c>
      <c r="H128" t="s">
        <v>102</v>
      </c>
      <c r="I128" s="77">
        <v>18421.490000000002</v>
      </c>
      <c r="J128" s="77">
        <v>429</v>
      </c>
      <c r="K128" s="77">
        <v>0</v>
      </c>
      <c r="L128" s="77">
        <v>79.028192099999998</v>
      </c>
      <c r="M128" s="78">
        <v>1E-4</v>
      </c>
      <c r="N128" s="78">
        <v>2.0000000000000001E-4</v>
      </c>
      <c r="O128" s="78">
        <v>0</v>
      </c>
    </row>
    <row r="129" spans="2:15">
      <c r="B129" t="s">
        <v>1453</v>
      </c>
      <c r="C129" t="s">
        <v>1454</v>
      </c>
      <c r="D129" t="s">
        <v>100</v>
      </c>
      <c r="E129" t="s">
        <v>123</v>
      </c>
      <c r="F129" t="s">
        <v>1455</v>
      </c>
      <c r="G129" t="s">
        <v>579</v>
      </c>
      <c r="H129" t="s">
        <v>102</v>
      </c>
      <c r="I129" s="77">
        <v>21131.29</v>
      </c>
      <c r="J129" s="77">
        <v>3146</v>
      </c>
      <c r="K129" s="77">
        <v>0</v>
      </c>
      <c r="L129" s="77">
        <v>664.7903834</v>
      </c>
      <c r="M129" s="78">
        <v>5.9999999999999995E-4</v>
      </c>
      <c r="N129" s="78">
        <v>1.6000000000000001E-3</v>
      </c>
      <c r="O129" s="78">
        <v>2.0000000000000001E-4</v>
      </c>
    </row>
    <row r="130" spans="2:15">
      <c r="B130" t="s">
        <v>1456</v>
      </c>
      <c r="C130" t="s">
        <v>1457</v>
      </c>
      <c r="D130" t="s">
        <v>100</v>
      </c>
      <c r="E130" t="s">
        <v>123</v>
      </c>
      <c r="F130" t="s">
        <v>1458</v>
      </c>
      <c r="G130" t="s">
        <v>1459</v>
      </c>
      <c r="H130" t="s">
        <v>102</v>
      </c>
      <c r="I130" s="77">
        <v>3075.93</v>
      </c>
      <c r="J130" s="77">
        <v>1868</v>
      </c>
      <c r="K130" s="77">
        <v>0</v>
      </c>
      <c r="L130" s="77">
        <v>57.458372400000002</v>
      </c>
      <c r="M130" s="78">
        <v>6.9999999999999999E-4</v>
      </c>
      <c r="N130" s="78">
        <v>1E-4</v>
      </c>
      <c r="O130" s="78">
        <v>0</v>
      </c>
    </row>
    <row r="131" spans="2:15">
      <c r="B131" t="s">
        <v>1460</v>
      </c>
      <c r="C131" t="s">
        <v>1461</v>
      </c>
      <c r="D131" t="s">
        <v>100</v>
      </c>
      <c r="E131" t="s">
        <v>123</v>
      </c>
      <c r="F131" t="s">
        <v>1462</v>
      </c>
      <c r="G131" t="s">
        <v>1463</v>
      </c>
      <c r="H131" t="s">
        <v>102</v>
      </c>
      <c r="I131" s="77">
        <v>12090.58</v>
      </c>
      <c r="J131" s="77">
        <v>472.1</v>
      </c>
      <c r="K131" s="77">
        <v>0</v>
      </c>
      <c r="L131" s="77">
        <v>57.07962818</v>
      </c>
      <c r="M131" s="78">
        <v>2.0000000000000001E-4</v>
      </c>
      <c r="N131" s="78">
        <v>1E-4</v>
      </c>
      <c r="O131" s="78">
        <v>0</v>
      </c>
    </row>
    <row r="132" spans="2:15">
      <c r="B132" t="s">
        <v>1464</v>
      </c>
      <c r="C132" t="s">
        <v>1465</v>
      </c>
      <c r="D132" t="s">
        <v>100</v>
      </c>
      <c r="E132" t="s">
        <v>123</v>
      </c>
      <c r="F132" t="s">
        <v>1466</v>
      </c>
      <c r="G132" t="s">
        <v>112</v>
      </c>
      <c r="H132" t="s">
        <v>102</v>
      </c>
      <c r="I132" s="77">
        <v>12674.53</v>
      </c>
      <c r="J132" s="77">
        <v>2414</v>
      </c>
      <c r="K132" s="77">
        <v>0</v>
      </c>
      <c r="L132" s="77">
        <v>305.96315420000002</v>
      </c>
      <c r="M132" s="78">
        <v>5.0000000000000001E-4</v>
      </c>
      <c r="N132" s="78">
        <v>6.9999999999999999E-4</v>
      </c>
      <c r="O132" s="78">
        <v>1E-4</v>
      </c>
    </row>
    <row r="133" spans="2:15">
      <c r="B133" t="s">
        <v>1467</v>
      </c>
      <c r="C133" t="s">
        <v>1468</v>
      </c>
      <c r="D133" t="s">
        <v>100</v>
      </c>
      <c r="E133" t="s">
        <v>123</v>
      </c>
      <c r="F133" t="s">
        <v>1469</v>
      </c>
      <c r="G133" t="s">
        <v>112</v>
      </c>
      <c r="H133" t="s">
        <v>102</v>
      </c>
      <c r="I133" s="77">
        <v>2949.82</v>
      </c>
      <c r="J133" s="77">
        <v>11370</v>
      </c>
      <c r="K133" s="77">
        <v>0</v>
      </c>
      <c r="L133" s="77">
        <v>335.39453400000002</v>
      </c>
      <c r="M133" s="78">
        <v>5.9999999999999995E-4</v>
      </c>
      <c r="N133" s="78">
        <v>8.0000000000000004E-4</v>
      </c>
      <c r="O133" s="78">
        <v>1E-4</v>
      </c>
    </row>
    <row r="134" spans="2:15">
      <c r="B134" t="s">
        <v>1470</v>
      </c>
      <c r="C134" t="s">
        <v>1471</v>
      </c>
      <c r="D134" t="s">
        <v>100</v>
      </c>
      <c r="E134" t="s">
        <v>123</v>
      </c>
      <c r="F134" t="s">
        <v>1472</v>
      </c>
      <c r="G134" t="s">
        <v>112</v>
      </c>
      <c r="H134" t="s">
        <v>102</v>
      </c>
      <c r="I134" s="77">
        <v>69651.67</v>
      </c>
      <c r="J134" s="77">
        <v>570</v>
      </c>
      <c r="K134" s="77">
        <v>6.8510799999999996</v>
      </c>
      <c r="L134" s="77">
        <v>403.86559899999997</v>
      </c>
      <c r="M134" s="78">
        <v>5.0000000000000001E-4</v>
      </c>
      <c r="N134" s="78">
        <v>1E-3</v>
      </c>
      <c r="O134" s="78">
        <v>1E-4</v>
      </c>
    </row>
    <row r="135" spans="2:15">
      <c r="B135" t="s">
        <v>1473</v>
      </c>
      <c r="C135" t="s">
        <v>1474</v>
      </c>
      <c r="D135" t="s">
        <v>100</v>
      </c>
      <c r="E135" t="s">
        <v>123</v>
      </c>
      <c r="F135" t="s">
        <v>700</v>
      </c>
      <c r="G135" t="s">
        <v>112</v>
      </c>
      <c r="H135" t="s">
        <v>102</v>
      </c>
      <c r="I135" s="77">
        <v>9872.91</v>
      </c>
      <c r="J135" s="77">
        <v>7</v>
      </c>
      <c r="K135" s="77">
        <v>0</v>
      </c>
      <c r="L135" s="77">
        <v>0.69110369999999999</v>
      </c>
      <c r="M135" s="78">
        <v>4.0000000000000002E-4</v>
      </c>
      <c r="N135" s="78">
        <v>0</v>
      </c>
      <c r="O135" s="78">
        <v>0</v>
      </c>
    </row>
    <row r="136" spans="2:15">
      <c r="B136" t="s">
        <v>1475</v>
      </c>
      <c r="C136" t="s">
        <v>1476</v>
      </c>
      <c r="D136" t="s">
        <v>100</v>
      </c>
      <c r="E136" t="s">
        <v>123</v>
      </c>
      <c r="F136" t="s">
        <v>1477</v>
      </c>
      <c r="G136" t="s">
        <v>112</v>
      </c>
      <c r="H136" t="s">
        <v>102</v>
      </c>
      <c r="I136" s="77">
        <v>14558.81</v>
      </c>
      <c r="J136" s="77">
        <v>9315</v>
      </c>
      <c r="K136" s="77">
        <v>0</v>
      </c>
      <c r="L136" s="77">
        <v>1356.1531514999999</v>
      </c>
      <c r="M136" s="78">
        <v>5.9999999999999995E-4</v>
      </c>
      <c r="N136" s="78">
        <v>3.3E-3</v>
      </c>
      <c r="O136" s="78">
        <v>5.0000000000000001E-4</v>
      </c>
    </row>
    <row r="137" spans="2:15">
      <c r="B137" t="s">
        <v>1478</v>
      </c>
      <c r="C137" t="s">
        <v>1479</v>
      </c>
      <c r="D137" t="s">
        <v>100</v>
      </c>
      <c r="E137" t="s">
        <v>123</v>
      </c>
      <c r="F137" t="s">
        <v>1480</v>
      </c>
      <c r="G137" t="s">
        <v>724</v>
      </c>
      <c r="H137" t="s">
        <v>102</v>
      </c>
      <c r="I137" s="77">
        <v>14649.69</v>
      </c>
      <c r="J137" s="77">
        <v>1233</v>
      </c>
      <c r="K137" s="77">
        <v>0</v>
      </c>
      <c r="L137" s="77">
        <v>180.63067770000001</v>
      </c>
      <c r="M137" s="78">
        <v>6.9999999999999999E-4</v>
      </c>
      <c r="N137" s="78">
        <v>4.0000000000000002E-4</v>
      </c>
      <c r="O137" s="78">
        <v>1E-4</v>
      </c>
    </row>
    <row r="138" spans="2:15">
      <c r="B138" t="s">
        <v>1481</v>
      </c>
      <c r="C138" t="s">
        <v>1482</v>
      </c>
      <c r="D138" t="s">
        <v>100</v>
      </c>
      <c r="E138" t="s">
        <v>123</v>
      </c>
      <c r="F138" t="s">
        <v>1483</v>
      </c>
      <c r="G138" t="s">
        <v>1484</v>
      </c>
      <c r="H138" t="s">
        <v>102</v>
      </c>
      <c r="I138" s="77">
        <v>20144.34</v>
      </c>
      <c r="J138" s="77">
        <v>514.70000000000005</v>
      </c>
      <c r="K138" s="77">
        <v>0</v>
      </c>
      <c r="L138" s="77">
        <v>103.68291798</v>
      </c>
      <c r="M138" s="78">
        <v>1E-3</v>
      </c>
      <c r="N138" s="78">
        <v>2.9999999999999997E-4</v>
      </c>
      <c r="O138" s="78">
        <v>0</v>
      </c>
    </row>
    <row r="139" spans="2:15">
      <c r="B139" t="s">
        <v>1485</v>
      </c>
      <c r="C139" t="s">
        <v>1486</v>
      </c>
      <c r="D139" t="s">
        <v>100</v>
      </c>
      <c r="E139" t="s">
        <v>123</v>
      </c>
      <c r="F139" t="s">
        <v>1487</v>
      </c>
      <c r="G139" t="s">
        <v>503</v>
      </c>
      <c r="H139" t="s">
        <v>102</v>
      </c>
      <c r="I139" s="77">
        <v>24930.59</v>
      </c>
      <c r="J139" s="77">
        <v>1146</v>
      </c>
      <c r="K139" s="77">
        <v>0</v>
      </c>
      <c r="L139" s="77">
        <v>285.70456139999999</v>
      </c>
      <c r="M139" s="78">
        <v>6.9999999999999999E-4</v>
      </c>
      <c r="N139" s="78">
        <v>6.9999999999999999E-4</v>
      </c>
      <c r="O139" s="78">
        <v>1E-4</v>
      </c>
    </row>
    <row r="140" spans="2:15">
      <c r="B140" t="s">
        <v>1488</v>
      </c>
      <c r="C140" t="s">
        <v>1489</v>
      </c>
      <c r="D140" t="s">
        <v>100</v>
      </c>
      <c r="E140" t="s">
        <v>123</v>
      </c>
      <c r="F140" t="s">
        <v>1490</v>
      </c>
      <c r="G140" t="s">
        <v>503</v>
      </c>
      <c r="H140" t="s">
        <v>102</v>
      </c>
      <c r="I140" s="77">
        <v>15564.77</v>
      </c>
      <c r="J140" s="77">
        <v>702.3</v>
      </c>
      <c r="K140" s="77">
        <v>0</v>
      </c>
      <c r="L140" s="77">
        <v>109.31137971</v>
      </c>
      <c r="M140" s="78">
        <v>1E-3</v>
      </c>
      <c r="N140" s="78">
        <v>2.9999999999999997E-4</v>
      </c>
      <c r="O140" s="78">
        <v>0</v>
      </c>
    </row>
    <row r="141" spans="2:15">
      <c r="B141" t="s">
        <v>1491</v>
      </c>
      <c r="C141" t="s">
        <v>1492</v>
      </c>
      <c r="D141" t="s">
        <v>100</v>
      </c>
      <c r="E141" t="s">
        <v>123</v>
      </c>
      <c r="F141" t="s">
        <v>1493</v>
      </c>
      <c r="G141" t="s">
        <v>503</v>
      </c>
      <c r="H141" t="s">
        <v>102</v>
      </c>
      <c r="I141" s="77">
        <v>6800.36</v>
      </c>
      <c r="J141" s="77">
        <v>535.29999999999995</v>
      </c>
      <c r="K141" s="77">
        <v>0</v>
      </c>
      <c r="L141" s="77">
        <v>36.402327079999999</v>
      </c>
      <c r="M141" s="78">
        <v>5.0000000000000001E-4</v>
      </c>
      <c r="N141" s="78">
        <v>1E-4</v>
      </c>
      <c r="O141" s="78">
        <v>0</v>
      </c>
    </row>
    <row r="142" spans="2:15">
      <c r="B142" t="s">
        <v>1494</v>
      </c>
      <c r="C142" t="s">
        <v>1495</v>
      </c>
      <c r="D142" t="s">
        <v>100</v>
      </c>
      <c r="E142" t="s">
        <v>123</v>
      </c>
      <c r="F142" t="s">
        <v>1496</v>
      </c>
      <c r="G142" t="s">
        <v>503</v>
      </c>
      <c r="H142" t="s">
        <v>102</v>
      </c>
      <c r="I142" s="77">
        <v>118730.18</v>
      </c>
      <c r="J142" s="77">
        <v>1040</v>
      </c>
      <c r="K142" s="77">
        <v>0</v>
      </c>
      <c r="L142" s="77">
        <v>1234.793872</v>
      </c>
      <c r="M142" s="78">
        <v>1.1000000000000001E-3</v>
      </c>
      <c r="N142" s="78">
        <v>3.0000000000000001E-3</v>
      </c>
      <c r="O142" s="78">
        <v>5.0000000000000001E-4</v>
      </c>
    </row>
    <row r="143" spans="2:15">
      <c r="B143" t="s">
        <v>1497</v>
      </c>
      <c r="C143" t="s">
        <v>1498</v>
      </c>
      <c r="D143" t="s">
        <v>100</v>
      </c>
      <c r="E143" t="s">
        <v>123</v>
      </c>
      <c r="F143" t="s">
        <v>1499</v>
      </c>
      <c r="G143" t="s">
        <v>503</v>
      </c>
      <c r="H143" t="s">
        <v>102</v>
      </c>
      <c r="I143" s="77">
        <v>14919.72</v>
      </c>
      <c r="J143" s="77">
        <v>3273</v>
      </c>
      <c r="K143" s="77">
        <v>0</v>
      </c>
      <c r="L143" s="77">
        <v>488.32243560000001</v>
      </c>
      <c r="M143" s="78">
        <v>5.9999999999999995E-4</v>
      </c>
      <c r="N143" s="78">
        <v>1.1999999999999999E-3</v>
      </c>
      <c r="O143" s="78">
        <v>2.0000000000000001E-4</v>
      </c>
    </row>
    <row r="144" spans="2:15">
      <c r="B144" t="s">
        <v>1500</v>
      </c>
      <c r="C144" t="s">
        <v>1501</v>
      </c>
      <c r="D144" t="s">
        <v>100</v>
      </c>
      <c r="E144" t="s">
        <v>123</v>
      </c>
      <c r="F144" t="s">
        <v>1502</v>
      </c>
      <c r="G144" t="s">
        <v>503</v>
      </c>
      <c r="H144" t="s">
        <v>102</v>
      </c>
      <c r="I144" s="77">
        <v>76262.61</v>
      </c>
      <c r="J144" s="77">
        <v>279.10000000000002</v>
      </c>
      <c r="K144" s="77">
        <v>0</v>
      </c>
      <c r="L144" s="77">
        <v>212.84894451</v>
      </c>
      <c r="M144" s="78">
        <v>8.9999999999999998E-4</v>
      </c>
      <c r="N144" s="78">
        <v>5.0000000000000001E-4</v>
      </c>
      <c r="O144" s="78">
        <v>1E-4</v>
      </c>
    </row>
    <row r="145" spans="2:15">
      <c r="B145" t="s">
        <v>1503</v>
      </c>
      <c r="C145" t="s">
        <v>1504</v>
      </c>
      <c r="D145" t="s">
        <v>100</v>
      </c>
      <c r="E145" t="s">
        <v>123</v>
      </c>
      <c r="F145" t="s">
        <v>1505</v>
      </c>
      <c r="G145" t="s">
        <v>503</v>
      </c>
      <c r="H145" t="s">
        <v>102</v>
      </c>
      <c r="I145" s="77">
        <v>4605.37</v>
      </c>
      <c r="J145" s="77">
        <v>5515</v>
      </c>
      <c r="K145" s="77">
        <v>2.76322</v>
      </c>
      <c r="L145" s="77">
        <v>256.74937549999999</v>
      </c>
      <c r="M145" s="78">
        <v>5.0000000000000001E-4</v>
      </c>
      <c r="N145" s="78">
        <v>5.9999999999999995E-4</v>
      </c>
      <c r="O145" s="78">
        <v>1E-4</v>
      </c>
    </row>
    <row r="146" spans="2:15">
      <c r="B146" t="s">
        <v>1506</v>
      </c>
      <c r="C146" t="s">
        <v>1507</v>
      </c>
      <c r="D146" t="s">
        <v>100</v>
      </c>
      <c r="E146" t="s">
        <v>123</v>
      </c>
      <c r="F146" t="s">
        <v>1508</v>
      </c>
      <c r="G146" t="s">
        <v>503</v>
      </c>
      <c r="H146" t="s">
        <v>102</v>
      </c>
      <c r="I146" s="77">
        <v>18058.52</v>
      </c>
      <c r="J146" s="77">
        <v>1053</v>
      </c>
      <c r="K146" s="77">
        <v>0</v>
      </c>
      <c r="L146" s="77">
        <v>190.1562156</v>
      </c>
      <c r="M146" s="78">
        <v>1.1000000000000001E-3</v>
      </c>
      <c r="N146" s="78">
        <v>5.0000000000000001E-4</v>
      </c>
      <c r="O146" s="78">
        <v>1E-4</v>
      </c>
    </row>
    <row r="147" spans="2:15">
      <c r="B147" t="s">
        <v>1509</v>
      </c>
      <c r="C147" t="s">
        <v>1510</v>
      </c>
      <c r="D147" t="s">
        <v>100</v>
      </c>
      <c r="E147" t="s">
        <v>123</v>
      </c>
      <c r="F147" t="s">
        <v>1511</v>
      </c>
      <c r="G147" t="s">
        <v>1212</v>
      </c>
      <c r="H147" t="s">
        <v>102</v>
      </c>
      <c r="I147" s="77">
        <v>10797.25</v>
      </c>
      <c r="J147" s="77">
        <v>1966</v>
      </c>
      <c r="K147" s="77">
        <v>12.1366</v>
      </c>
      <c r="L147" s="77">
        <v>224.41053500000001</v>
      </c>
      <c r="M147" s="78">
        <v>8.0000000000000004E-4</v>
      </c>
      <c r="N147" s="78">
        <v>5.0000000000000001E-4</v>
      </c>
      <c r="O147" s="78">
        <v>1E-4</v>
      </c>
    </row>
    <row r="148" spans="2:15">
      <c r="B148" t="s">
        <v>1512</v>
      </c>
      <c r="C148" t="s">
        <v>1513</v>
      </c>
      <c r="D148" t="s">
        <v>100</v>
      </c>
      <c r="E148" t="s">
        <v>123</v>
      </c>
      <c r="F148" t="s">
        <v>1514</v>
      </c>
      <c r="G148" t="s">
        <v>1212</v>
      </c>
      <c r="H148" t="s">
        <v>102</v>
      </c>
      <c r="I148" s="77">
        <v>455.34</v>
      </c>
      <c r="J148" s="77">
        <v>14700</v>
      </c>
      <c r="K148" s="77">
        <v>0</v>
      </c>
      <c r="L148" s="77">
        <v>66.934979999999996</v>
      </c>
      <c r="M148" s="78">
        <v>1E-4</v>
      </c>
      <c r="N148" s="78">
        <v>2.0000000000000001E-4</v>
      </c>
      <c r="O148" s="78">
        <v>0</v>
      </c>
    </row>
    <row r="149" spans="2:15">
      <c r="B149" t="s">
        <v>1515</v>
      </c>
      <c r="C149" t="s">
        <v>1516</v>
      </c>
      <c r="D149" t="s">
        <v>100</v>
      </c>
      <c r="E149" t="s">
        <v>123</v>
      </c>
      <c r="F149" t="s">
        <v>1517</v>
      </c>
      <c r="G149" t="s">
        <v>1212</v>
      </c>
      <c r="H149" t="s">
        <v>102</v>
      </c>
      <c r="I149" s="77">
        <v>7860.8</v>
      </c>
      <c r="J149" s="77">
        <v>8299</v>
      </c>
      <c r="K149" s="77">
        <v>0</v>
      </c>
      <c r="L149" s="77">
        <v>652.36779200000001</v>
      </c>
      <c r="M149" s="78">
        <v>5.9999999999999995E-4</v>
      </c>
      <c r="N149" s="78">
        <v>1.6000000000000001E-3</v>
      </c>
      <c r="O149" s="78">
        <v>2.0000000000000001E-4</v>
      </c>
    </row>
    <row r="150" spans="2:15">
      <c r="B150" t="s">
        <v>1518</v>
      </c>
      <c r="C150" t="s">
        <v>1519</v>
      </c>
      <c r="D150" t="s">
        <v>100</v>
      </c>
      <c r="E150" t="s">
        <v>123</v>
      </c>
      <c r="F150" t="s">
        <v>1520</v>
      </c>
      <c r="G150" t="s">
        <v>1521</v>
      </c>
      <c r="H150" t="s">
        <v>102</v>
      </c>
      <c r="I150" s="77">
        <v>14967.46</v>
      </c>
      <c r="J150" s="77">
        <v>738.2</v>
      </c>
      <c r="K150" s="77">
        <v>0</v>
      </c>
      <c r="L150" s="77">
        <v>110.48978972</v>
      </c>
      <c r="M150" s="78">
        <v>2.9999999999999997E-4</v>
      </c>
      <c r="N150" s="78">
        <v>2.9999999999999997E-4</v>
      </c>
      <c r="O150" s="78">
        <v>0</v>
      </c>
    </row>
    <row r="151" spans="2:15">
      <c r="B151" t="s">
        <v>1522</v>
      </c>
      <c r="C151" t="s">
        <v>1523</v>
      </c>
      <c r="D151" t="s">
        <v>100</v>
      </c>
      <c r="E151" t="s">
        <v>123</v>
      </c>
      <c r="F151" t="s">
        <v>1524</v>
      </c>
      <c r="G151" t="s">
        <v>673</v>
      </c>
      <c r="H151" t="s">
        <v>102</v>
      </c>
      <c r="I151" s="77">
        <v>7428.03</v>
      </c>
      <c r="J151" s="77">
        <v>6895</v>
      </c>
      <c r="K151" s="77">
        <v>0</v>
      </c>
      <c r="L151" s="77">
        <v>512.1626685</v>
      </c>
      <c r="M151" s="78">
        <v>1E-4</v>
      </c>
      <c r="N151" s="78">
        <v>1.1999999999999999E-3</v>
      </c>
      <c r="O151" s="78">
        <v>2.0000000000000001E-4</v>
      </c>
    </row>
    <row r="152" spans="2:15">
      <c r="B152" t="s">
        <v>1525</v>
      </c>
      <c r="C152" t="s">
        <v>1526</v>
      </c>
      <c r="D152" t="s">
        <v>100</v>
      </c>
      <c r="E152" t="s">
        <v>123</v>
      </c>
      <c r="F152" t="s">
        <v>1527</v>
      </c>
      <c r="G152" t="s">
        <v>783</v>
      </c>
      <c r="H152" t="s">
        <v>102</v>
      </c>
      <c r="I152" s="77">
        <v>22105.79</v>
      </c>
      <c r="J152" s="77">
        <v>542.5</v>
      </c>
      <c r="K152" s="77">
        <v>0</v>
      </c>
      <c r="L152" s="77">
        <v>119.92391075</v>
      </c>
      <c r="M152" s="78">
        <v>4.0000000000000002E-4</v>
      </c>
      <c r="N152" s="78">
        <v>2.9999999999999997E-4</v>
      </c>
      <c r="O152" s="78">
        <v>0</v>
      </c>
    </row>
    <row r="153" spans="2:15">
      <c r="B153" t="s">
        <v>1528</v>
      </c>
      <c r="C153" t="s">
        <v>1529</v>
      </c>
      <c r="D153" t="s">
        <v>100</v>
      </c>
      <c r="E153" t="s">
        <v>123</v>
      </c>
      <c r="F153" t="s">
        <v>1530</v>
      </c>
      <c r="G153" t="s">
        <v>783</v>
      </c>
      <c r="H153" t="s">
        <v>102</v>
      </c>
      <c r="I153" s="77">
        <v>0.01</v>
      </c>
      <c r="J153" s="77">
        <v>6848</v>
      </c>
      <c r="K153" s="77">
        <v>0</v>
      </c>
      <c r="L153" s="77">
        <v>6.8479999999999995E-4</v>
      </c>
      <c r="M153" s="78">
        <v>0</v>
      </c>
      <c r="N153" s="78">
        <v>0</v>
      </c>
      <c r="O153" s="78">
        <v>0</v>
      </c>
    </row>
    <row r="154" spans="2:15">
      <c r="B154" t="s">
        <v>1531</v>
      </c>
      <c r="C154" t="s">
        <v>1532</v>
      </c>
      <c r="D154" t="s">
        <v>100</v>
      </c>
      <c r="E154" t="s">
        <v>123</v>
      </c>
      <c r="F154" t="s">
        <v>1533</v>
      </c>
      <c r="G154" t="s">
        <v>783</v>
      </c>
      <c r="H154" t="s">
        <v>102</v>
      </c>
      <c r="I154" s="77">
        <v>76264.990000000005</v>
      </c>
      <c r="J154" s="77">
        <v>192.8</v>
      </c>
      <c r="K154" s="77">
        <v>0</v>
      </c>
      <c r="L154" s="77">
        <v>147.03890071999999</v>
      </c>
      <c r="M154" s="78">
        <v>5.0000000000000001E-4</v>
      </c>
      <c r="N154" s="78">
        <v>4.0000000000000002E-4</v>
      </c>
      <c r="O154" s="78">
        <v>1E-4</v>
      </c>
    </row>
    <row r="155" spans="2:15">
      <c r="B155" t="s">
        <v>1534</v>
      </c>
      <c r="C155" t="s">
        <v>1535</v>
      </c>
      <c r="D155" t="s">
        <v>100</v>
      </c>
      <c r="E155" t="s">
        <v>123</v>
      </c>
      <c r="F155" t="s">
        <v>1536</v>
      </c>
      <c r="G155" t="s">
        <v>783</v>
      </c>
      <c r="H155" t="s">
        <v>102</v>
      </c>
      <c r="I155" s="77">
        <v>29283.39</v>
      </c>
      <c r="J155" s="77">
        <v>759.4</v>
      </c>
      <c r="K155" s="77">
        <v>0</v>
      </c>
      <c r="L155" s="77">
        <v>222.37806366000001</v>
      </c>
      <c r="M155" s="78">
        <v>6.9999999999999999E-4</v>
      </c>
      <c r="N155" s="78">
        <v>5.0000000000000001E-4</v>
      </c>
      <c r="O155" s="78">
        <v>1E-4</v>
      </c>
    </row>
    <row r="156" spans="2:15">
      <c r="B156" t="s">
        <v>1537</v>
      </c>
      <c r="C156" t="s">
        <v>1538</v>
      </c>
      <c r="D156" t="s">
        <v>100</v>
      </c>
      <c r="E156" t="s">
        <v>123</v>
      </c>
      <c r="F156" t="s">
        <v>1539</v>
      </c>
      <c r="G156" t="s">
        <v>837</v>
      </c>
      <c r="H156" t="s">
        <v>102</v>
      </c>
      <c r="I156" s="77">
        <v>6144.77</v>
      </c>
      <c r="J156" s="77">
        <v>9300</v>
      </c>
      <c r="K156" s="77">
        <v>0</v>
      </c>
      <c r="L156" s="77">
        <v>571.46361000000002</v>
      </c>
      <c r="M156" s="78">
        <v>6.9999999999999999E-4</v>
      </c>
      <c r="N156" s="78">
        <v>1.4E-3</v>
      </c>
      <c r="O156" s="78">
        <v>2.0000000000000001E-4</v>
      </c>
    </row>
    <row r="157" spans="2:15">
      <c r="B157" t="s">
        <v>1540</v>
      </c>
      <c r="C157" t="s">
        <v>1541</v>
      </c>
      <c r="D157" t="s">
        <v>100</v>
      </c>
      <c r="E157" t="s">
        <v>123</v>
      </c>
      <c r="F157" t="s">
        <v>1542</v>
      </c>
      <c r="G157" t="s">
        <v>837</v>
      </c>
      <c r="H157" t="s">
        <v>102</v>
      </c>
      <c r="I157" s="77">
        <v>82896.72</v>
      </c>
      <c r="J157" s="77">
        <v>424.7</v>
      </c>
      <c r="K157" s="77">
        <v>0</v>
      </c>
      <c r="L157" s="77">
        <v>352.06236983999997</v>
      </c>
      <c r="M157" s="78">
        <v>2.9999999999999997E-4</v>
      </c>
      <c r="N157" s="78">
        <v>8.9999999999999998E-4</v>
      </c>
      <c r="O157" s="78">
        <v>1E-4</v>
      </c>
    </row>
    <row r="158" spans="2:15">
      <c r="B158" t="s">
        <v>1543</v>
      </c>
      <c r="C158" t="s">
        <v>1544</v>
      </c>
      <c r="D158" t="s">
        <v>100</v>
      </c>
      <c r="E158" t="s">
        <v>123</v>
      </c>
      <c r="F158" t="s">
        <v>1545</v>
      </c>
      <c r="G158" t="s">
        <v>837</v>
      </c>
      <c r="H158" t="s">
        <v>102</v>
      </c>
      <c r="I158" s="77">
        <v>1293.1600000000001</v>
      </c>
      <c r="J158" s="77">
        <v>18850</v>
      </c>
      <c r="K158" s="77">
        <v>0</v>
      </c>
      <c r="L158" s="77">
        <v>243.76066</v>
      </c>
      <c r="M158" s="78">
        <v>5.9999999999999995E-4</v>
      </c>
      <c r="N158" s="78">
        <v>5.9999999999999995E-4</v>
      </c>
      <c r="O158" s="78">
        <v>1E-4</v>
      </c>
    </row>
    <row r="159" spans="2:15">
      <c r="B159" t="s">
        <v>1546</v>
      </c>
      <c r="C159" t="s">
        <v>1547</v>
      </c>
      <c r="D159" t="s">
        <v>100</v>
      </c>
      <c r="E159" t="s">
        <v>123</v>
      </c>
      <c r="F159" t="s">
        <v>1548</v>
      </c>
      <c r="G159" t="s">
        <v>837</v>
      </c>
      <c r="H159" t="s">
        <v>102</v>
      </c>
      <c r="I159" s="77">
        <v>9333.66</v>
      </c>
      <c r="J159" s="77">
        <v>226</v>
      </c>
      <c r="K159" s="77">
        <v>0</v>
      </c>
      <c r="L159" s="77">
        <v>21.094071599999999</v>
      </c>
      <c r="M159" s="78">
        <v>1E-4</v>
      </c>
      <c r="N159" s="78">
        <v>1E-4</v>
      </c>
      <c r="O159" s="78">
        <v>0</v>
      </c>
    </row>
    <row r="160" spans="2:15">
      <c r="B160" t="s">
        <v>1549</v>
      </c>
      <c r="C160" t="s">
        <v>1550</v>
      </c>
      <c r="D160" t="s">
        <v>100</v>
      </c>
      <c r="E160" t="s">
        <v>123</v>
      </c>
      <c r="F160" t="s">
        <v>1551</v>
      </c>
      <c r="G160" t="s">
        <v>641</v>
      </c>
      <c r="H160" t="s">
        <v>102</v>
      </c>
      <c r="I160" s="77">
        <v>90256.51</v>
      </c>
      <c r="J160" s="77">
        <v>435.2</v>
      </c>
      <c r="K160" s="77">
        <v>0</v>
      </c>
      <c r="L160" s="77">
        <v>392.79633152000002</v>
      </c>
      <c r="M160" s="78">
        <v>5.0000000000000001E-4</v>
      </c>
      <c r="N160" s="78">
        <v>1E-3</v>
      </c>
      <c r="O160" s="78">
        <v>1E-4</v>
      </c>
    </row>
    <row r="161" spans="2:15">
      <c r="B161" t="s">
        <v>1552</v>
      </c>
      <c r="C161" t="s">
        <v>1553</v>
      </c>
      <c r="D161" t="s">
        <v>100</v>
      </c>
      <c r="E161" t="s">
        <v>123</v>
      </c>
      <c r="F161" t="s">
        <v>901</v>
      </c>
      <c r="G161" t="s">
        <v>344</v>
      </c>
      <c r="H161" t="s">
        <v>102</v>
      </c>
      <c r="I161" s="77">
        <v>102239.29</v>
      </c>
      <c r="J161" s="77">
        <v>470.9</v>
      </c>
      <c r="K161" s="77">
        <v>0</v>
      </c>
      <c r="L161" s="77">
        <v>481.44481660999998</v>
      </c>
      <c r="M161" s="78">
        <v>1.4E-3</v>
      </c>
      <c r="N161" s="78">
        <v>1.1999999999999999E-3</v>
      </c>
      <c r="O161" s="78">
        <v>2.0000000000000001E-4</v>
      </c>
    </row>
    <row r="162" spans="2:15">
      <c r="B162" t="s">
        <v>1554</v>
      </c>
      <c r="C162" t="s">
        <v>1555</v>
      </c>
      <c r="D162" t="s">
        <v>100</v>
      </c>
      <c r="E162" t="s">
        <v>123</v>
      </c>
      <c r="F162" t="s">
        <v>1556</v>
      </c>
      <c r="G162" t="s">
        <v>1557</v>
      </c>
      <c r="H162" t="s">
        <v>102</v>
      </c>
      <c r="I162" s="77">
        <v>222800.52</v>
      </c>
      <c r="J162" s="77">
        <v>165.9</v>
      </c>
      <c r="K162" s="77">
        <v>0</v>
      </c>
      <c r="L162" s="77">
        <v>369.62606268000002</v>
      </c>
      <c r="M162" s="78">
        <v>8.0000000000000004E-4</v>
      </c>
      <c r="N162" s="78">
        <v>8.9999999999999998E-4</v>
      </c>
      <c r="O162" s="78">
        <v>1E-4</v>
      </c>
    </row>
    <row r="163" spans="2:15">
      <c r="B163" t="s">
        <v>1558</v>
      </c>
      <c r="C163" t="s">
        <v>1559</v>
      </c>
      <c r="D163" t="s">
        <v>100</v>
      </c>
      <c r="E163" t="s">
        <v>123</v>
      </c>
      <c r="F163" t="s">
        <v>1560</v>
      </c>
      <c r="G163" t="s">
        <v>1557</v>
      </c>
      <c r="H163" t="s">
        <v>102</v>
      </c>
      <c r="I163" s="77">
        <v>0.01</v>
      </c>
      <c r="J163" s="77">
        <v>967.1</v>
      </c>
      <c r="K163" s="77">
        <v>0</v>
      </c>
      <c r="L163" s="77">
        <v>9.6710000000000001E-5</v>
      </c>
      <c r="M163" s="78">
        <v>0</v>
      </c>
      <c r="N163" s="78">
        <v>0</v>
      </c>
      <c r="O163" s="78">
        <v>0</v>
      </c>
    </row>
    <row r="164" spans="2:15">
      <c r="B164" t="s">
        <v>1561</v>
      </c>
      <c r="C164" t="s">
        <v>1562</v>
      </c>
      <c r="D164" t="s">
        <v>100</v>
      </c>
      <c r="E164" t="s">
        <v>123</v>
      </c>
      <c r="F164" t="s">
        <v>1563</v>
      </c>
      <c r="G164" t="s">
        <v>1564</v>
      </c>
      <c r="H164" t="s">
        <v>102</v>
      </c>
      <c r="I164" s="77">
        <v>66135.94</v>
      </c>
      <c r="J164" s="77">
        <v>669.3</v>
      </c>
      <c r="K164" s="77">
        <v>0</v>
      </c>
      <c r="L164" s="77">
        <v>442.64784642000001</v>
      </c>
      <c r="M164" s="78">
        <v>6.9999999999999999E-4</v>
      </c>
      <c r="N164" s="78">
        <v>1.1000000000000001E-3</v>
      </c>
      <c r="O164" s="78">
        <v>2.0000000000000001E-4</v>
      </c>
    </row>
    <row r="165" spans="2:15">
      <c r="B165" t="s">
        <v>1565</v>
      </c>
      <c r="C165" t="s">
        <v>1566</v>
      </c>
      <c r="D165" t="s">
        <v>100</v>
      </c>
      <c r="E165" t="s">
        <v>123</v>
      </c>
      <c r="F165" t="s">
        <v>1567</v>
      </c>
      <c r="G165" t="s">
        <v>125</v>
      </c>
      <c r="H165" t="s">
        <v>102</v>
      </c>
      <c r="I165" s="77">
        <v>430.51</v>
      </c>
      <c r="J165" s="77">
        <v>7518</v>
      </c>
      <c r="K165" s="77">
        <v>0</v>
      </c>
      <c r="L165" s="77">
        <v>32.365741800000002</v>
      </c>
      <c r="M165" s="78">
        <v>0</v>
      </c>
      <c r="N165" s="78">
        <v>1E-4</v>
      </c>
      <c r="O165" s="78">
        <v>0</v>
      </c>
    </row>
    <row r="166" spans="2:15">
      <c r="B166" t="s">
        <v>1568</v>
      </c>
      <c r="C166" t="s">
        <v>1569</v>
      </c>
      <c r="D166" t="s">
        <v>100</v>
      </c>
      <c r="E166" t="s">
        <v>123</v>
      </c>
      <c r="F166" t="s">
        <v>1570</v>
      </c>
      <c r="G166" t="s">
        <v>125</v>
      </c>
      <c r="H166" t="s">
        <v>102</v>
      </c>
      <c r="I166" s="77">
        <v>74336.429999999993</v>
      </c>
      <c r="J166" s="77">
        <v>129.69999999999999</v>
      </c>
      <c r="K166" s="77">
        <v>0</v>
      </c>
      <c r="L166" s="77">
        <v>96.414349709999996</v>
      </c>
      <c r="M166" s="78">
        <v>6.9999999999999999E-4</v>
      </c>
      <c r="N166" s="78">
        <v>2.0000000000000001E-4</v>
      </c>
      <c r="O166" s="78">
        <v>0</v>
      </c>
    </row>
    <row r="167" spans="2:15">
      <c r="B167" t="s">
        <v>1571</v>
      </c>
      <c r="C167" t="s">
        <v>1572</v>
      </c>
      <c r="D167" t="s">
        <v>100</v>
      </c>
      <c r="E167" t="s">
        <v>123</v>
      </c>
      <c r="F167" t="s">
        <v>1573</v>
      </c>
      <c r="G167" t="s">
        <v>125</v>
      </c>
      <c r="H167" t="s">
        <v>102</v>
      </c>
      <c r="I167" s="77">
        <v>18721.759999999998</v>
      </c>
      <c r="J167" s="77">
        <v>372.1</v>
      </c>
      <c r="K167" s="77">
        <v>0</v>
      </c>
      <c r="L167" s="77">
        <v>69.663668959999995</v>
      </c>
      <c r="M167" s="78">
        <v>8.0000000000000004E-4</v>
      </c>
      <c r="N167" s="78">
        <v>2.0000000000000001E-4</v>
      </c>
      <c r="O167" s="78">
        <v>0</v>
      </c>
    </row>
    <row r="168" spans="2:15">
      <c r="B168" t="s">
        <v>1574</v>
      </c>
      <c r="C168" t="s">
        <v>1575</v>
      </c>
      <c r="D168" t="s">
        <v>100</v>
      </c>
      <c r="E168" t="s">
        <v>123</v>
      </c>
      <c r="F168" t="s">
        <v>1576</v>
      </c>
      <c r="G168" t="s">
        <v>125</v>
      </c>
      <c r="H168" t="s">
        <v>102</v>
      </c>
      <c r="I168" s="77">
        <v>6079.09</v>
      </c>
      <c r="J168" s="77">
        <v>540</v>
      </c>
      <c r="K168" s="77">
        <v>0</v>
      </c>
      <c r="L168" s="77">
        <v>32.827086000000001</v>
      </c>
      <c r="M168" s="78">
        <v>8.0000000000000004E-4</v>
      </c>
      <c r="N168" s="78">
        <v>1E-4</v>
      </c>
      <c r="O168" s="78">
        <v>0</v>
      </c>
    </row>
    <row r="169" spans="2:15">
      <c r="B169" t="s">
        <v>1577</v>
      </c>
      <c r="C169" t="s">
        <v>1578</v>
      </c>
      <c r="D169" t="s">
        <v>100</v>
      </c>
      <c r="E169" t="s">
        <v>123</v>
      </c>
      <c r="F169" t="s">
        <v>1579</v>
      </c>
      <c r="G169" t="s">
        <v>125</v>
      </c>
      <c r="H169" t="s">
        <v>102</v>
      </c>
      <c r="I169" s="77">
        <v>49554.75</v>
      </c>
      <c r="J169" s="77">
        <v>241</v>
      </c>
      <c r="K169" s="77">
        <v>0</v>
      </c>
      <c r="L169" s="77">
        <v>119.4269475</v>
      </c>
      <c r="M169" s="78">
        <v>5.9999999999999995E-4</v>
      </c>
      <c r="N169" s="78">
        <v>2.9999999999999997E-4</v>
      </c>
      <c r="O169" s="78">
        <v>0</v>
      </c>
    </row>
    <row r="170" spans="2:15">
      <c r="B170" t="s">
        <v>1580</v>
      </c>
      <c r="C170" t="s">
        <v>1581</v>
      </c>
      <c r="D170" t="s">
        <v>100</v>
      </c>
      <c r="E170" t="s">
        <v>123</v>
      </c>
      <c r="F170" t="s">
        <v>1582</v>
      </c>
      <c r="G170" t="s">
        <v>1366</v>
      </c>
      <c r="H170" t="s">
        <v>102</v>
      </c>
      <c r="I170" s="77">
        <v>18665.740000000002</v>
      </c>
      <c r="J170" s="77">
        <v>171.5</v>
      </c>
      <c r="K170" s="77">
        <v>0</v>
      </c>
      <c r="L170" s="77">
        <v>32.011744100000001</v>
      </c>
      <c r="M170" s="78">
        <v>2.0000000000000001E-4</v>
      </c>
      <c r="N170" s="78">
        <v>1E-4</v>
      </c>
      <c r="O170" s="78">
        <v>0</v>
      </c>
    </row>
    <row r="171" spans="2:15">
      <c r="B171" t="s">
        <v>1583</v>
      </c>
      <c r="C171" t="s">
        <v>1584</v>
      </c>
      <c r="D171" t="s">
        <v>100</v>
      </c>
      <c r="E171" t="s">
        <v>123</v>
      </c>
      <c r="F171" t="s">
        <v>1585</v>
      </c>
      <c r="G171" t="s">
        <v>1366</v>
      </c>
      <c r="H171" t="s">
        <v>102</v>
      </c>
      <c r="I171" s="77">
        <v>77501.929999999993</v>
      </c>
      <c r="J171" s="77">
        <v>17.600000000000001</v>
      </c>
      <c r="K171" s="77">
        <v>0</v>
      </c>
      <c r="L171" s="77">
        <v>13.64033968</v>
      </c>
      <c r="M171" s="78">
        <v>6.9999999999999999E-4</v>
      </c>
      <c r="N171" s="78">
        <v>0</v>
      </c>
      <c r="O171" s="78">
        <v>0</v>
      </c>
    </row>
    <row r="172" spans="2:15">
      <c r="B172" t="s">
        <v>1586</v>
      </c>
      <c r="C172" t="s">
        <v>1587</v>
      </c>
      <c r="D172" t="s">
        <v>100</v>
      </c>
      <c r="E172" t="s">
        <v>123</v>
      </c>
      <c r="F172" t="s">
        <v>1588</v>
      </c>
      <c r="G172" t="s">
        <v>1366</v>
      </c>
      <c r="H172" t="s">
        <v>102</v>
      </c>
      <c r="I172" s="77">
        <v>12421.04</v>
      </c>
      <c r="J172" s="77">
        <v>591.1</v>
      </c>
      <c r="K172" s="77">
        <v>0</v>
      </c>
      <c r="L172" s="77">
        <v>73.420767440000006</v>
      </c>
      <c r="M172" s="78">
        <v>5.9999999999999995E-4</v>
      </c>
      <c r="N172" s="78">
        <v>2.0000000000000001E-4</v>
      </c>
      <c r="O172" s="78">
        <v>0</v>
      </c>
    </row>
    <row r="173" spans="2:15">
      <c r="B173" t="s">
        <v>1589</v>
      </c>
      <c r="C173" t="s">
        <v>1590</v>
      </c>
      <c r="D173" t="s">
        <v>100</v>
      </c>
      <c r="E173" t="s">
        <v>123</v>
      </c>
      <c r="F173" t="s">
        <v>1591</v>
      </c>
      <c r="G173" t="s">
        <v>728</v>
      </c>
      <c r="H173" t="s">
        <v>102</v>
      </c>
      <c r="I173" s="77">
        <v>46562.1</v>
      </c>
      <c r="J173" s="77">
        <v>93.6</v>
      </c>
      <c r="K173" s="77">
        <v>0</v>
      </c>
      <c r="L173" s="77">
        <v>43.582125599999998</v>
      </c>
      <c r="M173" s="78">
        <v>2.9999999999999997E-4</v>
      </c>
      <c r="N173" s="78">
        <v>1E-4</v>
      </c>
      <c r="O173" s="78">
        <v>0</v>
      </c>
    </row>
    <row r="174" spans="2:15">
      <c r="B174" t="s">
        <v>1592</v>
      </c>
      <c r="C174" t="s">
        <v>1593</v>
      </c>
      <c r="D174" t="s">
        <v>100</v>
      </c>
      <c r="E174" t="s">
        <v>123</v>
      </c>
      <c r="F174" t="s">
        <v>1594</v>
      </c>
      <c r="G174" t="s">
        <v>728</v>
      </c>
      <c r="H174" t="s">
        <v>102</v>
      </c>
      <c r="I174" s="77">
        <v>30963.119999999999</v>
      </c>
      <c r="J174" s="77">
        <v>268</v>
      </c>
      <c r="K174" s="77">
        <v>0</v>
      </c>
      <c r="L174" s="77">
        <v>82.981161599999993</v>
      </c>
      <c r="M174" s="78">
        <v>2.0000000000000001E-4</v>
      </c>
      <c r="N174" s="78">
        <v>2.0000000000000001E-4</v>
      </c>
      <c r="O174" s="78">
        <v>0</v>
      </c>
    </row>
    <row r="175" spans="2:15">
      <c r="B175" t="s">
        <v>1595</v>
      </c>
      <c r="C175" t="s">
        <v>1596</v>
      </c>
      <c r="D175" t="s">
        <v>100</v>
      </c>
      <c r="E175" t="s">
        <v>123</v>
      </c>
      <c r="F175" t="s">
        <v>1597</v>
      </c>
      <c r="G175" t="s">
        <v>728</v>
      </c>
      <c r="H175" t="s">
        <v>102</v>
      </c>
      <c r="I175" s="77">
        <v>41186.559999999998</v>
      </c>
      <c r="J175" s="77">
        <v>716.9</v>
      </c>
      <c r="K175" s="77">
        <v>0</v>
      </c>
      <c r="L175" s="77">
        <v>295.26644864000002</v>
      </c>
      <c r="M175" s="78">
        <v>2.9999999999999997E-4</v>
      </c>
      <c r="N175" s="78">
        <v>6.9999999999999999E-4</v>
      </c>
      <c r="O175" s="78">
        <v>1E-4</v>
      </c>
    </row>
    <row r="176" spans="2:15">
      <c r="B176" t="s">
        <v>1598</v>
      </c>
      <c r="C176" t="s">
        <v>1599</v>
      </c>
      <c r="D176" t="s">
        <v>100</v>
      </c>
      <c r="E176" t="s">
        <v>123</v>
      </c>
      <c r="F176" t="s">
        <v>1600</v>
      </c>
      <c r="G176" t="s">
        <v>127</v>
      </c>
      <c r="H176" t="s">
        <v>102</v>
      </c>
      <c r="I176" s="77">
        <v>40205.68</v>
      </c>
      <c r="J176" s="77">
        <v>426.8</v>
      </c>
      <c r="K176" s="77">
        <v>0</v>
      </c>
      <c r="L176" s="77">
        <v>171.59784224000001</v>
      </c>
      <c r="M176" s="78">
        <v>6.9999999999999999E-4</v>
      </c>
      <c r="N176" s="78">
        <v>4.0000000000000002E-4</v>
      </c>
      <c r="O176" s="78">
        <v>1E-4</v>
      </c>
    </row>
    <row r="177" spans="2:15">
      <c r="B177" t="s">
        <v>1601</v>
      </c>
      <c r="C177" t="s">
        <v>1602</v>
      </c>
      <c r="D177" t="s">
        <v>100</v>
      </c>
      <c r="E177" t="s">
        <v>123</v>
      </c>
      <c r="F177" t="s">
        <v>1603</v>
      </c>
      <c r="G177" t="s">
        <v>127</v>
      </c>
      <c r="H177" t="s">
        <v>102</v>
      </c>
      <c r="I177" s="77">
        <v>17679.68</v>
      </c>
      <c r="J177" s="77">
        <v>2113</v>
      </c>
      <c r="K177" s="77">
        <v>0</v>
      </c>
      <c r="L177" s="77">
        <v>373.57163839999998</v>
      </c>
      <c r="M177" s="78">
        <v>1E-3</v>
      </c>
      <c r="N177" s="78">
        <v>8.9999999999999998E-4</v>
      </c>
      <c r="O177" s="78">
        <v>1E-4</v>
      </c>
    </row>
    <row r="178" spans="2:15">
      <c r="B178" t="s">
        <v>1604</v>
      </c>
      <c r="C178" t="s">
        <v>1605</v>
      </c>
      <c r="D178" t="s">
        <v>100</v>
      </c>
      <c r="E178" t="s">
        <v>123</v>
      </c>
      <c r="F178" t="s">
        <v>1606</v>
      </c>
      <c r="G178" t="s">
        <v>127</v>
      </c>
      <c r="H178" t="s">
        <v>102</v>
      </c>
      <c r="I178" s="77">
        <v>6766.18</v>
      </c>
      <c r="J178" s="77">
        <v>1870</v>
      </c>
      <c r="K178" s="77">
        <v>0</v>
      </c>
      <c r="L178" s="77">
        <v>126.52756599999999</v>
      </c>
      <c r="M178" s="78">
        <v>1E-3</v>
      </c>
      <c r="N178" s="78">
        <v>2.9999999999999997E-4</v>
      </c>
      <c r="O178" s="78">
        <v>0</v>
      </c>
    </row>
    <row r="179" spans="2:15">
      <c r="B179" t="s">
        <v>1607</v>
      </c>
      <c r="C179" t="s">
        <v>1608</v>
      </c>
      <c r="D179" t="s">
        <v>100</v>
      </c>
      <c r="E179" t="s">
        <v>123</v>
      </c>
      <c r="F179" t="s">
        <v>1609</v>
      </c>
      <c r="G179" t="s">
        <v>127</v>
      </c>
      <c r="H179" t="s">
        <v>102</v>
      </c>
      <c r="I179" s="77">
        <v>71843.83</v>
      </c>
      <c r="J179" s="77">
        <v>405.3</v>
      </c>
      <c r="K179" s="77">
        <v>0</v>
      </c>
      <c r="L179" s="77">
        <v>291.18304298999999</v>
      </c>
      <c r="M179" s="78">
        <v>8.9999999999999998E-4</v>
      </c>
      <c r="N179" s="78">
        <v>6.9999999999999999E-4</v>
      </c>
      <c r="O179" s="78">
        <v>1E-4</v>
      </c>
    </row>
    <row r="180" spans="2:15">
      <c r="B180" t="s">
        <v>1610</v>
      </c>
      <c r="C180" t="s">
        <v>1611</v>
      </c>
      <c r="D180" t="s">
        <v>100</v>
      </c>
      <c r="E180" t="s">
        <v>123</v>
      </c>
      <c r="F180" t="s">
        <v>1612</v>
      </c>
      <c r="G180" t="s">
        <v>127</v>
      </c>
      <c r="H180" t="s">
        <v>102</v>
      </c>
      <c r="I180" s="77">
        <v>104272.61</v>
      </c>
      <c r="J180" s="77">
        <v>500.1</v>
      </c>
      <c r="K180" s="77">
        <v>0</v>
      </c>
      <c r="L180" s="77">
        <v>521.46732261</v>
      </c>
      <c r="M180" s="78">
        <v>1.1000000000000001E-3</v>
      </c>
      <c r="N180" s="78">
        <v>1.2999999999999999E-3</v>
      </c>
      <c r="O180" s="78">
        <v>2.0000000000000001E-4</v>
      </c>
    </row>
    <row r="181" spans="2:15">
      <c r="B181" t="s">
        <v>1613</v>
      </c>
      <c r="C181" t="s">
        <v>1614</v>
      </c>
      <c r="D181" t="s">
        <v>100</v>
      </c>
      <c r="E181" t="s">
        <v>123</v>
      </c>
      <c r="F181" t="s">
        <v>1615</v>
      </c>
      <c r="G181" t="s">
        <v>127</v>
      </c>
      <c r="H181" t="s">
        <v>102</v>
      </c>
      <c r="I181" s="77">
        <v>10806.2</v>
      </c>
      <c r="J181" s="77">
        <v>1493</v>
      </c>
      <c r="K181" s="77">
        <v>0</v>
      </c>
      <c r="L181" s="77">
        <v>161.336566</v>
      </c>
      <c r="M181" s="78">
        <v>8.9999999999999998E-4</v>
      </c>
      <c r="N181" s="78">
        <v>4.0000000000000002E-4</v>
      </c>
      <c r="O181" s="78">
        <v>1E-4</v>
      </c>
    </row>
    <row r="182" spans="2:15">
      <c r="B182" t="s">
        <v>1616</v>
      </c>
      <c r="C182" t="s">
        <v>1617</v>
      </c>
      <c r="D182" t="s">
        <v>100</v>
      </c>
      <c r="E182" t="s">
        <v>123</v>
      </c>
      <c r="F182" t="s">
        <v>1618</v>
      </c>
      <c r="G182" t="s">
        <v>129</v>
      </c>
      <c r="H182" t="s">
        <v>102</v>
      </c>
      <c r="I182" s="77">
        <v>6184.92</v>
      </c>
      <c r="J182" s="77">
        <v>2240</v>
      </c>
      <c r="K182" s="77">
        <v>0</v>
      </c>
      <c r="L182" s="77">
        <v>138.54220799999999</v>
      </c>
      <c r="M182" s="78">
        <v>5.0000000000000001E-4</v>
      </c>
      <c r="N182" s="78">
        <v>2.9999999999999997E-4</v>
      </c>
      <c r="O182" s="78">
        <v>1E-4</v>
      </c>
    </row>
    <row r="183" spans="2:15">
      <c r="B183" t="s">
        <v>1619</v>
      </c>
      <c r="C183" t="s">
        <v>1620</v>
      </c>
      <c r="D183" t="s">
        <v>100</v>
      </c>
      <c r="E183" t="s">
        <v>123</v>
      </c>
      <c r="F183" t="s">
        <v>1621</v>
      </c>
      <c r="G183" t="s">
        <v>129</v>
      </c>
      <c r="H183" t="s">
        <v>102</v>
      </c>
      <c r="I183" s="77">
        <v>121517.45</v>
      </c>
      <c r="J183" s="77">
        <v>53.2</v>
      </c>
      <c r="K183" s="77">
        <v>0</v>
      </c>
      <c r="L183" s="77">
        <v>64.647283400000006</v>
      </c>
      <c r="M183" s="78">
        <v>8.9999999999999998E-4</v>
      </c>
      <c r="N183" s="78">
        <v>2.0000000000000001E-4</v>
      </c>
      <c r="O183" s="78">
        <v>0</v>
      </c>
    </row>
    <row r="184" spans="2:15">
      <c r="B184" t="s">
        <v>1622</v>
      </c>
      <c r="C184" t="s">
        <v>1623</v>
      </c>
      <c r="D184" t="s">
        <v>100</v>
      </c>
      <c r="E184" t="s">
        <v>123</v>
      </c>
      <c r="F184" t="s">
        <v>1624</v>
      </c>
      <c r="G184" t="s">
        <v>129</v>
      </c>
      <c r="H184" t="s">
        <v>102</v>
      </c>
      <c r="I184" s="77">
        <v>17325.419999999998</v>
      </c>
      <c r="J184" s="77">
        <v>47.4</v>
      </c>
      <c r="K184" s="77">
        <v>0</v>
      </c>
      <c r="L184" s="77">
        <v>8.2122490799999994</v>
      </c>
      <c r="M184" s="78">
        <v>4.0000000000000002E-4</v>
      </c>
      <c r="N184" s="78">
        <v>0</v>
      </c>
      <c r="O184" s="78">
        <v>0</v>
      </c>
    </row>
    <row r="185" spans="2:15">
      <c r="B185" s="79" t="s">
        <v>1625</v>
      </c>
      <c r="E185" s="16"/>
      <c r="F185" s="16"/>
      <c r="G185" s="16"/>
      <c r="I185" s="81">
        <v>0</v>
      </c>
      <c r="K185" s="81">
        <v>0</v>
      </c>
      <c r="L185" s="81">
        <v>0</v>
      </c>
      <c r="N185" s="80">
        <v>0</v>
      </c>
      <c r="O185" s="80">
        <v>0</v>
      </c>
    </row>
    <row r="186" spans="2:15">
      <c r="B186" t="s">
        <v>211</v>
      </c>
      <c r="C186" t="s">
        <v>211</v>
      </c>
      <c r="E186" s="16"/>
      <c r="F186" s="16"/>
      <c r="G186" t="s">
        <v>211</v>
      </c>
      <c r="H186" t="s">
        <v>211</v>
      </c>
      <c r="I186" s="77">
        <v>0</v>
      </c>
      <c r="J186" s="77">
        <v>0</v>
      </c>
      <c r="L186" s="77">
        <v>0</v>
      </c>
      <c r="M186" s="78">
        <v>0</v>
      </c>
      <c r="N186" s="78">
        <v>0</v>
      </c>
      <c r="O186" s="78">
        <v>0</v>
      </c>
    </row>
    <row r="187" spans="2:15">
      <c r="B187" s="79" t="s">
        <v>228</v>
      </c>
      <c r="E187" s="16"/>
      <c r="F187" s="16"/>
      <c r="G187" s="16"/>
      <c r="I187" s="81">
        <v>1175072.6499999999</v>
      </c>
      <c r="K187" s="81">
        <v>70.991579999999999</v>
      </c>
      <c r="L187" s="81">
        <v>117782.87338832869</v>
      </c>
      <c r="N187" s="80">
        <v>0.2853</v>
      </c>
      <c r="O187" s="80">
        <v>4.36E-2</v>
      </c>
    </row>
    <row r="188" spans="2:15">
      <c r="B188" s="79" t="s">
        <v>324</v>
      </c>
      <c r="E188" s="16"/>
      <c r="F188" s="16"/>
      <c r="G188" s="16"/>
      <c r="I188" s="81">
        <v>620723.02</v>
      </c>
      <c r="K188" s="81">
        <v>0</v>
      </c>
      <c r="L188" s="81">
        <v>39439.18375593063</v>
      </c>
      <c r="N188" s="80">
        <v>9.5500000000000002E-2</v>
      </c>
      <c r="O188" s="80">
        <v>1.46E-2</v>
      </c>
    </row>
    <row r="189" spans="2:15">
      <c r="B189" t="s">
        <v>1626</v>
      </c>
      <c r="C189" t="s">
        <v>1627</v>
      </c>
      <c r="D189" t="s">
        <v>1628</v>
      </c>
      <c r="E189" t="s">
        <v>914</v>
      </c>
      <c r="F189" t="s">
        <v>1629</v>
      </c>
      <c r="G189" t="s">
        <v>985</v>
      </c>
      <c r="H189" t="s">
        <v>106</v>
      </c>
      <c r="I189" s="77">
        <v>2461.11</v>
      </c>
      <c r="J189" s="77">
        <v>4109</v>
      </c>
      <c r="K189" s="77">
        <v>0</v>
      </c>
      <c r="L189" s="77">
        <v>389.23786110510002</v>
      </c>
      <c r="M189" s="78">
        <v>0</v>
      </c>
      <c r="N189" s="78">
        <v>8.9999999999999998E-4</v>
      </c>
      <c r="O189" s="78">
        <v>1E-4</v>
      </c>
    </row>
    <row r="190" spans="2:15">
      <c r="B190" t="s">
        <v>1630</v>
      </c>
      <c r="C190" t="s">
        <v>1631</v>
      </c>
      <c r="D190" t="s">
        <v>1632</v>
      </c>
      <c r="E190" t="s">
        <v>914</v>
      </c>
      <c r="F190" t="s">
        <v>1633</v>
      </c>
      <c r="G190" t="s">
        <v>977</v>
      </c>
      <c r="H190" t="s">
        <v>106</v>
      </c>
      <c r="I190" s="77">
        <v>4316.91</v>
      </c>
      <c r="J190" s="77">
        <v>1832</v>
      </c>
      <c r="K190" s="77">
        <v>0</v>
      </c>
      <c r="L190" s="77">
        <v>304.4012103288</v>
      </c>
      <c r="M190" s="78">
        <v>1E-4</v>
      </c>
      <c r="N190" s="78">
        <v>6.9999999999999999E-4</v>
      </c>
      <c r="O190" s="78">
        <v>1E-4</v>
      </c>
    </row>
    <row r="191" spans="2:15">
      <c r="B191" t="s">
        <v>1634</v>
      </c>
      <c r="C191" t="s">
        <v>1635</v>
      </c>
      <c r="D191" t="s">
        <v>1628</v>
      </c>
      <c r="E191" t="s">
        <v>914</v>
      </c>
      <c r="F191" t="s">
        <v>1636</v>
      </c>
      <c r="G191" t="s">
        <v>1020</v>
      </c>
      <c r="H191" t="s">
        <v>106</v>
      </c>
      <c r="I191" s="77">
        <v>3250.98</v>
      </c>
      <c r="J191" s="77">
        <v>2381</v>
      </c>
      <c r="K191" s="77">
        <v>0</v>
      </c>
      <c r="L191" s="77">
        <v>297.93505429620001</v>
      </c>
      <c r="M191" s="78">
        <v>1E-4</v>
      </c>
      <c r="N191" s="78">
        <v>6.9999999999999999E-4</v>
      </c>
      <c r="O191" s="78">
        <v>1E-4</v>
      </c>
    </row>
    <row r="192" spans="2:15">
      <c r="B192" t="s">
        <v>1637</v>
      </c>
      <c r="C192" t="s">
        <v>1638</v>
      </c>
      <c r="D192" t="s">
        <v>1628</v>
      </c>
      <c r="E192" t="s">
        <v>914</v>
      </c>
      <c r="F192" t="s">
        <v>1158</v>
      </c>
      <c r="G192" t="s">
        <v>932</v>
      </c>
      <c r="H192" t="s">
        <v>106</v>
      </c>
      <c r="I192" s="77">
        <v>9749.82</v>
      </c>
      <c r="J192" s="77">
        <v>6955</v>
      </c>
      <c r="K192" s="77">
        <v>0</v>
      </c>
      <c r="L192" s="77">
        <v>2610.0068268690002</v>
      </c>
      <c r="M192" s="78">
        <v>2.0000000000000001E-4</v>
      </c>
      <c r="N192" s="78">
        <v>6.3E-3</v>
      </c>
      <c r="O192" s="78">
        <v>1E-3</v>
      </c>
    </row>
    <row r="193" spans="2:15">
      <c r="B193" t="s">
        <v>1639</v>
      </c>
      <c r="C193" t="s">
        <v>1640</v>
      </c>
      <c r="D193" t="s">
        <v>1632</v>
      </c>
      <c r="E193" t="s">
        <v>914</v>
      </c>
      <c r="F193" t="s">
        <v>1641</v>
      </c>
      <c r="G193" t="s">
        <v>1068</v>
      </c>
      <c r="H193" t="s">
        <v>106</v>
      </c>
      <c r="I193" s="77">
        <v>6808.27</v>
      </c>
      <c r="J193" s="77">
        <v>3095</v>
      </c>
      <c r="K193" s="77">
        <v>0</v>
      </c>
      <c r="L193" s="77">
        <v>811.04571656849998</v>
      </c>
      <c r="M193" s="78">
        <v>1E-4</v>
      </c>
      <c r="N193" s="78">
        <v>2E-3</v>
      </c>
      <c r="O193" s="78">
        <v>2.9999999999999997E-4</v>
      </c>
    </row>
    <row r="194" spans="2:15">
      <c r="B194" t="s">
        <v>1642</v>
      </c>
      <c r="C194" t="s">
        <v>1643</v>
      </c>
      <c r="D194" t="s">
        <v>1632</v>
      </c>
      <c r="E194" t="s">
        <v>914</v>
      </c>
      <c r="F194" t="s">
        <v>1644</v>
      </c>
      <c r="G194" t="s">
        <v>1065</v>
      </c>
      <c r="H194" t="s">
        <v>106</v>
      </c>
      <c r="I194" s="77">
        <v>11335.08</v>
      </c>
      <c r="J194" s="77">
        <v>169</v>
      </c>
      <c r="K194" s="77">
        <v>0</v>
      </c>
      <c r="L194" s="77">
        <v>73.732541734799995</v>
      </c>
      <c r="M194" s="78">
        <v>4.0000000000000002E-4</v>
      </c>
      <c r="N194" s="78">
        <v>2.0000000000000001E-4</v>
      </c>
      <c r="O194" s="78">
        <v>0</v>
      </c>
    </row>
    <row r="195" spans="2:15">
      <c r="B195" t="s">
        <v>1645</v>
      </c>
      <c r="C195" t="s">
        <v>1646</v>
      </c>
      <c r="D195" t="s">
        <v>1632</v>
      </c>
      <c r="E195" t="s">
        <v>914</v>
      </c>
      <c r="F195" t="s">
        <v>1647</v>
      </c>
      <c r="G195" t="s">
        <v>1065</v>
      </c>
      <c r="H195" t="s">
        <v>106</v>
      </c>
      <c r="I195" s="77">
        <v>5971.35</v>
      </c>
      <c r="J195" s="77">
        <v>1428.9995999999983</v>
      </c>
      <c r="K195" s="77">
        <v>0</v>
      </c>
      <c r="L195" s="77">
        <v>328.437354748595</v>
      </c>
      <c r="M195" s="78">
        <v>2.9999999999999997E-4</v>
      </c>
      <c r="N195" s="78">
        <v>8.0000000000000004E-4</v>
      </c>
      <c r="O195" s="78">
        <v>1E-4</v>
      </c>
    </row>
    <row r="196" spans="2:15">
      <c r="B196" t="s">
        <v>1648</v>
      </c>
      <c r="C196" t="s">
        <v>1649</v>
      </c>
      <c r="D196" t="s">
        <v>1628</v>
      </c>
      <c r="E196" t="s">
        <v>914</v>
      </c>
      <c r="F196" t="s">
        <v>1650</v>
      </c>
      <c r="G196" t="s">
        <v>1651</v>
      </c>
      <c r="H196" t="s">
        <v>106</v>
      </c>
      <c r="I196" s="77">
        <v>4439.58</v>
      </c>
      <c r="J196" s="77">
        <v>3884</v>
      </c>
      <c r="K196" s="77">
        <v>0</v>
      </c>
      <c r="L196" s="77">
        <v>663.69572243280004</v>
      </c>
      <c r="M196" s="78">
        <v>0</v>
      </c>
      <c r="N196" s="78">
        <v>1.6000000000000001E-3</v>
      </c>
      <c r="O196" s="78">
        <v>2.0000000000000001E-4</v>
      </c>
    </row>
    <row r="197" spans="2:15">
      <c r="B197" t="s">
        <v>1652</v>
      </c>
      <c r="C197" t="s">
        <v>1653</v>
      </c>
      <c r="D197" t="s">
        <v>1632</v>
      </c>
      <c r="E197" t="s">
        <v>914</v>
      </c>
      <c r="F197" t="s">
        <v>1654</v>
      </c>
      <c r="G197" t="s">
        <v>1655</v>
      </c>
      <c r="H197" t="s">
        <v>106</v>
      </c>
      <c r="I197" s="77">
        <v>4217.21</v>
      </c>
      <c r="J197" s="77">
        <v>13074</v>
      </c>
      <c r="K197" s="77">
        <v>0</v>
      </c>
      <c r="L197" s="77">
        <v>2122.1770782546</v>
      </c>
      <c r="M197" s="78">
        <v>1E-4</v>
      </c>
      <c r="N197" s="78">
        <v>5.1000000000000004E-3</v>
      </c>
      <c r="O197" s="78">
        <v>8.0000000000000004E-4</v>
      </c>
    </row>
    <row r="198" spans="2:15">
      <c r="B198" t="s">
        <v>1656</v>
      </c>
      <c r="C198" t="s">
        <v>1657</v>
      </c>
      <c r="D198" t="s">
        <v>1632</v>
      </c>
      <c r="E198" t="s">
        <v>914</v>
      </c>
      <c r="F198" t="s">
        <v>1316</v>
      </c>
      <c r="G198" t="s">
        <v>1655</v>
      </c>
      <c r="H198" t="s">
        <v>106</v>
      </c>
      <c r="I198" s="77">
        <v>10389.469999999999</v>
      </c>
      <c r="J198" s="77">
        <v>6371</v>
      </c>
      <c r="K198" s="77">
        <v>0</v>
      </c>
      <c r="L198" s="77">
        <v>2547.7036516112998</v>
      </c>
      <c r="M198" s="78">
        <v>2.0000000000000001E-4</v>
      </c>
      <c r="N198" s="78">
        <v>6.1999999999999998E-3</v>
      </c>
      <c r="O198" s="78">
        <v>8.9999999999999998E-4</v>
      </c>
    </row>
    <row r="199" spans="2:15">
      <c r="B199" t="s">
        <v>1658</v>
      </c>
      <c r="C199" t="s">
        <v>1659</v>
      </c>
      <c r="D199" t="s">
        <v>1632</v>
      </c>
      <c r="E199" t="s">
        <v>914</v>
      </c>
      <c r="F199" t="s">
        <v>1660</v>
      </c>
      <c r="G199" t="s">
        <v>1023</v>
      </c>
      <c r="H199" t="s">
        <v>106</v>
      </c>
      <c r="I199" s="77">
        <v>3537.36</v>
      </c>
      <c r="J199" s="77">
        <v>2533</v>
      </c>
      <c r="K199" s="77">
        <v>0</v>
      </c>
      <c r="L199" s="77">
        <v>344.87551455120001</v>
      </c>
      <c r="M199" s="78">
        <v>0</v>
      </c>
      <c r="N199" s="78">
        <v>8.0000000000000004E-4</v>
      </c>
      <c r="O199" s="78">
        <v>1E-4</v>
      </c>
    </row>
    <row r="200" spans="2:15">
      <c r="B200" t="s">
        <v>1661</v>
      </c>
      <c r="C200" t="s">
        <v>1662</v>
      </c>
      <c r="D200" t="s">
        <v>1632</v>
      </c>
      <c r="E200" t="s">
        <v>914</v>
      </c>
      <c r="F200" t="s">
        <v>1663</v>
      </c>
      <c r="G200" t="s">
        <v>1023</v>
      </c>
      <c r="H200" t="s">
        <v>106</v>
      </c>
      <c r="I200" s="77">
        <v>910.82</v>
      </c>
      <c r="J200" s="77">
        <v>15887</v>
      </c>
      <c r="K200" s="77">
        <v>0</v>
      </c>
      <c r="L200" s="77">
        <v>556.95789561660001</v>
      </c>
      <c r="M200" s="78">
        <v>0</v>
      </c>
      <c r="N200" s="78">
        <v>1.2999999999999999E-3</v>
      </c>
      <c r="O200" s="78">
        <v>2.0000000000000001E-4</v>
      </c>
    </row>
    <row r="201" spans="2:15">
      <c r="B201" t="s">
        <v>1664</v>
      </c>
      <c r="C201" t="s">
        <v>1665</v>
      </c>
      <c r="D201" t="s">
        <v>1628</v>
      </c>
      <c r="E201" t="s">
        <v>914</v>
      </c>
      <c r="F201" t="s">
        <v>1666</v>
      </c>
      <c r="G201" t="s">
        <v>1023</v>
      </c>
      <c r="H201" t="s">
        <v>106</v>
      </c>
      <c r="I201" s="77">
        <v>6802.59</v>
      </c>
      <c r="J201" s="77">
        <v>451</v>
      </c>
      <c r="K201" s="77">
        <v>0</v>
      </c>
      <c r="L201" s="77">
        <v>118.08609178410001</v>
      </c>
      <c r="M201" s="78">
        <v>1E-4</v>
      </c>
      <c r="N201" s="78">
        <v>2.9999999999999997E-4</v>
      </c>
      <c r="O201" s="78">
        <v>0</v>
      </c>
    </row>
    <row r="202" spans="2:15">
      <c r="B202" t="s">
        <v>1667</v>
      </c>
      <c r="C202" t="s">
        <v>1668</v>
      </c>
      <c r="D202" t="s">
        <v>1628</v>
      </c>
      <c r="E202" t="s">
        <v>914</v>
      </c>
      <c r="F202" t="s">
        <v>1669</v>
      </c>
      <c r="G202" t="s">
        <v>1023</v>
      </c>
      <c r="H202" t="s">
        <v>106</v>
      </c>
      <c r="I202" s="77">
        <v>14616.99</v>
      </c>
      <c r="J202" s="77">
        <v>578</v>
      </c>
      <c r="K202" s="77">
        <v>0</v>
      </c>
      <c r="L202" s="77">
        <v>325.18739226780002</v>
      </c>
      <c r="M202" s="78">
        <v>2.0000000000000001E-4</v>
      </c>
      <c r="N202" s="78">
        <v>8.0000000000000004E-4</v>
      </c>
      <c r="O202" s="78">
        <v>1E-4</v>
      </c>
    </row>
    <row r="203" spans="2:15">
      <c r="B203" t="s">
        <v>1670</v>
      </c>
      <c r="C203" t="s">
        <v>1671</v>
      </c>
      <c r="D203" t="s">
        <v>1632</v>
      </c>
      <c r="E203" t="s">
        <v>914</v>
      </c>
      <c r="F203" t="s">
        <v>1672</v>
      </c>
      <c r="G203" t="s">
        <v>1023</v>
      </c>
      <c r="H203" t="s">
        <v>120</v>
      </c>
      <c r="I203" s="77">
        <v>122502.94</v>
      </c>
      <c r="J203" s="77">
        <v>3.7</v>
      </c>
      <c r="K203" s="77">
        <v>0</v>
      </c>
      <c r="L203" s="77">
        <v>11.158376294604</v>
      </c>
      <c r="M203" s="78">
        <v>2.0000000000000001E-4</v>
      </c>
      <c r="N203" s="78">
        <v>0</v>
      </c>
      <c r="O203" s="78">
        <v>0</v>
      </c>
    </row>
    <row r="204" spans="2:15">
      <c r="B204" t="s">
        <v>1673</v>
      </c>
      <c r="C204" t="s">
        <v>1674</v>
      </c>
      <c r="D204" t="s">
        <v>1632</v>
      </c>
      <c r="E204" t="s">
        <v>914</v>
      </c>
      <c r="F204" t="s">
        <v>1675</v>
      </c>
      <c r="G204" t="s">
        <v>1023</v>
      </c>
      <c r="H204" t="s">
        <v>106</v>
      </c>
      <c r="I204" s="77">
        <v>1998.73</v>
      </c>
      <c r="J204" s="77">
        <v>2314.9998999999971</v>
      </c>
      <c r="K204" s="77">
        <v>0</v>
      </c>
      <c r="L204" s="77">
        <v>178.09552978238801</v>
      </c>
      <c r="M204" s="78">
        <v>0</v>
      </c>
      <c r="N204" s="78">
        <v>4.0000000000000002E-4</v>
      </c>
      <c r="O204" s="78">
        <v>1E-4</v>
      </c>
    </row>
    <row r="205" spans="2:15">
      <c r="B205" t="s">
        <v>1676</v>
      </c>
      <c r="C205" t="s">
        <v>1677</v>
      </c>
      <c r="D205" t="s">
        <v>1632</v>
      </c>
      <c r="E205" t="s">
        <v>914</v>
      </c>
      <c r="F205" t="s">
        <v>1678</v>
      </c>
      <c r="G205" t="s">
        <v>1023</v>
      </c>
      <c r="H205" t="s">
        <v>106</v>
      </c>
      <c r="I205" s="77">
        <v>2321.42</v>
      </c>
      <c r="J205" s="77">
        <v>9109</v>
      </c>
      <c r="K205" s="77">
        <v>0</v>
      </c>
      <c r="L205" s="77">
        <v>813.9024108822</v>
      </c>
      <c r="M205" s="78">
        <v>0</v>
      </c>
      <c r="N205" s="78">
        <v>2E-3</v>
      </c>
      <c r="O205" s="78">
        <v>2.9999999999999997E-4</v>
      </c>
    </row>
    <row r="206" spans="2:15">
      <c r="B206" t="s">
        <v>1679</v>
      </c>
      <c r="C206" t="s">
        <v>1680</v>
      </c>
      <c r="D206" t="s">
        <v>1632</v>
      </c>
      <c r="E206" t="s">
        <v>914</v>
      </c>
      <c r="F206" t="s">
        <v>1681</v>
      </c>
      <c r="G206" t="s">
        <v>1023</v>
      </c>
      <c r="H206" t="s">
        <v>106</v>
      </c>
      <c r="I206" s="77">
        <v>865.81</v>
      </c>
      <c r="J206" s="77">
        <v>16354</v>
      </c>
      <c r="K206" s="77">
        <v>0</v>
      </c>
      <c r="L206" s="77">
        <v>544.99748992260004</v>
      </c>
      <c r="M206" s="78">
        <v>0</v>
      </c>
      <c r="N206" s="78">
        <v>1.2999999999999999E-3</v>
      </c>
      <c r="O206" s="78">
        <v>2.0000000000000001E-4</v>
      </c>
    </row>
    <row r="207" spans="2:15">
      <c r="B207" t="s">
        <v>1682</v>
      </c>
      <c r="C207" t="s">
        <v>1683</v>
      </c>
      <c r="D207" t="s">
        <v>1632</v>
      </c>
      <c r="E207" t="s">
        <v>914</v>
      </c>
      <c r="F207" t="s">
        <v>1684</v>
      </c>
      <c r="G207" t="s">
        <v>1023</v>
      </c>
      <c r="H207" t="s">
        <v>106</v>
      </c>
      <c r="I207" s="77">
        <v>828.97</v>
      </c>
      <c r="J207" s="77">
        <v>13399</v>
      </c>
      <c r="K207" s="77">
        <v>0</v>
      </c>
      <c r="L207" s="77">
        <v>427.52263396469999</v>
      </c>
      <c r="M207" s="78">
        <v>0</v>
      </c>
      <c r="N207" s="78">
        <v>1E-3</v>
      </c>
      <c r="O207" s="78">
        <v>2.0000000000000001E-4</v>
      </c>
    </row>
    <row r="208" spans="2:15">
      <c r="B208" t="s">
        <v>1685</v>
      </c>
      <c r="C208" t="s">
        <v>1686</v>
      </c>
      <c r="D208" t="s">
        <v>1632</v>
      </c>
      <c r="E208" t="s">
        <v>914</v>
      </c>
      <c r="F208" t="s">
        <v>1687</v>
      </c>
      <c r="G208" t="s">
        <v>1688</v>
      </c>
      <c r="H208" t="s">
        <v>106</v>
      </c>
      <c r="I208" s="77">
        <v>12895.05</v>
      </c>
      <c r="J208" s="77">
        <v>210</v>
      </c>
      <c r="K208" s="77">
        <v>0</v>
      </c>
      <c r="L208" s="77">
        <v>104.229399645</v>
      </c>
      <c r="M208" s="78">
        <v>2.0000000000000001E-4</v>
      </c>
      <c r="N208" s="78">
        <v>2.9999999999999997E-4</v>
      </c>
      <c r="O208" s="78">
        <v>0</v>
      </c>
    </row>
    <row r="209" spans="2:15">
      <c r="B209" t="s">
        <v>1689</v>
      </c>
      <c r="C209" t="s">
        <v>1690</v>
      </c>
      <c r="D209" t="s">
        <v>1632</v>
      </c>
      <c r="E209" t="s">
        <v>914</v>
      </c>
      <c r="F209" t="s">
        <v>1691</v>
      </c>
      <c r="G209" t="s">
        <v>1688</v>
      </c>
      <c r="H209" t="s">
        <v>106</v>
      </c>
      <c r="I209" s="77">
        <v>38639.08</v>
      </c>
      <c r="J209" s="77">
        <v>191</v>
      </c>
      <c r="K209" s="77">
        <v>0</v>
      </c>
      <c r="L209" s="77">
        <v>284.0586741372</v>
      </c>
      <c r="M209" s="78">
        <v>2.9999999999999997E-4</v>
      </c>
      <c r="N209" s="78">
        <v>6.9999999999999999E-4</v>
      </c>
      <c r="O209" s="78">
        <v>1E-4</v>
      </c>
    </row>
    <row r="210" spans="2:15">
      <c r="B210" t="s">
        <v>1692</v>
      </c>
      <c r="C210" t="s">
        <v>1693</v>
      </c>
      <c r="D210" t="s">
        <v>1632</v>
      </c>
      <c r="E210" t="s">
        <v>914</v>
      </c>
      <c r="F210" t="s">
        <v>1694</v>
      </c>
      <c r="G210" t="s">
        <v>1688</v>
      </c>
      <c r="H210" t="s">
        <v>106</v>
      </c>
      <c r="I210" s="77">
        <v>8552.92</v>
      </c>
      <c r="J210" s="77">
        <v>1321</v>
      </c>
      <c r="K210" s="77">
        <v>0</v>
      </c>
      <c r="L210" s="77">
        <v>434.87569774679997</v>
      </c>
      <c r="M210" s="78">
        <v>1E-4</v>
      </c>
      <c r="N210" s="78">
        <v>1.1000000000000001E-3</v>
      </c>
      <c r="O210" s="78">
        <v>2.0000000000000001E-4</v>
      </c>
    </row>
    <row r="211" spans="2:15">
      <c r="B211" t="s">
        <v>1695</v>
      </c>
      <c r="C211" t="s">
        <v>1696</v>
      </c>
      <c r="D211" t="s">
        <v>1628</v>
      </c>
      <c r="E211" t="s">
        <v>914</v>
      </c>
      <c r="F211" t="s">
        <v>1697</v>
      </c>
      <c r="G211" t="s">
        <v>1698</v>
      </c>
      <c r="H211" t="s">
        <v>106</v>
      </c>
      <c r="I211" s="77">
        <v>10223.93</v>
      </c>
      <c r="J211" s="77">
        <v>1033</v>
      </c>
      <c r="K211" s="77">
        <v>0</v>
      </c>
      <c r="L211" s="77">
        <v>406.50519486809998</v>
      </c>
      <c r="M211" s="78">
        <v>1E-4</v>
      </c>
      <c r="N211" s="78">
        <v>1E-3</v>
      </c>
      <c r="O211" s="78">
        <v>2.0000000000000001E-4</v>
      </c>
    </row>
    <row r="212" spans="2:15">
      <c r="B212" t="s">
        <v>1699</v>
      </c>
      <c r="C212" t="s">
        <v>1700</v>
      </c>
      <c r="D212" t="s">
        <v>1632</v>
      </c>
      <c r="E212" t="s">
        <v>914</v>
      </c>
      <c r="F212" t="s">
        <v>908</v>
      </c>
      <c r="G212" t="s">
        <v>715</v>
      </c>
      <c r="H212" t="s">
        <v>106</v>
      </c>
      <c r="I212" s="77">
        <v>64.48</v>
      </c>
      <c r="J212" s="77">
        <v>19792</v>
      </c>
      <c r="K212" s="77">
        <v>0</v>
      </c>
      <c r="L212" s="77">
        <v>49.120482278399997</v>
      </c>
      <c r="M212" s="78">
        <v>0</v>
      </c>
      <c r="N212" s="78">
        <v>1E-4</v>
      </c>
      <c r="O212" s="78">
        <v>0</v>
      </c>
    </row>
    <row r="213" spans="2:15">
      <c r="B213" t="s">
        <v>1701</v>
      </c>
      <c r="C213" t="s">
        <v>1702</v>
      </c>
      <c r="D213" t="s">
        <v>1632</v>
      </c>
      <c r="E213" t="s">
        <v>914</v>
      </c>
      <c r="F213" t="s">
        <v>1204</v>
      </c>
      <c r="G213" t="s">
        <v>1205</v>
      </c>
      <c r="H213" t="s">
        <v>106</v>
      </c>
      <c r="I213" s="77">
        <v>11916.92</v>
      </c>
      <c r="J213" s="77">
        <v>2471</v>
      </c>
      <c r="K213" s="77">
        <v>0</v>
      </c>
      <c r="L213" s="77">
        <v>1133.4038417268</v>
      </c>
      <c r="M213" s="78">
        <v>1E-4</v>
      </c>
      <c r="N213" s="78">
        <v>2.7000000000000001E-3</v>
      </c>
      <c r="O213" s="78">
        <v>4.0000000000000002E-4</v>
      </c>
    </row>
    <row r="214" spans="2:15">
      <c r="B214" t="s">
        <v>1703</v>
      </c>
      <c r="C214" t="s">
        <v>1704</v>
      </c>
      <c r="D214" t="s">
        <v>1632</v>
      </c>
      <c r="E214" t="s">
        <v>914</v>
      </c>
      <c r="F214" t="s">
        <v>1208</v>
      </c>
      <c r="G214" t="s">
        <v>1205</v>
      </c>
      <c r="H214" t="s">
        <v>106</v>
      </c>
      <c r="I214" s="77">
        <v>9548.64</v>
      </c>
      <c r="J214" s="77">
        <v>11077</v>
      </c>
      <c r="K214" s="77">
        <v>0</v>
      </c>
      <c r="L214" s="77">
        <v>4071.0982804271998</v>
      </c>
      <c r="M214" s="78">
        <v>2.9999999999999997E-4</v>
      </c>
      <c r="N214" s="78">
        <v>9.9000000000000008E-3</v>
      </c>
      <c r="O214" s="78">
        <v>1.5E-3</v>
      </c>
    </row>
    <row r="215" spans="2:15">
      <c r="B215" t="s">
        <v>1705</v>
      </c>
      <c r="C215" t="s">
        <v>1706</v>
      </c>
      <c r="D215" t="s">
        <v>1632</v>
      </c>
      <c r="E215" t="s">
        <v>914</v>
      </c>
      <c r="F215" t="s">
        <v>1707</v>
      </c>
      <c r="G215" t="s">
        <v>783</v>
      </c>
      <c r="H215" t="s">
        <v>106</v>
      </c>
      <c r="I215" s="77">
        <v>24316.37</v>
      </c>
      <c r="J215" s="77">
        <v>613</v>
      </c>
      <c r="K215" s="77">
        <v>0</v>
      </c>
      <c r="L215" s="77">
        <v>573.72943083689995</v>
      </c>
      <c r="M215" s="78">
        <v>1E-4</v>
      </c>
      <c r="N215" s="78">
        <v>1.4E-3</v>
      </c>
      <c r="O215" s="78">
        <v>2.0000000000000001E-4</v>
      </c>
    </row>
    <row r="216" spans="2:15">
      <c r="B216" t="s">
        <v>1708</v>
      </c>
      <c r="C216" t="s">
        <v>1709</v>
      </c>
      <c r="D216" t="s">
        <v>1628</v>
      </c>
      <c r="E216" t="s">
        <v>914</v>
      </c>
      <c r="F216" t="s">
        <v>936</v>
      </c>
      <c r="G216" t="s">
        <v>937</v>
      </c>
      <c r="H216" t="s">
        <v>106</v>
      </c>
      <c r="I216" s="77">
        <v>248900.17</v>
      </c>
      <c r="J216" s="77">
        <v>1022</v>
      </c>
      <c r="K216" s="77">
        <v>0</v>
      </c>
      <c r="L216" s="77">
        <v>9790.9312292525992</v>
      </c>
      <c r="M216" s="78">
        <v>2.0000000000000001E-4</v>
      </c>
      <c r="N216" s="78">
        <v>2.3699999999999999E-2</v>
      </c>
      <c r="O216" s="78">
        <v>3.5999999999999999E-3</v>
      </c>
    </row>
    <row r="217" spans="2:15">
      <c r="B217" t="s">
        <v>1710</v>
      </c>
      <c r="C217" t="s">
        <v>1711</v>
      </c>
      <c r="D217" t="s">
        <v>1632</v>
      </c>
      <c r="E217" t="s">
        <v>914</v>
      </c>
      <c r="F217" t="s">
        <v>1712</v>
      </c>
      <c r="G217" t="s">
        <v>125</v>
      </c>
      <c r="H217" t="s">
        <v>106</v>
      </c>
      <c r="I217" s="77">
        <v>8904.26</v>
      </c>
      <c r="J217" s="77">
        <v>68.599999999999994</v>
      </c>
      <c r="K217" s="77">
        <v>0</v>
      </c>
      <c r="L217" s="77">
        <v>23.51093276364</v>
      </c>
      <c r="M217" s="78">
        <v>0</v>
      </c>
      <c r="N217" s="78">
        <v>1E-4</v>
      </c>
      <c r="O217" s="78">
        <v>0</v>
      </c>
    </row>
    <row r="218" spans="2:15">
      <c r="B218" t="s">
        <v>1713</v>
      </c>
      <c r="C218" t="s">
        <v>1714</v>
      </c>
      <c r="D218" t="s">
        <v>1632</v>
      </c>
      <c r="E218" t="s">
        <v>914</v>
      </c>
      <c r="F218" t="s">
        <v>1234</v>
      </c>
      <c r="G218" t="s">
        <v>129</v>
      </c>
      <c r="H218" t="s">
        <v>106</v>
      </c>
      <c r="I218" s="77">
        <v>10654.72</v>
      </c>
      <c r="J218" s="77">
        <v>16780</v>
      </c>
      <c r="K218" s="77">
        <v>0</v>
      </c>
      <c r="L218" s="77">
        <v>6881.4808995840003</v>
      </c>
      <c r="M218" s="78">
        <v>2.0000000000000001E-4</v>
      </c>
      <c r="N218" s="78">
        <v>1.67E-2</v>
      </c>
      <c r="O218" s="78">
        <v>2.5000000000000001E-3</v>
      </c>
    </row>
    <row r="219" spans="2:15">
      <c r="B219" t="s">
        <v>1715</v>
      </c>
      <c r="C219" t="s">
        <v>1716</v>
      </c>
      <c r="D219" t="s">
        <v>1632</v>
      </c>
      <c r="E219" t="s">
        <v>914</v>
      </c>
      <c r="F219" t="s">
        <v>1411</v>
      </c>
      <c r="G219" t="s">
        <v>129</v>
      </c>
      <c r="H219" t="s">
        <v>106</v>
      </c>
      <c r="I219" s="77">
        <v>18781.07</v>
      </c>
      <c r="J219" s="77">
        <v>3067</v>
      </c>
      <c r="K219" s="77">
        <v>0</v>
      </c>
      <c r="L219" s="77">
        <v>2217.0833396480998</v>
      </c>
      <c r="M219" s="78">
        <v>4.0000000000000002E-4</v>
      </c>
      <c r="N219" s="78">
        <v>5.4000000000000003E-3</v>
      </c>
      <c r="O219" s="78">
        <v>8.0000000000000004E-4</v>
      </c>
    </row>
    <row r="220" spans="2:15">
      <c r="B220" s="79" t="s">
        <v>325</v>
      </c>
      <c r="E220" s="16"/>
      <c r="F220" s="16"/>
      <c r="G220" s="16"/>
      <c r="I220" s="81">
        <v>554349.63</v>
      </c>
      <c r="K220" s="81">
        <v>70.991579999999999</v>
      </c>
      <c r="L220" s="81">
        <v>78343.689632398062</v>
      </c>
      <c r="N220" s="80">
        <v>0.1898</v>
      </c>
      <c r="O220" s="80">
        <v>2.9000000000000001E-2</v>
      </c>
    </row>
    <row r="221" spans="2:15">
      <c r="B221" t="s">
        <v>1717</v>
      </c>
      <c r="C221" t="s">
        <v>1718</v>
      </c>
      <c r="D221" t="s">
        <v>1632</v>
      </c>
      <c r="E221" t="s">
        <v>914</v>
      </c>
      <c r="F221"/>
      <c r="G221" t="s">
        <v>985</v>
      </c>
      <c r="H221" t="s">
        <v>106</v>
      </c>
      <c r="I221" s="77">
        <v>934.45</v>
      </c>
      <c r="J221" s="77">
        <v>24638</v>
      </c>
      <c r="K221" s="77">
        <v>0</v>
      </c>
      <c r="L221" s="77">
        <v>886.15446555899996</v>
      </c>
      <c r="M221" s="78">
        <v>0</v>
      </c>
      <c r="N221" s="78">
        <v>2.0999999999999999E-3</v>
      </c>
      <c r="O221" s="78">
        <v>2.9999999999999997E-4</v>
      </c>
    </row>
    <row r="222" spans="2:15">
      <c r="B222" t="s">
        <v>1719</v>
      </c>
      <c r="C222" t="s">
        <v>1720</v>
      </c>
      <c r="D222" t="s">
        <v>1628</v>
      </c>
      <c r="E222" t="s">
        <v>914</v>
      </c>
      <c r="F222"/>
      <c r="G222" t="s">
        <v>965</v>
      </c>
      <c r="H222" t="s">
        <v>106</v>
      </c>
      <c r="I222" s="77">
        <v>15698.72</v>
      </c>
      <c r="J222" s="77">
        <v>2756</v>
      </c>
      <c r="K222" s="77">
        <v>14.40766</v>
      </c>
      <c r="L222" s="77">
        <v>1679.7033875968</v>
      </c>
      <c r="M222" s="78">
        <v>0</v>
      </c>
      <c r="N222" s="78">
        <v>4.1000000000000003E-3</v>
      </c>
      <c r="O222" s="78">
        <v>5.9999999999999995E-4</v>
      </c>
    </row>
    <row r="223" spans="2:15">
      <c r="B223" t="s">
        <v>1721</v>
      </c>
      <c r="C223" t="s">
        <v>1722</v>
      </c>
      <c r="D223" t="s">
        <v>1628</v>
      </c>
      <c r="E223" t="s">
        <v>914</v>
      </c>
      <c r="F223"/>
      <c r="G223" t="s">
        <v>965</v>
      </c>
      <c r="H223" t="s">
        <v>106</v>
      </c>
      <c r="I223" s="77">
        <v>3193.14</v>
      </c>
      <c r="J223" s="77">
        <v>14759</v>
      </c>
      <c r="K223" s="77">
        <v>0</v>
      </c>
      <c r="L223" s="77">
        <v>1813.9395249774</v>
      </c>
      <c r="M223" s="78">
        <v>0</v>
      </c>
      <c r="N223" s="78">
        <v>4.4000000000000003E-3</v>
      </c>
      <c r="O223" s="78">
        <v>6.9999999999999999E-4</v>
      </c>
    </row>
    <row r="224" spans="2:15">
      <c r="B224" t="s">
        <v>1723</v>
      </c>
      <c r="C224" t="s">
        <v>1724</v>
      </c>
      <c r="D224" t="s">
        <v>1628</v>
      </c>
      <c r="E224" t="s">
        <v>914</v>
      </c>
      <c r="F224"/>
      <c r="G224" t="s">
        <v>977</v>
      </c>
      <c r="H224" t="s">
        <v>106</v>
      </c>
      <c r="I224" s="77">
        <v>3396.05</v>
      </c>
      <c r="J224" s="77">
        <v>12082</v>
      </c>
      <c r="K224" s="77">
        <v>0</v>
      </c>
      <c r="L224" s="77">
        <v>1579.2861190890001</v>
      </c>
      <c r="M224" s="78">
        <v>0</v>
      </c>
      <c r="N224" s="78">
        <v>3.8E-3</v>
      </c>
      <c r="O224" s="78">
        <v>5.9999999999999995E-4</v>
      </c>
    </row>
    <row r="225" spans="2:15">
      <c r="B225" t="s">
        <v>1725</v>
      </c>
      <c r="C225" t="s">
        <v>1726</v>
      </c>
      <c r="D225" t="s">
        <v>123</v>
      </c>
      <c r="E225" t="s">
        <v>914</v>
      </c>
      <c r="F225"/>
      <c r="G225" t="s">
        <v>977</v>
      </c>
      <c r="H225" t="s">
        <v>110</v>
      </c>
      <c r="I225" s="77">
        <v>3005.15</v>
      </c>
      <c r="J225" s="77">
        <v>12674</v>
      </c>
      <c r="K225" s="77">
        <v>0</v>
      </c>
      <c r="L225" s="77">
        <v>1545.3910248825</v>
      </c>
      <c r="M225" s="78">
        <v>0</v>
      </c>
      <c r="N225" s="78">
        <v>3.7000000000000002E-3</v>
      </c>
      <c r="O225" s="78">
        <v>5.9999999999999995E-4</v>
      </c>
    </row>
    <row r="226" spans="2:15">
      <c r="B226" t="s">
        <v>1727</v>
      </c>
      <c r="C226" t="s">
        <v>1728</v>
      </c>
      <c r="D226" t="s">
        <v>1628</v>
      </c>
      <c r="E226" t="s">
        <v>914</v>
      </c>
      <c r="F226"/>
      <c r="G226" t="s">
        <v>977</v>
      </c>
      <c r="H226" t="s">
        <v>106</v>
      </c>
      <c r="I226" s="77">
        <v>3171.78</v>
      </c>
      <c r="J226" s="77">
        <v>19043</v>
      </c>
      <c r="K226" s="77">
        <v>0</v>
      </c>
      <c r="L226" s="77">
        <v>2324.8039497246</v>
      </c>
      <c r="M226" s="78">
        <v>0</v>
      </c>
      <c r="N226" s="78">
        <v>5.5999999999999999E-3</v>
      </c>
      <c r="O226" s="78">
        <v>8.9999999999999998E-4</v>
      </c>
    </row>
    <row r="227" spans="2:15">
      <c r="B227" t="s">
        <v>1729</v>
      </c>
      <c r="C227" t="s">
        <v>1730</v>
      </c>
      <c r="D227" t="s">
        <v>123</v>
      </c>
      <c r="E227" t="s">
        <v>914</v>
      </c>
      <c r="F227"/>
      <c r="G227" t="s">
        <v>977</v>
      </c>
      <c r="H227" t="s">
        <v>110</v>
      </c>
      <c r="I227" s="77">
        <v>3257.22</v>
      </c>
      <c r="J227" s="77">
        <v>9100</v>
      </c>
      <c r="K227" s="77">
        <v>0</v>
      </c>
      <c r="L227" s="77">
        <v>1202.67148365</v>
      </c>
      <c r="M227" s="78">
        <v>0</v>
      </c>
      <c r="N227" s="78">
        <v>2.8999999999999998E-3</v>
      </c>
      <c r="O227" s="78">
        <v>4.0000000000000002E-4</v>
      </c>
    </row>
    <row r="228" spans="2:15">
      <c r="B228" t="s">
        <v>1731</v>
      </c>
      <c r="C228" t="s">
        <v>1732</v>
      </c>
      <c r="D228" t="s">
        <v>123</v>
      </c>
      <c r="E228" t="s">
        <v>914</v>
      </c>
      <c r="F228"/>
      <c r="G228" t="s">
        <v>977</v>
      </c>
      <c r="H228" t="s">
        <v>110</v>
      </c>
      <c r="I228" s="77">
        <v>6354.24</v>
      </c>
      <c r="J228" s="77">
        <v>10522</v>
      </c>
      <c r="K228" s="77">
        <v>0</v>
      </c>
      <c r="L228" s="77">
        <v>2712.8166363360001</v>
      </c>
      <c r="M228" s="78">
        <v>0</v>
      </c>
      <c r="N228" s="78">
        <v>6.6E-3</v>
      </c>
      <c r="O228" s="78">
        <v>1E-3</v>
      </c>
    </row>
    <row r="229" spans="2:15">
      <c r="B229" t="s">
        <v>1733</v>
      </c>
      <c r="C229" t="s">
        <v>1734</v>
      </c>
      <c r="D229" t="s">
        <v>123</v>
      </c>
      <c r="E229" t="s">
        <v>914</v>
      </c>
      <c r="F229"/>
      <c r="G229" t="s">
        <v>1026</v>
      </c>
      <c r="H229" t="s">
        <v>198</v>
      </c>
      <c r="I229" s="77">
        <v>1313.57</v>
      </c>
      <c r="J229" s="77">
        <v>10990</v>
      </c>
      <c r="K229" s="77">
        <v>0</v>
      </c>
      <c r="L229" s="77">
        <v>604.93177170720003</v>
      </c>
      <c r="M229" s="78">
        <v>0</v>
      </c>
      <c r="N229" s="78">
        <v>1.5E-3</v>
      </c>
      <c r="O229" s="78">
        <v>2.0000000000000001E-4</v>
      </c>
    </row>
    <row r="230" spans="2:15">
      <c r="B230" t="s">
        <v>1735</v>
      </c>
      <c r="C230" t="s">
        <v>1736</v>
      </c>
      <c r="D230" t="s">
        <v>1628</v>
      </c>
      <c r="E230" t="s">
        <v>914</v>
      </c>
      <c r="F230"/>
      <c r="G230" t="s">
        <v>1026</v>
      </c>
      <c r="H230" t="s">
        <v>106</v>
      </c>
      <c r="I230" s="77">
        <v>1655.31</v>
      </c>
      <c r="J230" s="77">
        <v>10892</v>
      </c>
      <c r="K230" s="77">
        <v>0</v>
      </c>
      <c r="L230" s="77">
        <v>693.96070965479998</v>
      </c>
      <c r="M230" s="78">
        <v>0</v>
      </c>
      <c r="N230" s="78">
        <v>1.6999999999999999E-3</v>
      </c>
      <c r="O230" s="78">
        <v>2.9999999999999997E-4</v>
      </c>
    </row>
    <row r="231" spans="2:15">
      <c r="B231" t="s">
        <v>1737</v>
      </c>
      <c r="C231" t="s">
        <v>1738</v>
      </c>
      <c r="D231" t="s">
        <v>1632</v>
      </c>
      <c r="E231" t="s">
        <v>914</v>
      </c>
      <c r="F231"/>
      <c r="G231" t="s">
        <v>1026</v>
      </c>
      <c r="H231" t="s">
        <v>106</v>
      </c>
      <c r="I231" s="77">
        <v>1601.91</v>
      </c>
      <c r="J231" s="77">
        <v>11420</v>
      </c>
      <c r="K231" s="77">
        <v>0</v>
      </c>
      <c r="L231" s="77">
        <v>704.12883157800002</v>
      </c>
      <c r="M231" s="78">
        <v>0</v>
      </c>
      <c r="N231" s="78">
        <v>1.6999999999999999E-3</v>
      </c>
      <c r="O231" s="78">
        <v>2.9999999999999997E-4</v>
      </c>
    </row>
    <row r="232" spans="2:15">
      <c r="B232" t="s">
        <v>1739</v>
      </c>
      <c r="C232" t="s">
        <v>1740</v>
      </c>
      <c r="D232" t="s">
        <v>123</v>
      </c>
      <c r="E232" t="s">
        <v>914</v>
      </c>
      <c r="F232"/>
      <c r="G232" t="s">
        <v>1026</v>
      </c>
      <c r="H232" t="s">
        <v>110</v>
      </c>
      <c r="I232" s="77">
        <v>437.86</v>
      </c>
      <c r="J232" s="77">
        <v>70600</v>
      </c>
      <c r="K232" s="77">
        <v>0</v>
      </c>
      <c r="L232" s="77">
        <v>1254.2915667</v>
      </c>
      <c r="M232" s="78">
        <v>0</v>
      </c>
      <c r="N232" s="78">
        <v>3.0000000000000001E-3</v>
      </c>
      <c r="O232" s="78">
        <v>5.0000000000000001E-4</v>
      </c>
    </row>
    <row r="233" spans="2:15">
      <c r="B233" t="s">
        <v>1741</v>
      </c>
      <c r="C233" t="s">
        <v>1742</v>
      </c>
      <c r="D233" t="s">
        <v>1632</v>
      </c>
      <c r="E233" t="s">
        <v>914</v>
      </c>
      <c r="F233"/>
      <c r="G233" t="s">
        <v>990</v>
      </c>
      <c r="H233" t="s">
        <v>106</v>
      </c>
      <c r="I233" s="77">
        <v>0.75</v>
      </c>
      <c r="J233" s="77">
        <v>54242574.750000171</v>
      </c>
      <c r="K233" s="77">
        <v>0</v>
      </c>
      <c r="L233" s="77">
        <v>1565.8475265956299</v>
      </c>
      <c r="M233" s="78">
        <v>0</v>
      </c>
      <c r="N233" s="78">
        <v>3.8E-3</v>
      </c>
      <c r="O233" s="78">
        <v>5.9999999999999995E-4</v>
      </c>
    </row>
    <row r="234" spans="2:15">
      <c r="B234" t="s">
        <v>1743</v>
      </c>
      <c r="C234" t="s">
        <v>1744</v>
      </c>
      <c r="D234" t="s">
        <v>1628</v>
      </c>
      <c r="E234" t="s">
        <v>914</v>
      </c>
      <c r="F234"/>
      <c r="G234" t="s">
        <v>990</v>
      </c>
      <c r="H234" t="s">
        <v>106</v>
      </c>
      <c r="I234" s="77">
        <v>384.46</v>
      </c>
      <c r="J234" s="77">
        <v>64524</v>
      </c>
      <c r="K234" s="77">
        <v>0</v>
      </c>
      <c r="L234" s="77">
        <v>954.81746706959996</v>
      </c>
      <c r="M234" s="78">
        <v>0</v>
      </c>
      <c r="N234" s="78">
        <v>2.3E-3</v>
      </c>
      <c r="O234" s="78">
        <v>4.0000000000000002E-4</v>
      </c>
    </row>
    <row r="235" spans="2:15">
      <c r="B235" t="s">
        <v>1745</v>
      </c>
      <c r="C235" t="s">
        <v>1746</v>
      </c>
      <c r="D235" t="s">
        <v>1632</v>
      </c>
      <c r="E235" t="s">
        <v>914</v>
      </c>
      <c r="F235"/>
      <c r="G235" t="s">
        <v>990</v>
      </c>
      <c r="H235" t="s">
        <v>106</v>
      </c>
      <c r="I235" s="77">
        <v>9210.75</v>
      </c>
      <c r="J235" s="77">
        <v>1066.6199999999999</v>
      </c>
      <c r="K235" s="77">
        <v>0</v>
      </c>
      <c r="L235" s="77">
        <v>378.14000765085001</v>
      </c>
      <c r="M235" s="78">
        <v>8.0000000000000004E-4</v>
      </c>
      <c r="N235" s="78">
        <v>8.9999999999999998E-4</v>
      </c>
      <c r="O235" s="78">
        <v>1E-4</v>
      </c>
    </row>
    <row r="236" spans="2:15">
      <c r="B236" t="s">
        <v>1747</v>
      </c>
      <c r="C236" t="s">
        <v>1748</v>
      </c>
      <c r="D236" t="s">
        <v>1628</v>
      </c>
      <c r="E236" t="s">
        <v>914</v>
      </c>
      <c r="F236"/>
      <c r="G236" t="s">
        <v>990</v>
      </c>
      <c r="H236" t="s">
        <v>106</v>
      </c>
      <c r="I236" s="77">
        <v>1559.19</v>
      </c>
      <c r="J236" s="77">
        <v>32520</v>
      </c>
      <c r="K236" s="77">
        <v>0</v>
      </c>
      <c r="L236" s="77">
        <v>1951.630015212</v>
      </c>
      <c r="M236" s="78">
        <v>0</v>
      </c>
      <c r="N236" s="78">
        <v>4.7000000000000002E-3</v>
      </c>
      <c r="O236" s="78">
        <v>6.9999999999999999E-4</v>
      </c>
    </row>
    <row r="237" spans="2:15">
      <c r="B237" t="s">
        <v>1749</v>
      </c>
      <c r="C237" t="s">
        <v>1750</v>
      </c>
      <c r="D237" t="s">
        <v>1628</v>
      </c>
      <c r="E237" t="s">
        <v>914</v>
      </c>
      <c r="F237"/>
      <c r="G237" t="s">
        <v>990</v>
      </c>
      <c r="H237" t="s">
        <v>106</v>
      </c>
      <c r="I237" s="77">
        <v>4871.62</v>
      </c>
      <c r="J237" s="77">
        <v>8219</v>
      </c>
      <c r="K237" s="77">
        <v>0</v>
      </c>
      <c r="L237" s="77">
        <v>1541.1336255822</v>
      </c>
      <c r="M237" s="78">
        <v>0</v>
      </c>
      <c r="N237" s="78">
        <v>3.7000000000000002E-3</v>
      </c>
      <c r="O237" s="78">
        <v>5.9999999999999995E-4</v>
      </c>
    </row>
    <row r="238" spans="2:15">
      <c r="B238" t="s">
        <v>1751</v>
      </c>
      <c r="C238" t="s">
        <v>1752</v>
      </c>
      <c r="D238" t="s">
        <v>1753</v>
      </c>
      <c r="E238" t="s">
        <v>914</v>
      </c>
      <c r="F238"/>
      <c r="G238" t="s">
        <v>932</v>
      </c>
      <c r="H238" t="s">
        <v>113</v>
      </c>
      <c r="I238" s="77">
        <v>36550.94</v>
      </c>
      <c r="J238" s="77">
        <v>1158</v>
      </c>
      <c r="K238" s="77">
        <v>41.931240000000003</v>
      </c>
      <c r="L238" s="77">
        <v>2031.3796784055601</v>
      </c>
      <c r="M238" s="78">
        <v>2.9999999999999997E-4</v>
      </c>
      <c r="N238" s="78">
        <v>4.8999999999999998E-3</v>
      </c>
      <c r="O238" s="78">
        <v>8.0000000000000004E-4</v>
      </c>
    </row>
    <row r="239" spans="2:15">
      <c r="B239" t="s">
        <v>1754</v>
      </c>
      <c r="C239" t="s">
        <v>1755</v>
      </c>
      <c r="D239" t="s">
        <v>1632</v>
      </c>
      <c r="E239" t="s">
        <v>914</v>
      </c>
      <c r="F239"/>
      <c r="G239" t="s">
        <v>932</v>
      </c>
      <c r="H239" t="s">
        <v>106</v>
      </c>
      <c r="I239" s="77">
        <v>15020.16</v>
      </c>
      <c r="J239" s="77">
        <v>1552</v>
      </c>
      <c r="K239" s="77">
        <v>0</v>
      </c>
      <c r="L239" s="77">
        <v>897.25148743679995</v>
      </c>
      <c r="M239" s="78">
        <v>0</v>
      </c>
      <c r="N239" s="78">
        <v>2.2000000000000001E-3</v>
      </c>
      <c r="O239" s="78">
        <v>2.9999999999999997E-4</v>
      </c>
    </row>
    <row r="240" spans="2:15">
      <c r="B240" t="s">
        <v>1756</v>
      </c>
      <c r="C240" t="s">
        <v>1757</v>
      </c>
      <c r="D240" t="s">
        <v>1632</v>
      </c>
      <c r="E240" t="s">
        <v>914</v>
      </c>
      <c r="F240"/>
      <c r="G240" t="s">
        <v>1758</v>
      </c>
      <c r="H240" t="s">
        <v>106</v>
      </c>
      <c r="I240" s="77">
        <v>726.2</v>
      </c>
      <c r="J240" s="77">
        <v>56863</v>
      </c>
      <c r="K240" s="77">
        <v>0</v>
      </c>
      <c r="L240" s="77">
        <v>1589.402618994</v>
      </c>
      <c r="M240" s="78">
        <v>0</v>
      </c>
      <c r="N240" s="78">
        <v>3.8E-3</v>
      </c>
      <c r="O240" s="78">
        <v>5.9999999999999995E-4</v>
      </c>
    </row>
    <row r="241" spans="2:15">
      <c r="B241" t="s">
        <v>1759</v>
      </c>
      <c r="C241" t="s">
        <v>1760</v>
      </c>
      <c r="D241" t="s">
        <v>1632</v>
      </c>
      <c r="E241" t="s">
        <v>914</v>
      </c>
      <c r="F241"/>
      <c r="G241" t="s">
        <v>1068</v>
      </c>
      <c r="H241" t="s">
        <v>106</v>
      </c>
      <c r="I241" s="77">
        <v>18421.490000000002</v>
      </c>
      <c r="J241" s="77">
        <v>191</v>
      </c>
      <c r="K241" s="77">
        <v>0</v>
      </c>
      <c r="L241" s="77">
        <v>135.4272416691</v>
      </c>
      <c r="M241" s="78">
        <v>1E-4</v>
      </c>
      <c r="N241" s="78">
        <v>2.9999999999999997E-4</v>
      </c>
      <c r="O241" s="78">
        <v>1E-4</v>
      </c>
    </row>
    <row r="242" spans="2:15">
      <c r="B242" t="s">
        <v>1761</v>
      </c>
      <c r="C242" t="s">
        <v>1762</v>
      </c>
      <c r="D242" t="s">
        <v>1632</v>
      </c>
      <c r="E242" t="s">
        <v>914</v>
      </c>
      <c r="F242"/>
      <c r="G242" t="s">
        <v>1057</v>
      </c>
      <c r="H242" t="s">
        <v>106</v>
      </c>
      <c r="I242" s="77">
        <v>7581.02</v>
      </c>
      <c r="J242" s="77">
        <v>13313</v>
      </c>
      <c r="K242" s="77">
        <v>0</v>
      </c>
      <c r="L242" s="77">
        <v>3884.6463303174</v>
      </c>
      <c r="M242" s="78">
        <v>0</v>
      </c>
      <c r="N242" s="78">
        <v>9.4000000000000004E-3</v>
      </c>
      <c r="O242" s="78">
        <v>1.4E-3</v>
      </c>
    </row>
    <row r="243" spans="2:15">
      <c r="B243" t="s">
        <v>1763</v>
      </c>
      <c r="C243" t="s">
        <v>1764</v>
      </c>
      <c r="D243" t="s">
        <v>1628</v>
      </c>
      <c r="E243" t="s">
        <v>914</v>
      </c>
      <c r="F243"/>
      <c r="G243" t="s">
        <v>1057</v>
      </c>
      <c r="H243" t="s">
        <v>106</v>
      </c>
      <c r="I243" s="77">
        <v>30793.69</v>
      </c>
      <c r="J243" s="77">
        <v>380</v>
      </c>
      <c r="K243" s="77">
        <v>0</v>
      </c>
      <c r="L243" s="77">
        <v>450.39466867800002</v>
      </c>
      <c r="M243" s="78">
        <v>1E-4</v>
      </c>
      <c r="N243" s="78">
        <v>1.1000000000000001E-3</v>
      </c>
      <c r="O243" s="78">
        <v>2.0000000000000001E-4</v>
      </c>
    </row>
    <row r="244" spans="2:15">
      <c r="B244" t="s">
        <v>1765</v>
      </c>
      <c r="C244" t="s">
        <v>1766</v>
      </c>
      <c r="D244" t="s">
        <v>1632</v>
      </c>
      <c r="E244" t="s">
        <v>914</v>
      </c>
      <c r="F244"/>
      <c r="G244" t="s">
        <v>1057</v>
      </c>
      <c r="H244" t="s">
        <v>106</v>
      </c>
      <c r="I244" s="77">
        <v>3022.27</v>
      </c>
      <c r="J244" s="77">
        <v>30396</v>
      </c>
      <c r="K244" s="77">
        <v>0</v>
      </c>
      <c r="L244" s="77">
        <v>3535.8807292308002</v>
      </c>
      <c r="M244" s="78">
        <v>0</v>
      </c>
      <c r="N244" s="78">
        <v>8.6E-3</v>
      </c>
      <c r="O244" s="78">
        <v>1.2999999999999999E-3</v>
      </c>
    </row>
    <row r="245" spans="2:15">
      <c r="B245" t="s">
        <v>1767</v>
      </c>
      <c r="C245" t="s">
        <v>1768</v>
      </c>
      <c r="D245" t="s">
        <v>1632</v>
      </c>
      <c r="E245" t="s">
        <v>914</v>
      </c>
      <c r="F245"/>
      <c r="G245" t="s">
        <v>1057</v>
      </c>
      <c r="H245" t="s">
        <v>106</v>
      </c>
      <c r="I245" s="77">
        <v>619.41</v>
      </c>
      <c r="J245" s="77">
        <v>37636</v>
      </c>
      <c r="K245" s="77">
        <v>0</v>
      </c>
      <c r="L245" s="77">
        <v>897.28329711239996</v>
      </c>
      <c r="M245" s="78">
        <v>0</v>
      </c>
      <c r="N245" s="78">
        <v>2.2000000000000001E-3</v>
      </c>
      <c r="O245" s="78">
        <v>2.9999999999999997E-4</v>
      </c>
    </row>
    <row r="246" spans="2:15">
      <c r="B246" t="s">
        <v>1769</v>
      </c>
      <c r="C246" t="s">
        <v>1770</v>
      </c>
      <c r="D246" t="s">
        <v>1628</v>
      </c>
      <c r="E246" t="s">
        <v>914</v>
      </c>
      <c r="F246"/>
      <c r="G246" t="s">
        <v>1065</v>
      </c>
      <c r="H246" t="s">
        <v>106</v>
      </c>
      <c r="I246" s="77">
        <v>19084.09</v>
      </c>
      <c r="J246" s="77">
        <v>3209</v>
      </c>
      <c r="K246" s="77">
        <v>0</v>
      </c>
      <c r="L246" s="77">
        <v>2357.1601167368999</v>
      </c>
      <c r="M246" s="78">
        <v>0</v>
      </c>
      <c r="N246" s="78">
        <v>5.7000000000000002E-3</v>
      </c>
      <c r="O246" s="78">
        <v>8.9999999999999998E-4</v>
      </c>
    </row>
    <row r="247" spans="2:15">
      <c r="B247" t="s">
        <v>1771</v>
      </c>
      <c r="C247" t="s">
        <v>1772</v>
      </c>
      <c r="D247" t="s">
        <v>1773</v>
      </c>
      <c r="E247" t="s">
        <v>914</v>
      </c>
      <c r="F247"/>
      <c r="G247" t="s">
        <v>972</v>
      </c>
      <c r="H247" t="s">
        <v>110</v>
      </c>
      <c r="I247" s="77">
        <v>302112.5</v>
      </c>
      <c r="J247" s="77">
        <v>181.1</v>
      </c>
      <c r="K247" s="77">
        <v>0</v>
      </c>
      <c r="L247" s="77">
        <v>2219.9626799062498</v>
      </c>
      <c r="M247" s="78">
        <v>2.0000000000000001E-4</v>
      </c>
      <c r="N247" s="78">
        <v>5.4000000000000003E-3</v>
      </c>
      <c r="O247" s="78">
        <v>8.0000000000000004E-4</v>
      </c>
    </row>
    <row r="248" spans="2:15">
      <c r="B248" t="s">
        <v>1774</v>
      </c>
      <c r="C248" t="s">
        <v>1775</v>
      </c>
      <c r="D248" t="s">
        <v>1632</v>
      </c>
      <c r="E248" t="s">
        <v>914</v>
      </c>
      <c r="F248"/>
      <c r="G248" t="s">
        <v>1651</v>
      </c>
      <c r="H248" t="s">
        <v>106</v>
      </c>
      <c r="I248" s="77">
        <v>12623.05</v>
      </c>
      <c r="J248" s="77">
        <v>12598</v>
      </c>
      <c r="K248" s="77">
        <v>0</v>
      </c>
      <c r="L248" s="77">
        <v>6120.8793283109999</v>
      </c>
      <c r="M248" s="78">
        <v>0</v>
      </c>
      <c r="N248" s="78">
        <v>1.4800000000000001E-2</v>
      </c>
      <c r="O248" s="78">
        <v>2.3E-3</v>
      </c>
    </row>
    <row r="249" spans="2:15">
      <c r="B249" t="s">
        <v>1776</v>
      </c>
      <c r="C249" t="s">
        <v>1777</v>
      </c>
      <c r="D249" t="s">
        <v>1632</v>
      </c>
      <c r="E249" t="s">
        <v>914</v>
      </c>
      <c r="F249"/>
      <c r="G249" t="s">
        <v>1655</v>
      </c>
      <c r="H249" t="s">
        <v>106</v>
      </c>
      <c r="I249" s="77">
        <v>5606.69</v>
      </c>
      <c r="J249" s="77">
        <v>13822</v>
      </c>
      <c r="K249" s="77">
        <v>0</v>
      </c>
      <c r="L249" s="77">
        <v>2982.8083067381999</v>
      </c>
      <c r="M249" s="78">
        <v>0</v>
      </c>
      <c r="N249" s="78">
        <v>7.1999999999999998E-3</v>
      </c>
      <c r="O249" s="78">
        <v>1.1000000000000001E-3</v>
      </c>
    </row>
    <row r="250" spans="2:15">
      <c r="B250" t="s">
        <v>1778</v>
      </c>
      <c r="C250" t="s">
        <v>1779</v>
      </c>
      <c r="D250" t="s">
        <v>1780</v>
      </c>
      <c r="E250" t="s">
        <v>914</v>
      </c>
      <c r="F250"/>
      <c r="G250" t="s">
        <v>1655</v>
      </c>
      <c r="H250" t="s">
        <v>110</v>
      </c>
      <c r="I250" s="77">
        <v>1196.0899999999999</v>
      </c>
      <c r="J250" s="77">
        <v>55080</v>
      </c>
      <c r="K250" s="77">
        <v>0</v>
      </c>
      <c r="L250" s="77">
        <v>2673.1068543900001</v>
      </c>
      <c r="M250" s="78">
        <v>0</v>
      </c>
      <c r="N250" s="78">
        <v>6.4999999999999997E-3</v>
      </c>
      <c r="O250" s="78">
        <v>1E-3</v>
      </c>
    </row>
    <row r="251" spans="2:15">
      <c r="B251" t="s">
        <v>1781</v>
      </c>
      <c r="C251" t="s">
        <v>1782</v>
      </c>
      <c r="D251" t="s">
        <v>1632</v>
      </c>
      <c r="E251" t="s">
        <v>914</v>
      </c>
      <c r="F251"/>
      <c r="G251" t="s">
        <v>1655</v>
      </c>
      <c r="H251" t="s">
        <v>106</v>
      </c>
      <c r="I251" s="77">
        <v>832.99</v>
      </c>
      <c r="J251" s="77">
        <v>83200</v>
      </c>
      <c r="K251" s="77">
        <v>14.65268</v>
      </c>
      <c r="L251" s="77">
        <v>2682.19320032</v>
      </c>
      <c r="M251" s="78">
        <v>0</v>
      </c>
      <c r="N251" s="78">
        <v>6.4999999999999997E-3</v>
      </c>
      <c r="O251" s="78">
        <v>1E-3</v>
      </c>
    </row>
    <row r="252" spans="2:15">
      <c r="B252" t="s">
        <v>1783</v>
      </c>
      <c r="C252" t="s">
        <v>1784</v>
      </c>
      <c r="D252" t="s">
        <v>1632</v>
      </c>
      <c r="E252" t="s">
        <v>914</v>
      </c>
      <c r="F252"/>
      <c r="G252" t="s">
        <v>1655</v>
      </c>
      <c r="H252" t="s">
        <v>106</v>
      </c>
      <c r="I252" s="77">
        <v>2851.4</v>
      </c>
      <c r="J252" s="77">
        <v>43089</v>
      </c>
      <c r="K252" s="77">
        <v>0</v>
      </c>
      <c r="L252" s="77">
        <v>4729.0343823539997</v>
      </c>
      <c r="M252" s="78">
        <v>0</v>
      </c>
      <c r="N252" s="78">
        <v>1.15E-2</v>
      </c>
      <c r="O252" s="78">
        <v>1.6999999999999999E-3</v>
      </c>
    </row>
    <row r="253" spans="2:15">
      <c r="B253" t="s">
        <v>1785</v>
      </c>
      <c r="C253" t="s">
        <v>1786</v>
      </c>
      <c r="D253" t="s">
        <v>1628</v>
      </c>
      <c r="E253" t="s">
        <v>914</v>
      </c>
      <c r="F253"/>
      <c r="G253" t="s">
        <v>1655</v>
      </c>
      <c r="H253" t="s">
        <v>106</v>
      </c>
      <c r="I253" s="77">
        <v>7635.77</v>
      </c>
      <c r="J253" s="77">
        <v>8688.1091999999899</v>
      </c>
      <c r="K253" s="77">
        <v>0</v>
      </c>
      <c r="L253" s="77">
        <v>2553.4421340283702</v>
      </c>
      <c r="M253" s="78">
        <v>0</v>
      </c>
      <c r="N253" s="78">
        <v>6.1999999999999998E-3</v>
      </c>
      <c r="O253" s="78">
        <v>8.9999999999999998E-4</v>
      </c>
    </row>
    <row r="254" spans="2:15">
      <c r="B254" t="s">
        <v>1787</v>
      </c>
      <c r="C254" t="s">
        <v>1788</v>
      </c>
      <c r="D254" t="s">
        <v>1632</v>
      </c>
      <c r="E254" t="s">
        <v>914</v>
      </c>
      <c r="F254"/>
      <c r="G254" t="s">
        <v>1023</v>
      </c>
      <c r="H254" t="s">
        <v>106</v>
      </c>
      <c r="I254" s="77">
        <v>704.84</v>
      </c>
      <c r="J254" s="77">
        <v>50467</v>
      </c>
      <c r="K254" s="77">
        <v>0</v>
      </c>
      <c r="L254" s="77">
        <v>1369.1339591772</v>
      </c>
      <c r="M254" s="78">
        <v>0</v>
      </c>
      <c r="N254" s="78">
        <v>3.3E-3</v>
      </c>
      <c r="O254" s="78">
        <v>5.0000000000000001E-4</v>
      </c>
    </row>
    <row r="255" spans="2:15">
      <c r="B255" t="s">
        <v>1789</v>
      </c>
      <c r="C255" t="s">
        <v>1790</v>
      </c>
      <c r="D255" t="s">
        <v>1632</v>
      </c>
      <c r="E255" t="s">
        <v>914</v>
      </c>
      <c r="F255"/>
      <c r="G255" t="s">
        <v>1023</v>
      </c>
      <c r="H255" t="s">
        <v>106</v>
      </c>
      <c r="I255" s="77">
        <v>632.78</v>
      </c>
      <c r="J255" s="77">
        <v>16525</v>
      </c>
      <c r="K255" s="77">
        <v>0</v>
      </c>
      <c r="L255" s="77">
        <v>402.477978855</v>
      </c>
      <c r="M255" s="78">
        <v>0</v>
      </c>
      <c r="N255" s="78">
        <v>1E-3</v>
      </c>
      <c r="O255" s="78">
        <v>1E-4</v>
      </c>
    </row>
    <row r="256" spans="2:15">
      <c r="B256" t="s">
        <v>1791</v>
      </c>
      <c r="C256" t="s">
        <v>1792</v>
      </c>
      <c r="D256" t="s">
        <v>1628</v>
      </c>
      <c r="E256" t="s">
        <v>914</v>
      </c>
      <c r="F256"/>
      <c r="G256" t="s">
        <v>1023</v>
      </c>
      <c r="H256" t="s">
        <v>106</v>
      </c>
      <c r="I256" s="77">
        <v>3577.6</v>
      </c>
      <c r="J256" s="77">
        <v>4668</v>
      </c>
      <c r="K256" s="77">
        <v>0</v>
      </c>
      <c r="L256" s="77">
        <v>642.79211443199995</v>
      </c>
      <c r="M256" s="78">
        <v>0</v>
      </c>
      <c r="N256" s="78">
        <v>1.6000000000000001E-3</v>
      </c>
      <c r="O256" s="78">
        <v>2.0000000000000001E-4</v>
      </c>
    </row>
    <row r="257" spans="2:15">
      <c r="B257" t="s">
        <v>1793</v>
      </c>
      <c r="C257" t="s">
        <v>1794</v>
      </c>
      <c r="D257" t="s">
        <v>1632</v>
      </c>
      <c r="E257" t="s">
        <v>914</v>
      </c>
      <c r="F257"/>
      <c r="G257" t="s">
        <v>1023</v>
      </c>
      <c r="H257" t="s">
        <v>106</v>
      </c>
      <c r="I257" s="77">
        <v>1982.61</v>
      </c>
      <c r="J257" s="77">
        <v>5860</v>
      </c>
      <c r="K257" s="77">
        <v>0</v>
      </c>
      <c r="L257" s="77">
        <v>447.180461154</v>
      </c>
      <c r="M257" s="78">
        <v>0</v>
      </c>
      <c r="N257" s="78">
        <v>1.1000000000000001E-3</v>
      </c>
      <c r="O257" s="78">
        <v>2.0000000000000001E-4</v>
      </c>
    </row>
    <row r="258" spans="2:15">
      <c r="B258" t="s">
        <v>1795</v>
      </c>
      <c r="C258" t="s">
        <v>1796</v>
      </c>
      <c r="D258" t="s">
        <v>1628</v>
      </c>
      <c r="E258" t="s">
        <v>914</v>
      </c>
      <c r="F258"/>
      <c r="G258" t="s">
        <v>1023</v>
      </c>
      <c r="H258" t="s">
        <v>106</v>
      </c>
      <c r="I258" s="77">
        <v>1014.54</v>
      </c>
      <c r="J258" s="77">
        <v>39944</v>
      </c>
      <c r="K258" s="77">
        <v>0</v>
      </c>
      <c r="L258" s="77">
        <v>1559.7990039024</v>
      </c>
      <c r="M258" s="78">
        <v>0</v>
      </c>
      <c r="N258" s="78">
        <v>3.8E-3</v>
      </c>
      <c r="O258" s="78">
        <v>5.9999999999999995E-4</v>
      </c>
    </row>
    <row r="259" spans="2:15">
      <c r="B259" t="s">
        <v>1797</v>
      </c>
      <c r="C259" t="s">
        <v>1798</v>
      </c>
      <c r="D259" t="s">
        <v>1632</v>
      </c>
      <c r="E259" t="s">
        <v>914</v>
      </c>
      <c r="F259"/>
      <c r="G259" t="s">
        <v>1023</v>
      </c>
      <c r="H259" t="s">
        <v>106</v>
      </c>
      <c r="I259" s="77">
        <v>2370.83</v>
      </c>
      <c r="J259" s="77">
        <v>31364</v>
      </c>
      <c r="K259" s="77">
        <v>0</v>
      </c>
      <c r="L259" s="77">
        <v>2862.0668294988</v>
      </c>
      <c r="M259" s="78">
        <v>0</v>
      </c>
      <c r="N259" s="78">
        <v>6.8999999999999999E-3</v>
      </c>
      <c r="O259" s="78">
        <v>1.1000000000000001E-3</v>
      </c>
    </row>
    <row r="260" spans="2:15">
      <c r="B260" t="s">
        <v>1799</v>
      </c>
      <c r="C260" t="s">
        <v>1800</v>
      </c>
      <c r="D260" t="s">
        <v>1632</v>
      </c>
      <c r="E260" t="s">
        <v>914</v>
      </c>
      <c r="F260"/>
      <c r="G260" t="s">
        <v>1023</v>
      </c>
      <c r="H260" t="s">
        <v>106</v>
      </c>
      <c r="I260" s="77">
        <v>2721.78</v>
      </c>
      <c r="J260" s="77">
        <v>23518</v>
      </c>
      <c r="K260" s="77">
        <v>0</v>
      </c>
      <c r="L260" s="77">
        <v>2463.7765403195999</v>
      </c>
      <c r="M260" s="78">
        <v>0</v>
      </c>
      <c r="N260" s="78">
        <v>6.0000000000000001E-3</v>
      </c>
      <c r="O260" s="78">
        <v>8.9999999999999998E-4</v>
      </c>
    </row>
    <row r="261" spans="2:15">
      <c r="B261" t="s">
        <v>1801</v>
      </c>
      <c r="C261" t="s">
        <v>1802</v>
      </c>
      <c r="D261" t="s">
        <v>1632</v>
      </c>
      <c r="E261" t="s">
        <v>914</v>
      </c>
      <c r="F261"/>
      <c r="G261" t="s">
        <v>1023</v>
      </c>
      <c r="H261" t="s">
        <v>106</v>
      </c>
      <c r="I261" s="77">
        <v>6447.52</v>
      </c>
      <c r="J261" s="77">
        <v>1634</v>
      </c>
      <c r="K261" s="77">
        <v>0</v>
      </c>
      <c r="L261" s="77">
        <v>405.5016832032</v>
      </c>
      <c r="M261" s="78">
        <v>0</v>
      </c>
      <c r="N261" s="78">
        <v>1E-3</v>
      </c>
      <c r="O261" s="78">
        <v>2.0000000000000001E-4</v>
      </c>
    </row>
    <row r="262" spans="2:15">
      <c r="B262" t="s">
        <v>1803</v>
      </c>
      <c r="C262" t="s">
        <v>1804</v>
      </c>
      <c r="D262" t="s">
        <v>1628</v>
      </c>
      <c r="E262" t="s">
        <v>914</v>
      </c>
      <c r="F262"/>
      <c r="G262" t="s">
        <v>1023</v>
      </c>
      <c r="H262" t="s">
        <v>106</v>
      </c>
      <c r="I262" s="77">
        <v>1655.31</v>
      </c>
      <c r="J262" s="77">
        <v>23166</v>
      </c>
      <c r="K262" s="77">
        <v>0</v>
      </c>
      <c r="L262" s="77">
        <v>1475.9726220954001</v>
      </c>
      <c r="M262" s="78">
        <v>0</v>
      </c>
      <c r="N262" s="78">
        <v>3.5999999999999999E-3</v>
      </c>
      <c r="O262" s="78">
        <v>5.0000000000000001E-4</v>
      </c>
    </row>
    <row r="263" spans="2:15">
      <c r="B263" t="s">
        <v>1805</v>
      </c>
      <c r="C263" t="s">
        <v>1806</v>
      </c>
      <c r="D263" t="s">
        <v>1628</v>
      </c>
      <c r="E263" t="s">
        <v>914</v>
      </c>
      <c r="F263"/>
      <c r="G263" t="s">
        <v>1688</v>
      </c>
      <c r="H263" t="s">
        <v>106</v>
      </c>
      <c r="I263" s="77">
        <v>1174.73</v>
      </c>
      <c r="J263" s="77">
        <v>7625</v>
      </c>
      <c r="K263" s="77">
        <v>0</v>
      </c>
      <c r="L263" s="77">
        <v>344.76710246250002</v>
      </c>
      <c r="M263" s="78">
        <v>0</v>
      </c>
      <c r="N263" s="78">
        <v>8.0000000000000004E-4</v>
      </c>
      <c r="O263" s="78">
        <v>1E-4</v>
      </c>
    </row>
    <row r="264" spans="2:15">
      <c r="B264" t="s">
        <v>1807</v>
      </c>
      <c r="C264" t="s">
        <v>1808</v>
      </c>
      <c r="D264" t="s">
        <v>1628</v>
      </c>
      <c r="E264" t="s">
        <v>914</v>
      </c>
      <c r="F264"/>
      <c r="G264" t="s">
        <v>1688</v>
      </c>
      <c r="H264" t="s">
        <v>106</v>
      </c>
      <c r="I264" s="77">
        <v>4965.92</v>
      </c>
      <c r="J264" s="77">
        <v>3511</v>
      </c>
      <c r="K264" s="77">
        <v>0</v>
      </c>
      <c r="L264" s="77">
        <v>671.08643366880005</v>
      </c>
      <c r="M264" s="78">
        <v>0</v>
      </c>
      <c r="N264" s="78">
        <v>1.6000000000000001E-3</v>
      </c>
      <c r="O264" s="78">
        <v>2.0000000000000001E-4</v>
      </c>
    </row>
    <row r="265" spans="2:15">
      <c r="B265" t="s">
        <v>1809</v>
      </c>
      <c r="C265" t="s">
        <v>1810</v>
      </c>
      <c r="D265" t="s">
        <v>123</v>
      </c>
      <c r="E265" t="s">
        <v>914</v>
      </c>
      <c r="F265"/>
      <c r="G265" t="s">
        <v>1688</v>
      </c>
      <c r="H265" t="s">
        <v>106</v>
      </c>
      <c r="I265" s="77">
        <v>390.87</v>
      </c>
      <c r="J265" s="77">
        <v>125300</v>
      </c>
      <c r="K265" s="77">
        <v>0</v>
      </c>
      <c r="L265" s="77">
        <v>1885.08666339</v>
      </c>
      <c r="M265" s="78">
        <v>0</v>
      </c>
      <c r="N265" s="78">
        <v>4.5999999999999999E-3</v>
      </c>
      <c r="O265" s="78">
        <v>6.9999999999999999E-4</v>
      </c>
    </row>
    <row r="266" spans="2:15">
      <c r="B266" t="s">
        <v>1811</v>
      </c>
      <c r="C266" t="s">
        <v>1812</v>
      </c>
      <c r="D266" t="s">
        <v>1632</v>
      </c>
      <c r="E266" t="s">
        <v>914</v>
      </c>
      <c r="F266"/>
      <c r="G266" t="s">
        <v>123</v>
      </c>
      <c r="H266" t="s">
        <v>106</v>
      </c>
      <c r="I266" s="77">
        <v>1986.37</v>
      </c>
      <c r="J266" s="77">
        <v>8896</v>
      </c>
      <c r="K266" s="77">
        <v>0</v>
      </c>
      <c r="L266" s="77">
        <v>680.14707204479998</v>
      </c>
      <c r="M266" s="78">
        <v>0</v>
      </c>
      <c r="N266" s="78">
        <v>1.6000000000000001E-3</v>
      </c>
      <c r="O266" s="78">
        <v>2.9999999999999997E-4</v>
      </c>
    </row>
    <row r="267" spans="2:15">
      <c r="B267" t="s">
        <v>230</v>
      </c>
      <c r="E267" s="16"/>
      <c r="F267" s="16"/>
      <c r="G267" s="16"/>
    </row>
    <row r="268" spans="2:15">
      <c r="B268" t="s">
        <v>318</v>
      </c>
      <c r="E268" s="16"/>
      <c r="F268" s="16"/>
      <c r="G268" s="16"/>
    </row>
    <row r="269" spans="2:15">
      <c r="B269" t="s">
        <v>319</v>
      </c>
      <c r="E269" s="16"/>
      <c r="F269" s="16"/>
      <c r="G269" s="16"/>
    </row>
    <row r="270" spans="2:15">
      <c r="B270" t="s">
        <v>320</v>
      </c>
      <c r="E270" s="16"/>
      <c r="F270" s="16"/>
      <c r="G270" s="16"/>
    </row>
    <row r="271" spans="2:15">
      <c r="B271" s="16" t="s">
        <v>321</v>
      </c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7" workbookViewId="0">
      <selection activeCell="E42" sqref="E42:E9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45197</v>
      </c>
      <c r="E1" s="16"/>
      <c r="F1" s="16"/>
      <c r="G1" s="16"/>
    </row>
    <row r="2" spans="2:63">
      <c r="B2" s="2" t="s">
        <v>1</v>
      </c>
      <c r="C2" s="12" t="s">
        <v>2751</v>
      </c>
      <c r="E2" s="16"/>
      <c r="F2" s="16"/>
      <c r="G2" s="16"/>
    </row>
    <row r="3" spans="2:63">
      <c r="B3" s="2" t="s">
        <v>2</v>
      </c>
      <c r="C3" s="26" t="s">
        <v>2752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5266001.96</v>
      </c>
      <c r="I11" s="7"/>
      <c r="J11" s="75">
        <v>0</v>
      </c>
      <c r="K11" s="75">
        <v>354602.91970652138</v>
      </c>
      <c r="L11" s="7"/>
      <c r="M11" s="76">
        <v>1</v>
      </c>
      <c r="N11" s="76">
        <v>0.13120000000000001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2359138.4700000002</v>
      </c>
      <c r="J12" s="81">
        <v>0</v>
      </c>
      <c r="K12" s="81">
        <v>75901.026936124996</v>
      </c>
      <c r="M12" s="80">
        <v>0.214</v>
      </c>
      <c r="N12" s="80">
        <v>2.81E-2</v>
      </c>
    </row>
    <row r="13" spans="2:63">
      <c r="B13" s="79" t="s">
        <v>1813</v>
      </c>
      <c r="D13" s="16"/>
      <c r="E13" s="16"/>
      <c r="F13" s="16"/>
      <c r="G13" s="16"/>
      <c r="H13" s="81">
        <v>2135788.1</v>
      </c>
      <c r="J13" s="81">
        <v>0</v>
      </c>
      <c r="K13" s="81">
        <v>73540.779054600003</v>
      </c>
      <c r="M13" s="80">
        <v>0.2074</v>
      </c>
      <c r="N13" s="80">
        <v>2.7199999999999998E-2</v>
      </c>
    </row>
    <row r="14" spans="2:63">
      <c r="B14" t="s">
        <v>1814</v>
      </c>
      <c r="C14" t="s">
        <v>1815</v>
      </c>
      <c r="D14" t="s">
        <v>100</v>
      </c>
      <c r="E14" t="s">
        <v>1816</v>
      </c>
      <c r="F14" t="s">
        <v>1817</v>
      </c>
      <c r="G14" t="s">
        <v>102</v>
      </c>
      <c r="H14" s="77">
        <v>527982</v>
      </c>
      <c r="I14" s="77">
        <v>1874</v>
      </c>
      <c r="J14" s="77">
        <v>0</v>
      </c>
      <c r="K14" s="77">
        <v>9894.3826800000006</v>
      </c>
      <c r="L14" s="78">
        <v>1.3299999999999999E-2</v>
      </c>
      <c r="M14" s="78">
        <v>2.7900000000000001E-2</v>
      </c>
      <c r="N14" s="78">
        <v>3.7000000000000002E-3</v>
      </c>
    </row>
    <row r="15" spans="2:63">
      <c r="B15" t="s">
        <v>1818</v>
      </c>
      <c r="C15" t="s">
        <v>1819</v>
      </c>
      <c r="D15" t="s">
        <v>100</v>
      </c>
      <c r="E15" t="s">
        <v>1816</v>
      </c>
      <c r="F15" t="s">
        <v>1817</v>
      </c>
      <c r="G15" t="s">
        <v>102</v>
      </c>
      <c r="H15" s="77">
        <v>162926.84</v>
      </c>
      <c r="I15" s="77">
        <v>3597</v>
      </c>
      <c r="J15" s="77">
        <v>0</v>
      </c>
      <c r="K15" s="77">
        <v>5860.4784348000003</v>
      </c>
      <c r="L15" s="78">
        <v>2.5000000000000001E-3</v>
      </c>
      <c r="M15" s="78">
        <v>1.6500000000000001E-2</v>
      </c>
      <c r="N15" s="78">
        <v>2.2000000000000001E-3</v>
      </c>
    </row>
    <row r="16" spans="2:63">
      <c r="B16" t="s">
        <v>1820</v>
      </c>
      <c r="C16" t="s">
        <v>1821</v>
      </c>
      <c r="D16" t="s">
        <v>100</v>
      </c>
      <c r="E16" t="s">
        <v>1816</v>
      </c>
      <c r="F16" t="s">
        <v>1817</v>
      </c>
      <c r="G16" t="s">
        <v>102</v>
      </c>
      <c r="H16" s="77">
        <v>263316.84000000003</v>
      </c>
      <c r="I16" s="77">
        <v>1854</v>
      </c>
      <c r="J16" s="77">
        <v>0</v>
      </c>
      <c r="K16" s="77">
        <v>4881.8942135999996</v>
      </c>
      <c r="L16" s="78">
        <v>3.8999999999999998E-3</v>
      </c>
      <c r="M16" s="78">
        <v>1.38E-2</v>
      </c>
      <c r="N16" s="78">
        <v>1.8E-3</v>
      </c>
    </row>
    <row r="17" spans="2:14">
      <c r="B17" t="s">
        <v>1822</v>
      </c>
      <c r="C17" t="s">
        <v>1823</v>
      </c>
      <c r="D17" t="s">
        <v>100</v>
      </c>
      <c r="E17" t="s">
        <v>1824</v>
      </c>
      <c r="F17" t="s">
        <v>1817</v>
      </c>
      <c r="G17" t="s">
        <v>102</v>
      </c>
      <c r="H17" s="77">
        <v>19020.189999999999</v>
      </c>
      <c r="I17" s="77">
        <v>2858</v>
      </c>
      <c r="J17" s="77">
        <v>0</v>
      </c>
      <c r="K17" s="77">
        <v>543.59703019999995</v>
      </c>
      <c r="L17" s="78">
        <v>5.7000000000000002E-3</v>
      </c>
      <c r="M17" s="78">
        <v>1.5E-3</v>
      </c>
      <c r="N17" s="78">
        <v>2.0000000000000001E-4</v>
      </c>
    </row>
    <row r="18" spans="2:14">
      <c r="B18" t="s">
        <v>1825</v>
      </c>
      <c r="C18" t="s">
        <v>1826</v>
      </c>
      <c r="D18" t="s">
        <v>100</v>
      </c>
      <c r="E18" t="s">
        <v>1824</v>
      </c>
      <c r="F18" t="s">
        <v>1817</v>
      </c>
      <c r="G18" t="s">
        <v>102</v>
      </c>
      <c r="H18" s="77">
        <v>277264</v>
      </c>
      <c r="I18" s="77">
        <v>1849</v>
      </c>
      <c r="J18" s="77">
        <v>0</v>
      </c>
      <c r="K18" s="77">
        <v>5126.6113599999999</v>
      </c>
      <c r="L18" s="78">
        <v>4.1000000000000003E-3</v>
      </c>
      <c r="M18" s="78">
        <v>1.4500000000000001E-2</v>
      </c>
      <c r="N18" s="78">
        <v>1.9E-3</v>
      </c>
    </row>
    <row r="19" spans="2:14">
      <c r="B19" t="s">
        <v>1827</v>
      </c>
      <c r="C19" t="s">
        <v>1828</v>
      </c>
      <c r="D19" t="s">
        <v>100</v>
      </c>
      <c r="E19" t="s">
        <v>1824</v>
      </c>
      <c r="F19" t="s">
        <v>1817</v>
      </c>
      <c r="G19" t="s">
        <v>102</v>
      </c>
      <c r="H19" s="77">
        <v>304037.55</v>
      </c>
      <c r="I19" s="77">
        <v>3539</v>
      </c>
      <c r="J19" s="77">
        <v>0</v>
      </c>
      <c r="K19" s="77">
        <v>10759.8888945</v>
      </c>
      <c r="L19" s="78">
        <v>1.9E-3</v>
      </c>
      <c r="M19" s="78">
        <v>3.0300000000000001E-2</v>
      </c>
      <c r="N19" s="78">
        <v>4.0000000000000001E-3</v>
      </c>
    </row>
    <row r="20" spans="2:14">
      <c r="B20" t="s">
        <v>1829</v>
      </c>
      <c r="C20" t="s">
        <v>1830</v>
      </c>
      <c r="D20" t="s">
        <v>100</v>
      </c>
      <c r="E20" t="s">
        <v>1824</v>
      </c>
      <c r="F20" t="s">
        <v>1817</v>
      </c>
      <c r="G20" t="s">
        <v>102</v>
      </c>
      <c r="H20" s="77">
        <v>284142.33</v>
      </c>
      <c r="I20" s="77">
        <v>1852</v>
      </c>
      <c r="J20" s="77">
        <v>0</v>
      </c>
      <c r="K20" s="77">
        <v>5262.3159515999996</v>
      </c>
      <c r="L20" s="78">
        <v>1.6000000000000001E-3</v>
      </c>
      <c r="M20" s="78">
        <v>1.4800000000000001E-2</v>
      </c>
      <c r="N20" s="78">
        <v>1.9E-3</v>
      </c>
    </row>
    <row r="21" spans="2:14">
      <c r="B21" t="s">
        <v>1831</v>
      </c>
      <c r="C21" t="s">
        <v>1832</v>
      </c>
      <c r="D21" t="s">
        <v>100</v>
      </c>
      <c r="E21" t="s">
        <v>1824</v>
      </c>
      <c r="F21" t="s">
        <v>1817</v>
      </c>
      <c r="G21" t="s">
        <v>102</v>
      </c>
      <c r="H21" s="77">
        <v>76149.87</v>
      </c>
      <c r="I21" s="77">
        <v>1827</v>
      </c>
      <c r="J21" s="77">
        <v>0</v>
      </c>
      <c r="K21" s="77">
        <v>1391.2581249</v>
      </c>
      <c r="L21" s="78">
        <v>6.9999999999999999E-4</v>
      </c>
      <c r="M21" s="78">
        <v>3.8999999999999998E-3</v>
      </c>
      <c r="N21" s="78">
        <v>5.0000000000000001E-4</v>
      </c>
    </row>
    <row r="22" spans="2:14">
      <c r="B22" t="s">
        <v>1833</v>
      </c>
      <c r="C22" t="s">
        <v>1834</v>
      </c>
      <c r="D22" t="s">
        <v>100</v>
      </c>
      <c r="E22" t="s">
        <v>1835</v>
      </c>
      <c r="F22" t="s">
        <v>1817</v>
      </c>
      <c r="G22" t="s">
        <v>102</v>
      </c>
      <c r="H22" s="77">
        <v>82847.37</v>
      </c>
      <c r="I22" s="77">
        <v>3560</v>
      </c>
      <c r="J22" s="77">
        <v>0</v>
      </c>
      <c r="K22" s="77">
        <v>2949.366372</v>
      </c>
      <c r="L22" s="78">
        <v>8.9999999999999998E-4</v>
      </c>
      <c r="M22" s="78">
        <v>8.3000000000000001E-3</v>
      </c>
      <c r="N22" s="78">
        <v>1.1000000000000001E-3</v>
      </c>
    </row>
    <row r="23" spans="2:14">
      <c r="B23" t="s">
        <v>1836</v>
      </c>
      <c r="C23" t="s">
        <v>1837</v>
      </c>
      <c r="D23" t="s">
        <v>100</v>
      </c>
      <c r="E23" t="s">
        <v>1838</v>
      </c>
      <c r="F23" t="s">
        <v>1817</v>
      </c>
      <c r="G23" t="s">
        <v>102</v>
      </c>
      <c r="H23" s="77">
        <v>11705.29</v>
      </c>
      <c r="I23" s="77">
        <v>34690</v>
      </c>
      <c r="J23" s="77">
        <v>0</v>
      </c>
      <c r="K23" s="77">
        <v>4060.5651010000001</v>
      </c>
      <c r="L23" s="78">
        <v>1.4E-3</v>
      </c>
      <c r="M23" s="78">
        <v>1.15E-2</v>
      </c>
      <c r="N23" s="78">
        <v>1.5E-3</v>
      </c>
    </row>
    <row r="24" spans="2:14">
      <c r="B24" t="s">
        <v>1839</v>
      </c>
      <c r="C24" t="s">
        <v>1840</v>
      </c>
      <c r="D24" t="s">
        <v>100</v>
      </c>
      <c r="E24" t="s">
        <v>1838</v>
      </c>
      <c r="F24" t="s">
        <v>1817</v>
      </c>
      <c r="G24" t="s">
        <v>102</v>
      </c>
      <c r="H24" s="77">
        <v>28042.12</v>
      </c>
      <c r="I24" s="77">
        <v>18410</v>
      </c>
      <c r="J24" s="77">
        <v>0</v>
      </c>
      <c r="K24" s="77">
        <v>5162.5542919999998</v>
      </c>
      <c r="L24" s="78">
        <v>1E-3</v>
      </c>
      <c r="M24" s="78">
        <v>1.46E-2</v>
      </c>
      <c r="N24" s="78">
        <v>1.9E-3</v>
      </c>
    </row>
    <row r="25" spans="2:14">
      <c r="B25" t="s">
        <v>1841</v>
      </c>
      <c r="C25" t="s">
        <v>1842</v>
      </c>
      <c r="D25" t="s">
        <v>100</v>
      </c>
      <c r="E25" t="s">
        <v>1838</v>
      </c>
      <c r="F25" t="s">
        <v>1817</v>
      </c>
      <c r="G25" t="s">
        <v>102</v>
      </c>
      <c r="H25" s="77">
        <v>8172.7</v>
      </c>
      <c r="I25" s="77">
        <v>18200</v>
      </c>
      <c r="J25" s="77">
        <v>0</v>
      </c>
      <c r="K25" s="77">
        <v>1487.4313999999999</v>
      </c>
      <c r="L25" s="78">
        <v>8.0000000000000004E-4</v>
      </c>
      <c r="M25" s="78">
        <v>4.1999999999999997E-3</v>
      </c>
      <c r="N25" s="78">
        <v>5.9999999999999995E-4</v>
      </c>
    </row>
    <row r="26" spans="2:14">
      <c r="B26" t="s">
        <v>1843</v>
      </c>
      <c r="C26" t="s">
        <v>1844</v>
      </c>
      <c r="D26" t="s">
        <v>100</v>
      </c>
      <c r="E26" t="s">
        <v>1838</v>
      </c>
      <c r="F26" t="s">
        <v>1817</v>
      </c>
      <c r="G26" t="s">
        <v>102</v>
      </c>
      <c r="H26" s="77">
        <v>90181</v>
      </c>
      <c r="I26" s="77">
        <v>17920</v>
      </c>
      <c r="J26" s="77">
        <v>0</v>
      </c>
      <c r="K26" s="77">
        <v>16160.4352</v>
      </c>
      <c r="L26" s="78">
        <v>8.8000000000000005E-3</v>
      </c>
      <c r="M26" s="78">
        <v>4.5600000000000002E-2</v>
      </c>
      <c r="N26" s="78">
        <v>6.0000000000000001E-3</v>
      </c>
    </row>
    <row r="27" spans="2:14">
      <c r="B27" s="79" t="s">
        <v>1845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1846</v>
      </c>
      <c r="D29" s="16"/>
      <c r="E29" s="16"/>
      <c r="F29" s="16"/>
      <c r="G29" s="16"/>
      <c r="H29" s="81">
        <v>223350.37</v>
      </c>
      <c r="J29" s="81">
        <v>0</v>
      </c>
      <c r="K29" s="81">
        <v>2360.2478815250001</v>
      </c>
      <c r="M29" s="80">
        <v>6.7000000000000002E-3</v>
      </c>
      <c r="N29" s="80">
        <v>8.9999999999999998E-4</v>
      </c>
    </row>
    <row r="30" spans="2:14">
      <c r="B30" t="s">
        <v>1847</v>
      </c>
      <c r="C30" t="s">
        <v>1848</v>
      </c>
      <c r="D30" t="s">
        <v>100</v>
      </c>
      <c r="E30" t="s">
        <v>1816</v>
      </c>
      <c r="F30" t="s">
        <v>1849</v>
      </c>
      <c r="G30" t="s">
        <v>102</v>
      </c>
      <c r="H30" s="77">
        <v>176552.8</v>
      </c>
      <c r="I30" s="77">
        <v>368.92</v>
      </c>
      <c r="J30" s="77">
        <v>0</v>
      </c>
      <c r="K30" s="77">
        <v>651.33858975999999</v>
      </c>
      <c r="L30" s="78">
        <v>2.5999999999999999E-3</v>
      </c>
      <c r="M30" s="78">
        <v>1.8E-3</v>
      </c>
      <c r="N30" s="78">
        <v>2.0000000000000001E-4</v>
      </c>
    </row>
    <row r="31" spans="2:14">
      <c r="B31" t="s">
        <v>1850</v>
      </c>
      <c r="C31" t="s">
        <v>1851</v>
      </c>
      <c r="D31" t="s">
        <v>100</v>
      </c>
      <c r="E31" t="s">
        <v>1816</v>
      </c>
      <c r="F31" t="s">
        <v>1849</v>
      </c>
      <c r="G31" t="s">
        <v>102</v>
      </c>
      <c r="H31" s="77">
        <v>651.26</v>
      </c>
      <c r="I31" s="77">
        <v>344.75</v>
      </c>
      <c r="J31" s="77">
        <v>0</v>
      </c>
      <c r="K31" s="77">
        <v>2.2452188500000001</v>
      </c>
      <c r="L31" s="78">
        <v>0</v>
      </c>
      <c r="M31" s="78">
        <v>0</v>
      </c>
      <c r="N31" s="78">
        <v>0</v>
      </c>
    </row>
    <row r="32" spans="2:14">
      <c r="B32" t="s">
        <v>1852</v>
      </c>
      <c r="C32" t="s">
        <v>1853</v>
      </c>
      <c r="D32" t="s">
        <v>100</v>
      </c>
      <c r="E32" t="s">
        <v>1824</v>
      </c>
      <c r="F32" t="s">
        <v>1849</v>
      </c>
      <c r="G32" t="s">
        <v>102</v>
      </c>
      <c r="H32" s="77">
        <v>18538.04</v>
      </c>
      <c r="I32" s="77">
        <v>3704.64</v>
      </c>
      <c r="J32" s="77">
        <v>0</v>
      </c>
      <c r="K32" s="77">
        <v>686.76764505599999</v>
      </c>
      <c r="L32" s="78">
        <v>1.5E-3</v>
      </c>
      <c r="M32" s="78">
        <v>1.9E-3</v>
      </c>
      <c r="N32" s="78">
        <v>2.9999999999999997E-4</v>
      </c>
    </row>
    <row r="33" spans="2:14">
      <c r="B33" t="s">
        <v>1854</v>
      </c>
      <c r="C33" t="s">
        <v>1855</v>
      </c>
      <c r="D33" t="s">
        <v>100</v>
      </c>
      <c r="E33" t="s">
        <v>1838</v>
      </c>
      <c r="F33" t="s">
        <v>1849</v>
      </c>
      <c r="G33" t="s">
        <v>102</v>
      </c>
      <c r="H33" s="77">
        <v>27608.27</v>
      </c>
      <c r="I33" s="77">
        <v>3694.17</v>
      </c>
      <c r="J33" s="77">
        <v>0</v>
      </c>
      <c r="K33" s="77">
        <v>1019.896427859</v>
      </c>
      <c r="L33" s="78">
        <v>4.4000000000000003E-3</v>
      </c>
      <c r="M33" s="78">
        <v>2.8999999999999998E-3</v>
      </c>
      <c r="N33" s="78">
        <v>4.0000000000000002E-4</v>
      </c>
    </row>
    <row r="34" spans="2:14">
      <c r="B34" s="79" t="s">
        <v>1856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911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1857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228</v>
      </c>
      <c r="D40" s="16"/>
      <c r="E40" s="16"/>
      <c r="F40" s="16"/>
      <c r="G40" s="16"/>
      <c r="H40" s="81">
        <v>2906863.49</v>
      </c>
      <c r="J40" s="81">
        <v>0</v>
      </c>
      <c r="K40" s="81">
        <v>278701.89277039637</v>
      </c>
      <c r="M40" s="80">
        <v>0.78600000000000003</v>
      </c>
      <c r="N40" s="80">
        <v>0.1031</v>
      </c>
    </row>
    <row r="41" spans="2:14">
      <c r="B41" s="79" t="s">
        <v>1858</v>
      </c>
      <c r="D41" s="16"/>
      <c r="E41" s="16"/>
      <c r="F41" s="16"/>
      <c r="G41" s="16"/>
      <c r="H41" s="81">
        <v>2896929.83</v>
      </c>
      <c r="J41" s="81">
        <v>0</v>
      </c>
      <c r="K41" s="81">
        <v>275273.00870014518</v>
      </c>
      <c r="M41" s="80">
        <v>0.77629999999999999</v>
      </c>
      <c r="N41" s="80">
        <v>0.1019</v>
      </c>
    </row>
    <row r="42" spans="2:14">
      <c r="B42" t="s">
        <v>1859</v>
      </c>
      <c r="C42" t="s">
        <v>1860</v>
      </c>
      <c r="D42" t="s">
        <v>123</v>
      </c>
      <c r="E42"/>
      <c r="F42" t="s">
        <v>1817</v>
      </c>
      <c r="G42" t="s">
        <v>106</v>
      </c>
      <c r="H42" s="77">
        <v>84883.19</v>
      </c>
      <c r="I42" s="77">
        <v>6073</v>
      </c>
      <c r="J42" s="77">
        <v>0</v>
      </c>
      <c r="K42" s="77">
        <v>19841.4261393663</v>
      </c>
      <c r="L42" s="78">
        <v>1.9E-3</v>
      </c>
      <c r="M42" s="78">
        <v>5.6000000000000001E-2</v>
      </c>
      <c r="N42" s="78">
        <v>7.3000000000000001E-3</v>
      </c>
    </row>
    <row r="43" spans="2:14">
      <c r="B43" t="s">
        <v>1861</v>
      </c>
      <c r="C43" t="s">
        <v>1862</v>
      </c>
      <c r="D43" t="s">
        <v>123</v>
      </c>
      <c r="E43"/>
      <c r="F43" t="s">
        <v>1817</v>
      </c>
      <c r="G43" t="s">
        <v>106</v>
      </c>
      <c r="H43" s="77">
        <v>9184.2800000000007</v>
      </c>
      <c r="I43" s="77">
        <v>4463</v>
      </c>
      <c r="J43" s="77">
        <v>0</v>
      </c>
      <c r="K43" s="77">
        <v>1577.6836087235999</v>
      </c>
      <c r="L43" s="78">
        <v>0</v>
      </c>
      <c r="M43" s="78">
        <v>4.4000000000000003E-3</v>
      </c>
      <c r="N43" s="78">
        <v>5.9999999999999995E-4</v>
      </c>
    </row>
    <row r="44" spans="2:14">
      <c r="B44" t="s">
        <v>1863</v>
      </c>
      <c r="C44" t="s">
        <v>1864</v>
      </c>
      <c r="D44" t="s">
        <v>1628</v>
      </c>
      <c r="E44"/>
      <c r="F44" t="s">
        <v>1817</v>
      </c>
      <c r="G44" t="s">
        <v>106</v>
      </c>
      <c r="H44" s="77">
        <v>7158.28</v>
      </c>
      <c r="I44" s="77">
        <v>33993</v>
      </c>
      <c r="J44" s="77">
        <v>0</v>
      </c>
      <c r="K44" s="77">
        <v>9365.8260494196002</v>
      </c>
      <c r="L44" s="78">
        <v>4.0000000000000002E-4</v>
      </c>
      <c r="M44" s="78">
        <v>2.64E-2</v>
      </c>
      <c r="N44" s="78">
        <v>3.5000000000000001E-3</v>
      </c>
    </row>
    <row r="45" spans="2:14">
      <c r="B45" t="s">
        <v>1865</v>
      </c>
      <c r="C45" t="s">
        <v>1866</v>
      </c>
      <c r="D45" t="s">
        <v>1753</v>
      </c>
      <c r="E45"/>
      <c r="F45" t="s">
        <v>1817</v>
      </c>
      <c r="G45" t="s">
        <v>106</v>
      </c>
      <c r="H45" s="77">
        <v>547168.14</v>
      </c>
      <c r="I45" s="77">
        <v>765.34999999999957</v>
      </c>
      <c r="J45" s="77">
        <v>0</v>
      </c>
      <c r="K45" s="77">
        <v>16118.654982677001</v>
      </c>
      <c r="L45" s="78">
        <v>5.9999999999999995E-4</v>
      </c>
      <c r="M45" s="78">
        <v>4.5499999999999999E-2</v>
      </c>
      <c r="N45" s="78">
        <v>6.0000000000000001E-3</v>
      </c>
    </row>
    <row r="46" spans="2:14">
      <c r="B46" t="s">
        <v>1867</v>
      </c>
      <c r="C46" t="s">
        <v>1868</v>
      </c>
      <c r="D46" t="s">
        <v>1753</v>
      </c>
      <c r="E46"/>
      <c r="F46" t="s">
        <v>1817</v>
      </c>
      <c r="G46" t="s">
        <v>106</v>
      </c>
      <c r="H46" s="77">
        <v>193136.98</v>
      </c>
      <c r="I46" s="77">
        <v>1007.75</v>
      </c>
      <c r="J46" s="77">
        <v>0</v>
      </c>
      <c r="K46" s="77">
        <v>7491.4546384915502</v>
      </c>
      <c r="L46" s="78">
        <v>8.0000000000000004E-4</v>
      </c>
      <c r="M46" s="78">
        <v>2.1100000000000001E-2</v>
      </c>
      <c r="N46" s="78">
        <v>2.8E-3</v>
      </c>
    </row>
    <row r="47" spans="2:14">
      <c r="B47" t="s">
        <v>1869</v>
      </c>
      <c r="C47" t="s">
        <v>1870</v>
      </c>
      <c r="D47" t="s">
        <v>1871</v>
      </c>
      <c r="E47"/>
      <c r="F47" t="s">
        <v>1817</v>
      </c>
      <c r="G47" t="s">
        <v>202</v>
      </c>
      <c r="H47" s="77">
        <v>335485.3</v>
      </c>
      <c r="I47" s="77">
        <v>1844.8142000000028</v>
      </c>
      <c r="J47" s="77">
        <v>0</v>
      </c>
      <c r="K47" s="77">
        <v>3038.2195945311601</v>
      </c>
      <c r="L47" s="78">
        <v>1.2999999999999999E-3</v>
      </c>
      <c r="M47" s="78">
        <v>8.6E-3</v>
      </c>
      <c r="N47" s="78">
        <v>1.1000000000000001E-3</v>
      </c>
    </row>
    <row r="48" spans="2:14">
      <c r="B48" t="s">
        <v>1872</v>
      </c>
      <c r="C48" t="s">
        <v>1873</v>
      </c>
      <c r="D48" t="s">
        <v>123</v>
      </c>
      <c r="E48"/>
      <c r="F48" t="s">
        <v>1817</v>
      </c>
      <c r="G48" t="s">
        <v>106</v>
      </c>
      <c r="H48" s="77">
        <v>27913.599999999999</v>
      </c>
      <c r="I48" s="77">
        <v>3588</v>
      </c>
      <c r="J48" s="77">
        <v>0</v>
      </c>
      <c r="K48" s="77">
        <v>3854.927336832</v>
      </c>
      <c r="L48" s="78">
        <v>4.0000000000000002E-4</v>
      </c>
      <c r="M48" s="78">
        <v>1.09E-2</v>
      </c>
      <c r="N48" s="78">
        <v>1.4E-3</v>
      </c>
    </row>
    <row r="49" spans="2:14">
      <c r="B49" t="s">
        <v>1874</v>
      </c>
      <c r="C49" t="s">
        <v>1875</v>
      </c>
      <c r="D49" t="s">
        <v>1753</v>
      </c>
      <c r="E49"/>
      <c r="F49" t="s">
        <v>1817</v>
      </c>
      <c r="G49" t="s">
        <v>106</v>
      </c>
      <c r="H49" s="77">
        <v>174237.45</v>
      </c>
      <c r="I49" s="77">
        <v>459.55000000000075</v>
      </c>
      <c r="J49" s="77">
        <v>0</v>
      </c>
      <c r="K49" s="77">
        <v>3081.92586747728</v>
      </c>
      <c r="L49" s="78">
        <v>1.6000000000000001E-3</v>
      </c>
      <c r="M49" s="78">
        <v>8.6999999999999994E-3</v>
      </c>
      <c r="N49" s="78">
        <v>1.1000000000000001E-3</v>
      </c>
    </row>
    <row r="50" spans="2:14">
      <c r="B50" t="s">
        <v>1876</v>
      </c>
      <c r="C50" t="s">
        <v>1877</v>
      </c>
      <c r="D50" t="s">
        <v>1753</v>
      </c>
      <c r="E50"/>
      <c r="F50" t="s">
        <v>1817</v>
      </c>
      <c r="G50" t="s">
        <v>106</v>
      </c>
      <c r="H50" s="77">
        <v>20354.939999999999</v>
      </c>
      <c r="I50" s="77">
        <v>3668.75</v>
      </c>
      <c r="J50" s="77">
        <v>0</v>
      </c>
      <c r="K50" s="77">
        <v>2874.32489395125</v>
      </c>
      <c r="L50" s="78">
        <v>2.0000000000000001E-4</v>
      </c>
      <c r="M50" s="78">
        <v>8.0999999999999996E-3</v>
      </c>
      <c r="N50" s="78">
        <v>1.1000000000000001E-3</v>
      </c>
    </row>
    <row r="51" spans="2:14">
      <c r="B51" t="s">
        <v>1878</v>
      </c>
      <c r="C51" t="s">
        <v>1879</v>
      </c>
      <c r="D51" t="s">
        <v>123</v>
      </c>
      <c r="E51"/>
      <c r="F51" t="s">
        <v>1817</v>
      </c>
      <c r="G51" t="s">
        <v>110</v>
      </c>
      <c r="H51" s="77">
        <v>154851.29999999999</v>
      </c>
      <c r="I51" s="77">
        <v>639.70000000000005</v>
      </c>
      <c r="J51" s="77">
        <v>0</v>
      </c>
      <c r="K51" s="77">
        <v>4019.29363095075</v>
      </c>
      <c r="L51" s="78">
        <v>6.9999999999999999E-4</v>
      </c>
      <c r="M51" s="78">
        <v>1.1299999999999999E-2</v>
      </c>
      <c r="N51" s="78">
        <v>1.5E-3</v>
      </c>
    </row>
    <row r="52" spans="2:14">
      <c r="B52" t="s">
        <v>1880</v>
      </c>
      <c r="C52" t="s">
        <v>1881</v>
      </c>
      <c r="D52" t="s">
        <v>123</v>
      </c>
      <c r="E52"/>
      <c r="F52" t="s">
        <v>1817</v>
      </c>
      <c r="G52" t="s">
        <v>106</v>
      </c>
      <c r="H52" s="77">
        <v>163424.64000000001</v>
      </c>
      <c r="I52" s="77">
        <v>696.05</v>
      </c>
      <c r="J52" s="77">
        <v>0</v>
      </c>
      <c r="K52" s="77">
        <v>4378.3037286652798</v>
      </c>
      <c r="L52" s="78">
        <v>4.0000000000000002E-4</v>
      </c>
      <c r="M52" s="78">
        <v>1.23E-2</v>
      </c>
      <c r="N52" s="78">
        <v>1.6000000000000001E-3</v>
      </c>
    </row>
    <row r="53" spans="2:14">
      <c r="B53" t="s">
        <v>1882</v>
      </c>
      <c r="C53" t="s">
        <v>1883</v>
      </c>
      <c r="D53" t="s">
        <v>123</v>
      </c>
      <c r="E53"/>
      <c r="F53" t="s">
        <v>1817</v>
      </c>
      <c r="G53" t="s">
        <v>106</v>
      </c>
      <c r="H53" s="77">
        <v>103590.18</v>
      </c>
      <c r="I53" s="77">
        <v>515.05999999999949</v>
      </c>
      <c r="J53" s="77">
        <v>0</v>
      </c>
      <c r="K53" s="77">
        <v>2053.6400356846898</v>
      </c>
      <c r="L53" s="78">
        <v>3.3999999999999998E-3</v>
      </c>
      <c r="M53" s="78">
        <v>5.7999999999999996E-3</v>
      </c>
      <c r="N53" s="78">
        <v>8.0000000000000004E-4</v>
      </c>
    </row>
    <row r="54" spans="2:14">
      <c r="B54" t="s">
        <v>1884</v>
      </c>
      <c r="C54" t="s">
        <v>1885</v>
      </c>
      <c r="D54" t="s">
        <v>123</v>
      </c>
      <c r="E54"/>
      <c r="F54" t="s">
        <v>1817</v>
      </c>
      <c r="G54" t="s">
        <v>110</v>
      </c>
      <c r="H54" s="77">
        <v>1879.57</v>
      </c>
      <c r="I54" s="77">
        <v>6857</v>
      </c>
      <c r="J54" s="77">
        <v>0</v>
      </c>
      <c r="K54" s="77">
        <v>522.93918120675005</v>
      </c>
      <c r="L54" s="78">
        <v>5.9999999999999995E-4</v>
      </c>
      <c r="M54" s="78">
        <v>1.5E-3</v>
      </c>
      <c r="N54" s="78">
        <v>2.0000000000000001E-4</v>
      </c>
    </row>
    <row r="55" spans="2:14">
      <c r="B55" t="s">
        <v>1886</v>
      </c>
      <c r="C55" t="s">
        <v>1887</v>
      </c>
      <c r="D55" t="s">
        <v>123</v>
      </c>
      <c r="E55"/>
      <c r="F55" t="s">
        <v>1817</v>
      </c>
      <c r="G55" t="s">
        <v>110</v>
      </c>
      <c r="H55" s="77">
        <v>201300.7</v>
      </c>
      <c r="I55" s="77">
        <v>2802</v>
      </c>
      <c r="J55" s="77">
        <v>0</v>
      </c>
      <c r="K55" s="77">
        <v>22886.108078804999</v>
      </c>
      <c r="L55" s="78">
        <v>8.0000000000000004E-4</v>
      </c>
      <c r="M55" s="78">
        <v>6.4500000000000002E-2</v>
      </c>
      <c r="N55" s="78">
        <v>8.5000000000000006E-3</v>
      </c>
    </row>
    <row r="56" spans="2:14">
      <c r="B56" t="s">
        <v>1888</v>
      </c>
      <c r="C56" t="s">
        <v>1889</v>
      </c>
      <c r="D56" t="s">
        <v>1628</v>
      </c>
      <c r="E56"/>
      <c r="F56" t="s">
        <v>1817</v>
      </c>
      <c r="G56" t="s">
        <v>106</v>
      </c>
      <c r="H56" s="77">
        <v>22822.66</v>
      </c>
      <c r="I56" s="77">
        <v>6594</v>
      </c>
      <c r="J56" s="77">
        <v>0</v>
      </c>
      <c r="K56" s="77">
        <v>5792.4609453395997</v>
      </c>
      <c r="L56" s="78">
        <v>1E-4</v>
      </c>
      <c r="M56" s="78">
        <v>1.6299999999999999E-2</v>
      </c>
      <c r="N56" s="78">
        <v>2.0999999999999999E-3</v>
      </c>
    </row>
    <row r="57" spans="2:14">
      <c r="B57" t="s">
        <v>1890</v>
      </c>
      <c r="C57" t="s">
        <v>1891</v>
      </c>
      <c r="D57" t="s">
        <v>1628</v>
      </c>
      <c r="E57"/>
      <c r="F57" t="s">
        <v>1817</v>
      </c>
      <c r="G57" t="s">
        <v>106</v>
      </c>
      <c r="H57" s="77">
        <v>13109.63</v>
      </c>
      <c r="I57" s="77">
        <v>6901</v>
      </c>
      <c r="J57" s="77">
        <v>0</v>
      </c>
      <c r="K57" s="77">
        <v>3482.1732346887002</v>
      </c>
      <c r="L57" s="78">
        <v>1E-4</v>
      </c>
      <c r="M57" s="78">
        <v>9.7999999999999997E-3</v>
      </c>
      <c r="N57" s="78">
        <v>1.2999999999999999E-3</v>
      </c>
    </row>
    <row r="58" spans="2:14">
      <c r="B58" t="s">
        <v>1892</v>
      </c>
      <c r="C58" t="s">
        <v>1893</v>
      </c>
      <c r="D58" t="s">
        <v>123</v>
      </c>
      <c r="E58"/>
      <c r="F58" t="s">
        <v>1817</v>
      </c>
      <c r="G58" t="s">
        <v>116</v>
      </c>
      <c r="H58" s="77">
        <v>41259.81</v>
      </c>
      <c r="I58" s="77">
        <v>4919</v>
      </c>
      <c r="J58" s="77">
        <v>0</v>
      </c>
      <c r="K58" s="77">
        <v>5795.4372889114502</v>
      </c>
      <c r="L58" s="78">
        <v>5.9999999999999995E-4</v>
      </c>
      <c r="M58" s="78">
        <v>1.6299999999999999E-2</v>
      </c>
      <c r="N58" s="78">
        <v>2.0999999999999999E-3</v>
      </c>
    </row>
    <row r="59" spans="2:14">
      <c r="B59" t="s">
        <v>1894</v>
      </c>
      <c r="C59" t="s">
        <v>1895</v>
      </c>
      <c r="D59" t="s">
        <v>1753</v>
      </c>
      <c r="E59"/>
      <c r="F59" t="s">
        <v>1817</v>
      </c>
      <c r="G59" t="s">
        <v>106</v>
      </c>
      <c r="H59" s="77">
        <v>99852.39</v>
      </c>
      <c r="I59" s="77">
        <v>954.5</v>
      </c>
      <c r="J59" s="77">
        <v>0</v>
      </c>
      <c r="K59" s="77">
        <v>3668.4474997549501</v>
      </c>
      <c r="L59" s="78">
        <v>4.0000000000000002E-4</v>
      </c>
      <c r="M59" s="78">
        <v>1.03E-2</v>
      </c>
      <c r="N59" s="78">
        <v>1.4E-3</v>
      </c>
    </row>
    <row r="60" spans="2:14">
      <c r="B60" t="s">
        <v>1896</v>
      </c>
      <c r="C60" t="s">
        <v>1897</v>
      </c>
      <c r="D60" t="s">
        <v>123</v>
      </c>
      <c r="E60"/>
      <c r="F60" t="s">
        <v>1817</v>
      </c>
      <c r="G60" t="s">
        <v>106</v>
      </c>
      <c r="H60" s="77">
        <v>14150.21</v>
      </c>
      <c r="I60" s="77">
        <v>4445.5</v>
      </c>
      <c r="J60" s="77">
        <v>0</v>
      </c>
      <c r="K60" s="77">
        <v>2421.2041567819501</v>
      </c>
      <c r="L60" s="78">
        <v>1.5E-3</v>
      </c>
      <c r="M60" s="78">
        <v>6.7999999999999996E-3</v>
      </c>
      <c r="N60" s="78">
        <v>8.9999999999999998E-4</v>
      </c>
    </row>
    <row r="61" spans="2:14">
      <c r="B61" t="s">
        <v>1898</v>
      </c>
      <c r="C61" t="s">
        <v>1899</v>
      </c>
      <c r="D61" t="s">
        <v>1628</v>
      </c>
      <c r="E61"/>
      <c r="F61" t="s">
        <v>1817</v>
      </c>
      <c r="G61" t="s">
        <v>106</v>
      </c>
      <c r="H61" s="77">
        <v>39983.67</v>
      </c>
      <c r="I61" s="77">
        <v>5832.5</v>
      </c>
      <c r="J61" s="77">
        <v>0</v>
      </c>
      <c r="K61" s="77">
        <v>8976.0510305347507</v>
      </c>
      <c r="L61" s="78">
        <v>1.1999999999999999E-3</v>
      </c>
      <c r="M61" s="78">
        <v>2.53E-2</v>
      </c>
      <c r="N61" s="78">
        <v>3.3E-3</v>
      </c>
    </row>
    <row r="62" spans="2:14">
      <c r="B62" t="s">
        <v>1900</v>
      </c>
      <c r="C62" t="s">
        <v>1901</v>
      </c>
      <c r="D62" t="s">
        <v>1753</v>
      </c>
      <c r="E62"/>
      <c r="F62" t="s">
        <v>1817</v>
      </c>
      <c r="G62" t="s">
        <v>106</v>
      </c>
      <c r="H62" s="77">
        <v>909.88</v>
      </c>
      <c r="I62" s="77">
        <v>83376</v>
      </c>
      <c r="J62" s="77">
        <v>0</v>
      </c>
      <c r="K62" s="77">
        <v>2919.9343413311999</v>
      </c>
      <c r="L62" s="78">
        <v>1E-4</v>
      </c>
      <c r="M62" s="78">
        <v>8.2000000000000007E-3</v>
      </c>
      <c r="N62" s="78">
        <v>1.1000000000000001E-3</v>
      </c>
    </row>
    <row r="63" spans="2:14">
      <c r="B63" t="s">
        <v>1902</v>
      </c>
      <c r="C63" t="s">
        <v>1903</v>
      </c>
      <c r="D63" t="s">
        <v>123</v>
      </c>
      <c r="E63"/>
      <c r="F63" t="s">
        <v>1817</v>
      </c>
      <c r="G63" t="s">
        <v>110</v>
      </c>
      <c r="H63" s="77">
        <v>38710.36</v>
      </c>
      <c r="I63" s="77">
        <v>20332</v>
      </c>
      <c r="J63" s="77">
        <v>0</v>
      </c>
      <c r="K63" s="77">
        <v>31934.920528523999</v>
      </c>
      <c r="L63" s="78">
        <v>1.4E-3</v>
      </c>
      <c r="M63" s="78">
        <v>9.01E-2</v>
      </c>
      <c r="N63" s="78">
        <v>1.18E-2</v>
      </c>
    </row>
    <row r="64" spans="2:14">
      <c r="B64" t="s">
        <v>1904</v>
      </c>
      <c r="C64" t="s">
        <v>1905</v>
      </c>
      <c r="D64" t="s">
        <v>123</v>
      </c>
      <c r="E64"/>
      <c r="F64" t="s">
        <v>1817</v>
      </c>
      <c r="G64" t="s">
        <v>110</v>
      </c>
      <c r="H64" s="77">
        <v>21305.4</v>
      </c>
      <c r="I64" s="77">
        <v>8625.6</v>
      </c>
      <c r="J64" s="77">
        <v>0</v>
      </c>
      <c r="K64" s="77">
        <v>7456.5431480879997</v>
      </c>
      <c r="L64" s="78">
        <v>3.8E-3</v>
      </c>
      <c r="M64" s="78">
        <v>2.1000000000000001E-2</v>
      </c>
      <c r="N64" s="78">
        <v>2.8E-3</v>
      </c>
    </row>
    <row r="65" spans="2:14">
      <c r="B65" t="s">
        <v>1906</v>
      </c>
      <c r="C65" t="s">
        <v>1907</v>
      </c>
      <c r="D65" t="s">
        <v>123</v>
      </c>
      <c r="E65"/>
      <c r="F65" t="s">
        <v>1817</v>
      </c>
      <c r="G65" t="s">
        <v>110</v>
      </c>
      <c r="H65" s="77">
        <v>33283.410000000003</v>
      </c>
      <c r="I65" s="77">
        <v>2424.6</v>
      </c>
      <c r="J65" s="77">
        <v>0</v>
      </c>
      <c r="K65" s="77">
        <v>3274.3601350744502</v>
      </c>
      <c r="L65" s="78">
        <v>1.1000000000000001E-3</v>
      </c>
      <c r="M65" s="78">
        <v>9.1999999999999998E-3</v>
      </c>
      <c r="N65" s="78">
        <v>1.1999999999999999E-3</v>
      </c>
    </row>
    <row r="66" spans="2:14">
      <c r="B66" t="s">
        <v>1908</v>
      </c>
      <c r="C66" t="s">
        <v>1909</v>
      </c>
      <c r="D66" t="s">
        <v>1910</v>
      </c>
      <c r="E66"/>
      <c r="F66" t="s">
        <v>1817</v>
      </c>
      <c r="G66" t="s">
        <v>199</v>
      </c>
      <c r="H66" s="77">
        <v>280920.11</v>
      </c>
      <c r="I66" s="77">
        <v>245200</v>
      </c>
      <c r="J66" s="77">
        <v>0</v>
      </c>
      <c r="K66" s="77">
        <v>17757.679308581599</v>
      </c>
      <c r="L66" s="78">
        <v>0</v>
      </c>
      <c r="M66" s="78">
        <v>5.0099999999999999E-2</v>
      </c>
      <c r="N66" s="78">
        <v>6.6E-3</v>
      </c>
    </row>
    <row r="67" spans="2:14">
      <c r="B67" t="s">
        <v>1911</v>
      </c>
      <c r="C67" t="s">
        <v>1912</v>
      </c>
      <c r="D67" t="s">
        <v>123</v>
      </c>
      <c r="E67"/>
      <c r="F67" t="s">
        <v>1817</v>
      </c>
      <c r="G67" t="s">
        <v>110</v>
      </c>
      <c r="H67" s="77">
        <v>4085.92</v>
      </c>
      <c r="I67" s="77">
        <v>20655</v>
      </c>
      <c r="J67" s="77">
        <v>0</v>
      </c>
      <c r="K67" s="77">
        <v>3424.3140436200001</v>
      </c>
      <c r="L67" s="78">
        <v>6.9999999999999999E-4</v>
      </c>
      <c r="M67" s="78">
        <v>9.7000000000000003E-3</v>
      </c>
      <c r="N67" s="78">
        <v>1.2999999999999999E-3</v>
      </c>
    </row>
    <row r="68" spans="2:14">
      <c r="B68" t="s">
        <v>1913</v>
      </c>
      <c r="C68" t="s">
        <v>1914</v>
      </c>
      <c r="D68" t="s">
        <v>1628</v>
      </c>
      <c r="E68"/>
      <c r="F68" t="s">
        <v>1817</v>
      </c>
      <c r="G68" t="s">
        <v>106</v>
      </c>
      <c r="H68" s="77">
        <v>6641.67</v>
      </c>
      <c r="I68" s="77">
        <v>16013</v>
      </c>
      <c r="J68" s="77">
        <v>0</v>
      </c>
      <c r="K68" s="77">
        <v>4093.5293452178998</v>
      </c>
      <c r="L68" s="78">
        <v>1E-4</v>
      </c>
      <c r="M68" s="78">
        <v>1.15E-2</v>
      </c>
      <c r="N68" s="78">
        <v>1.5E-3</v>
      </c>
    </row>
    <row r="69" spans="2:14">
      <c r="B69" t="s">
        <v>1915</v>
      </c>
      <c r="C69" t="s">
        <v>1916</v>
      </c>
      <c r="D69" t="s">
        <v>1628</v>
      </c>
      <c r="E69"/>
      <c r="F69" t="s">
        <v>1817</v>
      </c>
      <c r="G69" t="s">
        <v>106</v>
      </c>
      <c r="H69" s="77">
        <v>3374.69</v>
      </c>
      <c r="I69" s="77">
        <v>9225</v>
      </c>
      <c r="J69" s="77">
        <v>0</v>
      </c>
      <c r="K69" s="77">
        <v>1198.2520219725</v>
      </c>
      <c r="L69" s="78">
        <v>0</v>
      </c>
      <c r="M69" s="78">
        <v>3.3999999999999998E-3</v>
      </c>
      <c r="N69" s="78">
        <v>4.0000000000000002E-4</v>
      </c>
    </row>
    <row r="70" spans="2:14">
      <c r="B70" t="s">
        <v>1917</v>
      </c>
      <c r="C70" t="s">
        <v>1918</v>
      </c>
      <c r="D70" t="s">
        <v>1628</v>
      </c>
      <c r="E70"/>
      <c r="F70" t="s">
        <v>1817</v>
      </c>
      <c r="G70" t="s">
        <v>106</v>
      </c>
      <c r="H70" s="77">
        <v>31691.7</v>
      </c>
      <c r="I70" s="77">
        <v>3348</v>
      </c>
      <c r="J70" s="77">
        <v>0</v>
      </c>
      <c r="K70" s="77">
        <v>4083.9357084839999</v>
      </c>
      <c r="L70" s="78">
        <v>0</v>
      </c>
      <c r="M70" s="78">
        <v>1.15E-2</v>
      </c>
      <c r="N70" s="78">
        <v>1.5E-3</v>
      </c>
    </row>
    <row r="71" spans="2:14">
      <c r="B71" t="s">
        <v>1919</v>
      </c>
      <c r="C71" t="s">
        <v>1920</v>
      </c>
      <c r="D71" t="s">
        <v>1628</v>
      </c>
      <c r="E71"/>
      <c r="F71" t="s">
        <v>1817</v>
      </c>
      <c r="G71" t="s">
        <v>106</v>
      </c>
      <c r="H71" s="77">
        <v>46797.13</v>
      </c>
      <c r="I71" s="77">
        <v>10192</v>
      </c>
      <c r="J71" s="77">
        <v>0</v>
      </c>
      <c r="K71" s="77">
        <v>18358.049871470401</v>
      </c>
      <c r="L71" s="78">
        <v>2.9999999999999997E-4</v>
      </c>
      <c r="M71" s="78">
        <v>5.1799999999999999E-2</v>
      </c>
      <c r="N71" s="78">
        <v>6.7999999999999996E-3</v>
      </c>
    </row>
    <row r="72" spans="2:14">
      <c r="B72" t="s">
        <v>1921</v>
      </c>
      <c r="C72" t="s">
        <v>1922</v>
      </c>
      <c r="D72" t="s">
        <v>1632</v>
      </c>
      <c r="E72"/>
      <c r="F72" t="s">
        <v>1817</v>
      </c>
      <c r="G72" t="s">
        <v>106</v>
      </c>
      <c r="H72" s="77">
        <v>20744.73</v>
      </c>
      <c r="I72" s="77">
        <v>5429.5</v>
      </c>
      <c r="J72" s="77">
        <v>0</v>
      </c>
      <c r="K72" s="77">
        <v>4335.2638589821499</v>
      </c>
      <c r="L72" s="78">
        <v>0</v>
      </c>
      <c r="M72" s="78">
        <v>1.2200000000000001E-2</v>
      </c>
      <c r="N72" s="78">
        <v>1.6000000000000001E-3</v>
      </c>
    </row>
    <row r="73" spans="2:14">
      <c r="B73" t="s">
        <v>1923</v>
      </c>
      <c r="C73" t="s">
        <v>1924</v>
      </c>
      <c r="D73" t="s">
        <v>123</v>
      </c>
      <c r="E73"/>
      <c r="F73" t="s">
        <v>1817</v>
      </c>
      <c r="G73" t="s">
        <v>110</v>
      </c>
      <c r="H73" s="77">
        <v>9493.99</v>
      </c>
      <c r="I73" s="77">
        <v>20135</v>
      </c>
      <c r="J73" s="77">
        <v>0</v>
      </c>
      <c r="K73" s="77">
        <v>7756.3774019737502</v>
      </c>
      <c r="L73" s="78">
        <v>3.0999999999999999E-3</v>
      </c>
      <c r="M73" s="78">
        <v>2.1899999999999999E-2</v>
      </c>
      <c r="N73" s="78">
        <v>2.8999999999999998E-3</v>
      </c>
    </row>
    <row r="74" spans="2:14">
      <c r="B74" t="s">
        <v>1925</v>
      </c>
      <c r="C74" t="s">
        <v>1926</v>
      </c>
      <c r="D74" t="s">
        <v>123</v>
      </c>
      <c r="E74"/>
      <c r="F74" t="s">
        <v>1817</v>
      </c>
      <c r="G74" t="s">
        <v>110</v>
      </c>
      <c r="H74" s="77">
        <v>3332.83</v>
      </c>
      <c r="I74" s="77">
        <v>21510</v>
      </c>
      <c r="J74" s="77">
        <v>0</v>
      </c>
      <c r="K74" s="77">
        <v>2908.7882066474999</v>
      </c>
      <c r="L74" s="78">
        <v>2.8E-3</v>
      </c>
      <c r="M74" s="78">
        <v>8.2000000000000007E-3</v>
      </c>
      <c r="N74" s="78">
        <v>1.1000000000000001E-3</v>
      </c>
    </row>
    <row r="75" spans="2:14">
      <c r="B75" t="s">
        <v>1927</v>
      </c>
      <c r="C75" t="s">
        <v>1928</v>
      </c>
      <c r="D75" t="s">
        <v>1628</v>
      </c>
      <c r="E75"/>
      <c r="F75" t="s">
        <v>1817</v>
      </c>
      <c r="G75" t="s">
        <v>106</v>
      </c>
      <c r="H75" s="77">
        <v>15049.41</v>
      </c>
      <c r="I75" s="77">
        <v>7377</v>
      </c>
      <c r="J75" s="77">
        <v>0</v>
      </c>
      <c r="K75" s="77">
        <v>4273.1404614693001</v>
      </c>
      <c r="L75" s="78">
        <v>2.0000000000000001E-4</v>
      </c>
      <c r="M75" s="78">
        <v>1.21E-2</v>
      </c>
      <c r="N75" s="78">
        <v>1.6000000000000001E-3</v>
      </c>
    </row>
    <row r="76" spans="2:14">
      <c r="B76" t="s">
        <v>1929</v>
      </c>
      <c r="C76" t="s">
        <v>1930</v>
      </c>
      <c r="D76" t="s">
        <v>1753</v>
      </c>
      <c r="E76"/>
      <c r="F76" t="s">
        <v>1817</v>
      </c>
      <c r="G76" t="s">
        <v>106</v>
      </c>
      <c r="H76" s="77">
        <v>68241.37</v>
      </c>
      <c r="I76" s="77">
        <v>3453.6249999999991</v>
      </c>
      <c r="J76" s="77">
        <v>0</v>
      </c>
      <c r="K76" s="77">
        <v>9071.3271054359593</v>
      </c>
      <c r="L76" s="78">
        <v>3.5999999999999999E-3</v>
      </c>
      <c r="M76" s="78">
        <v>2.5600000000000001E-2</v>
      </c>
      <c r="N76" s="78">
        <v>3.3999999999999998E-3</v>
      </c>
    </row>
    <row r="77" spans="2:14">
      <c r="B77" t="s">
        <v>1931</v>
      </c>
      <c r="C77" t="s">
        <v>1932</v>
      </c>
      <c r="D77" t="s">
        <v>1628</v>
      </c>
      <c r="E77"/>
      <c r="F77" t="s">
        <v>1817</v>
      </c>
      <c r="G77" t="s">
        <v>106</v>
      </c>
      <c r="H77" s="77">
        <v>17919.52</v>
      </c>
      <c r="I77" s="77">
        <v>16337</v>
      </c>
      <c r="J77" s="77">
        <v>0</v>
      </c>
      <c r="K77" s="77">
        <v>11267.993620257599</v>
      </c>
      <c r="L77" s="78">
        <v>1E-4</v>
      </c>
      <c r="M77" s="78">
        <v>3.1800000000000002E-2</v>
      </c>
      <c r="N77" s="78">
        <v>4.1999999999999997E-3</v>
      </c>
    </row>
    <row r="78" spans="2:14">
      <c r="B78" t="s">
        <v>1933</v>
      </c>
      <c r="C78" t="s">
        <v>1934</v>
      </c>
      <c r="D78" t="s">
        <v>1628</v>
      </c>
      <c r="E78"/>
      <c r="F78" t="s">
        <v>1817</v>
      </c>
      <c r="G78" t="s">
        <v>106</v>
      </c>
      <c r="H78" s="77">
        <v>4506.71</v>
      </c>
      <c r="I78" s="77">
        <v>14429</v>
      </c>
      <c r="J78" s="77">
        <v>0</v>
      </c>
      <c r="K78" s="77">
        <v>2502.9014925290999</v>
      </c>
      <c r="L78" s="78">
        <v>1E-4</v>
      </c>
      <c r="M78" s="78">
        <v>7.1000000000000004E-3</v>
      </c>
      <c r="N78" s="78">
        <v>8.9999999999999998E-4</v>
      </c>
    </row>
    <row r="79" spans="2:14">
      <c r="B79" t="s">
        <v>1935</v>
      </c>
      <c r="C79" t="s">
        <v>1936</v>
      </c>
      <c r="D79" t="s">
        <v>107</v>
      </c>
      <c r="E79"/>
      <c r="F79" t="s">
        <v>1817</v>
      </c>
      <c r="G79" t="s">
        <v>120</v>
      </c>
      <c r="H79" s="77">
        <v>34174.080000000002</v>
      </c>
      <c r="I79" s="77">
        <v>8814</v>
      </c>
      <c r="J79" s="77">
        <v>0</v>
      </c>
      <c r="K79" s="77">
        <v>7415.1961776921598</v>
      </c>
      <c r="L79" s="78">
        <v>2.0000000000000001E-4</v>
      </c>
      <c r="M79" s="78">
        <v>2.0899999999999998E-2</v>
      </c>
      <c r="N79" s="78">
        <v>2.7000000000000001E-3</v>
      </c>
    </row>
    <row r="80" spans="2:14">
      <c r="B80" s="79" t="s">
        <v>1937</v>
      </c>
      <c r="D80" s="16"/>
      <c r="E80" s="16"/>
      <c r="F80" s="16"/>
      <c r="G80" s="16"/>
      <c r="H80" s="81">
        <v>9933.66</v>
      </c>
      <c r="J80" s="81">
        <v>0</v>
      </c>
      <c r="K80" s="81">
        <v>3428.8840702511998</v>
      </c>
      <c r="M80" s="80">
        <v>9.7000000000000003E-3</v>
      </c>
      <c r="N80" s="80">
        <v>1.2999999999999999E-3</v>
      </c>
    </row>
    <row r="81" spans="2:14">
      <c r="B81" t="s">
        <v>1938</v>
      </c>
      <c r="C81" t="s">
        <v>1939</v>
      </c>
      <c r="D81" t="s">
        <v>1753</v>
      </c>
      <c r="E81"/>
      <c r="F81" t="s">
        <v>1849</v>
      </c>
      <c r="G81" t="s">
        <v>106</v>
      </c>
      <c r="H81" s="77">
        <v>9933.66</v>
      </c>
      <c r="I81" s="77">
        <v>8968</v>
      </c>
      <c r="J81" s="77">
        <v>0</v>
      </c>
      <c r="K81" s="77">
        <v>3428.8840702511998</v>
      </c>
      <c r="L81" s="78">
        <v>2.9999999999999997E-4</v>
      </c>
      <c r="M81" s="78">
        <v>9.7000000000000003E-3</v>
      </c>
      <c r="N81" s="78">
        <v>1.2999999999999999E-3</v>
      </c>
    </row>
    <row r="82" spans="2:14">
      <c r="B82" s="79" t="s">
        <v>911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211</v>
      </c>
      <c r="C83" t="s">
        <v>211</v>
      </c>
      <c r="D83" s="16"/>
      <c r="E83" s="16"/>
      <c r="F83" t="s">
        <v>211</v>
      </c>
      <c r="G83" t="s">
        <v>211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1857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230</v>
      </c>
      <c r="D86" s="16"/>
      <c r="E86" s="16"/>
      <c r="F86" s="16"/>
      <c r="G86" s="16"/>
    </row>
    <row r="87" spans="2:14">
      <c r="B87" t="s">
        <v>318</v>
      </c>
      <c r="D87" s="16"/>
      <c r="E87" s="16"/>
      <c r="F87" s="16"/>
      <c r="G87" s="16"/>
    </row>
    <row r="88" spans="2:14">
      <c r="B88" t="s">
        <v>319</v>
      </c>
      <c r="D88" s="16"/>
      <c r="E88" s="16"/>
      <c r="F88" s="16"/>
      <c r="G88" s="16"/>
    </row>
    <row r="89" spans="2:14">
      <c r="B89" t="s">
        <v>320</v>
      </c>
      <c r="D89" s="16"/>
      <c r="E89" s="16"/>
      <c r="F89" s="16"/>
      <c r="G89" s="16"/>
    </row>
    <row r="90" spans="2:14">
      <c r="B90" t="s">
        <v>321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45197</v>
      </c>
      <c r="E1" s="16"/>
    </row>
    <row r="2" spans="2:65">
      <c r="B2" s="2" t="s">
        <v>1</v>
      </c>
      <c r="C2" s="12" t="s">
        <v>2751</v>
      </c>
      <c r="E2" s="16"/>
    </row>
    <row r="3" spans="2:65">
      <c r="B3" s="2" t="s">
        <v>2</v>
      </c>
      <c r="C3" s="26" t="s">
        <v>2752</v>
      </c>
      <c r="E3" s="16"/>
    </row>
    <row r="4" spans="2:65">
      <c r="B4" s="2" t="s">
        <v>3</v>
      </c>
      <c r="C4" s="83" t="s">
        <v>196</v>
      </c>
      <c r="E4" s="16"/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244206.87</v>
      </c>
      <c r="K11" s="7"/>
      <c r="L11" s="75">
        <v>38741.99125904504</v>
      </c>
      <c r="M11" s="7"/>
      <c r="N11" s="76">
        <v>1</v>
      </c>
      <c r="O11" s="76">
        <v>1.43E-2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1940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1941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911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244206.87</v>
      </c>
      <c r="L21" s="81">
        <v>38741.99125904504</v>
      </c>
      <c r="N21" s="80">
        <v>1</v>
      </c>
      <c r="O21" s="80">
        <v>1.43E-2</v>
      </c>
    </row>
    <row r="22" spans="2:15">
      <c r="B22" s="79" t="s">
        <v>1940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1941</v>
      </c>
      <c r="C24" s="16"/>
      <c r="D24" s="16"/>
      <c r="E24" s="16"/>
      <c r="J24" s="81">
        <v>207464.24</v>
      </c>
      <c r="L24" s="81">
        <v>24856.495808563341</v>
      </c>
      <c r="N24" s="80">
        <v>0.64159999999999995</v>
      </c>
      <c r="O24" s="80">
        <v>9.1999999999999998E-3</v>
      </c>
    </row>
    <row r="25" spans="2:15">
      <c r="B25" t="s">
        <v>1942</v>
      </c>
      <c r="C25" t="s">
        <v>1943</v>
      </c>
      <c r="D25" t="s">
        <v>123</v>
      </c>
      <c r="E25"/>
      <c r="F25" t="s">
        <v>1849</v>
      </c>
      <c r="G25" t="s">
        <v>915</v>
      </c>
      <c r="H25" t="s">
        <v>213</v>
      </c>
      <c r="I25" t="s">
        <v>110</v>
      </c>
      <c r="J25" s="77">
        <v>476.98</v>
      </c>
      <c r="K25" s="77">
        <v>106693.59240000014</v>
      </c>
      <c r="L25" s="77">
        <v>2064.8905461972799</v>
      </c>
      <c r="M25" s="78">
        <v>0</v>
      </c>
      <c r="N25" s="78">
        <v>5.33E-2</v>
      </c>
      <c r="O25" s="78">
        <v>8.0000000000000004E-4</v>
      </c>
    </row>
    <row r="26" spans="2:15">
      <c r="B26" t="s">
        <v>1944</v>
      </c>
      <c r="C26" t="s">
        <v>1945</v>
      </c>
      <c r="D26" t="s">
        <v>123</v>
      </c>
      <c r="E26"/>
      <c r="F26" t="s">
        <v>1849</v>
      </c>
      <c r="G26" t="s">
        <v>925</v>
      </c>
      <c r="H26" t="s">
        <v>213</v>
      </c>
      <c r="I26" t="s">
        <v>106</v>
      </c>
      <c r="J26" s="77">
        <v>83.37</v>
      </c>
      <c r="K26" s="77">
        <v>1007522</v>
      </c>
      <c r="L26" s="77">
        <v>3233.0487307986</v>
      </c>
      <c r="M26" s="78">
        <v>0</v>
      </c>
      <c r="N26" s="78">
        <v>8.3500000000000005E-2</v>
      </c>
      <c r="O26" s="78">
        <v>1.1999999999999999E-3</v>
      </c>
    </row>
    <row r="27" spans="2:15">
      <c r="B27" t="s">
        <v>1946</v>
      </c>
      <c r="C27" t="s">
        <v>1947</v>
      </c>
      <c r="D27" t="s">
        <v>123</v>
      </c>
      <c r="E27"/>
      <c r="F27" t="s">
        <v>1849</v>
      </c>
      <c r="G27" t="s">
        <v>1145</v>
      </c>
      <c r="H27" t="s">
        <v>213</v>
      </c>
      <c r="I27" t="s">
        <v>106</v>
      </c>
      <c r="J27" s="77">
        <v>1963.22</v>
      </c>
      <c r="K27" s="77">
        <v>34735.449999999997</v>
      </c>
      <c r="L27" s="77">
        <v>2624.76127743501</v>
      </c>
      <c r="M27" s="78">
        <v>0</v>
      </c>
      <c r="N27" s="78">
        <v>6.7699999999999996E-2</v>
      </c>
      <c r="O27" s="78">
        <v>1E-3</v>
      </c>
    </row>
    <row r="28" spans="2:15">
      <c r="B28" t="s">
        <v>1948</v>
      </c>
      <c r="C28" t="s">
        <v>1949</v>
      </c>
      <c r="D28" t="s">
        <v>123</v>
      </c>
      <c r="E28"/>
      <c r="F28" t="s">
        <v>1849</v>
      </c>
      <c r="G28" t="s">
        <v>1950</v>
      </c>
      <c r="H28" t="s">
        <v>213</v>
      </c>
      <c r="I28" t="s">
        <v>110</v>
      </c>
      <c r="J28" s="77">
        <v>458.5</v>
      </c>
      <c r="K28" s="77">
        <v>236239</v>
      </c>
      <c r="L28" s="77">
        <v>4394.9047193625001</v>
      </c>
      <c r="M28" s="78">
        <v>0</v>
      </c>
      <c r="N28" s="78">
        <v>0.1134</v>
      </c>
      <c r="O28" s="78">
        <v>1.6000000000000001E-3</v>
      </c>
    </row>
    <row r="29" spans="2:15">
      <c r="B29" t="s">
        <v>1951</v>
      </c>
      <c r="C29" t="s">
        <v>1952</v>
      </c>
      <c r="D29" t="s">
        <v>123</v>
      </c>
      <c r="E29"/>
      <c r="F29" t="s">
        <v>1849</v>
      </c>
      <c r="G29" t="s">
        <v>1953</v>
      </c>
      <c r="H29" t="s">
        <v>213</v>
      </c>
      <c r="I29" t="s">
        <v>106</v>
      </c>
      <c r="J29" s="77">
        <v>1124.43</v>
      </c>
      <c r="K29" s="77">
        <v>122601.60000000001</v>
      </c>
      <c r="L29" s="77">
        <v>5306.11273871712</v>
      </c>
      <c r="M29" s="78">
        <v>0</v>
      </c>
      <c r="N29" s="78">
        <v>0.13700000000000001</v>
      </c>
      <c r="O29" s="78">
        <v>2E-3</v>
      </c>
    </row>
    <row r="30" spans="2:15">
      <c r="B30" t="s">
        <v>1954</v>
      </c>
      <c r="C30" t="s">
        <v>1955</v>
      </c>
      <c r="D30" t="s">
        <v>123</v>
      </c>
      <c r="E30"/>
      <c r="F30" t="s">
        <v>1849</v>
      </c>
      <c r="G30" t="s">
        <v>1953</v>
      </c>
      <c r="H30" t="s">
        <v>213</v>
      </c>
      <c r="I30" t="s">
        <v>113</v>
      </c>
      <c r="J30" s="77">
        <v>195687.98</v>
      </c>
      <c r="K30" s="77">
        <v>132</v>
      </c>
      <c r="L30" s="77">
        <v>1214.1257203600801</v>
      </c>
      <c r="M30" s="78">
        <v>1E-4</v>
      </c>
      <c r="N30" s="78">
        <v>3.1300000000000001E-2</v>
      </c>
      <c r="O30" s="78">
        <v>4.0000000000000002E-4</v>
      </c>
    </row>
    <row r="31" spans="2:15">
      <c r="B31" t="s">
        <v>1956</v>
      </c>
      <c r="C31" t="s">
        <v>1957</v>
      </c>
      <c r="D31" t="s">
        <v>123</v>
      </c>
      <c r="E31"/>
      <c r="F31" t="s">
        <v>1849</v>
      </c>
      <c r="G31" t="s">
        <v>3799</v>
      </c>
      <c r="H31" t="s">
        <v>212</v>
      </c>
      <c r="I31" t="s">
        <v>113</v>
      </c>
      <c r="J31" s="77">
        <v>7669.76</v>
      </c>
      <c r="K31" s="77">
        <v>16695.210000000003</v>
      </c>
      <c r="L31" s="77">
        <v>6018.6520756927503</v>
      </c>
      <c r="M31" s="78">
        <v>0</v>
      </c>
      <c r="N31" s="78">
        <v>0.15540000000000001</v>
      </c>
      <c r="O31" s="78">
        <v>2.2000000000000001E-3</v>
      </c>
    </row>
    <row r="32" spans="2:15">
      <c r="B32" s="79" t="s">
        <v>92</v>
      </c>
      <c r="C32" s="16"/>
      <c r="D32" s="16"/>
      <c r="E32" s="16"/>
      <c r="J32" s="81">
        <v>36742.629999999997</v>
      </c>
      <c r="L32" s="81">
        <v>13885.4954504817</v>
      </c>
      <c r="N32" s="80">
        <v>0.3584</v>
      </c>
      <c r="O32" s="80">
        <v>5.1000000000000004E-3</v>
      </c>
    </row>
    <row r="33" spans="2:15">
      <c r="B33" t="s">
        <v>1958</v>
      </c>
      <c r="C33" t="s">
        <v>1959</v>
      </c>
      <c r="D33" t="s">
        <v>123</v>
      </c>
      <c r="E33"/>
      <c r="F33" t="s">
        <v>1817</v>
      </c>
      <c r="G33" t="s">
        <v>3799</v>
      </c>
      <c r="H33" t="s">
        <v>212</v>
      </c>
      <c r="I33" t="s">
        <v>106</v>
      </c>
      <c r="J33" s="77">
        <v>1947.18</v>
      </c>
      <c r="K33" s="77">
        <v>20511</v>
      </c>
      <c r="L33" s="77">
        <v>1537.2370596402</v>
      </c>
      <c r="M33" s="78">
        <v>0</v>
      </c>
      <c r="N33" s="78">
        <v>3.9699999999999999E-2</v>
      </c>
      <c r="O33" s="78">
        <v>5.9999999999999995E-4</v>
      </c>
    </row>
    <row r="34" spans="2:15">
      <c r="B34" t="s">
        <v>1960</v>
      </c>
      <c r="C34" t="s">
        <v>1961</v>
      </c>
      <c r="D34" t="s">
        <v>123</v>
      </c>
      <c r="E34"/>
      <c r="F34" t="s">
        <v>1817</v>
      </c>
      <c r="G34" t="s">
        <v>3799</v>
      </c>
      <c r="H34" t="s">
        <v>212</v>
      </c>
      <c r="I34" t="s">
        <v>106</v>
      </c>
      <c r="J34" s="77">
        <v>10948.95</v>
      </c>
      <c r="K34" s="77">
        <v>3717</v>
      </c>
      <c r="L34" s="77">
        <v>1566.4370428034999</v>
      </c>
      <c r="M34" s="78">
        <v>0</v>
      </c>
      <c r="N34" s="78">
        <v>4.0399999999999998E-2</v>
      </c>
      <c r="O34" s="78">
        <v>5.9999999999999995E-4</v>
      </c>
    </row>
    <row r="35" spans="2:15">
      <c r="B35" t="s">
        <v>1962</v>
      </c>
      <c r="C35" t="s">
        <v>1963</v>
      </c>
      <c r="D35" t="s">
        <v>1964</v>
      </c>
      <c r="E35"/>
      <c r="F35" t="s">
        <v>1817</v>
      </c>
      <c r="G35" t="s">
        <v>3799</v>
      </c>
      <c r="H35" t="s">
        <v>212</v>
      </c>
      <c r="I35" t="s">
        <v>106</v>
      </c>
      <c r="J35" s="77">
        <v>23846.5</v>
      </c>
      <c r="K35" s="77">
        <v>11746.8</v>
      </c>
      <c r="L35" s="77">
        <v>10781.821348038</v>
      </c>
      <c r="M35" s="78">
        <v>0</v>
      </c>
      <c r="N35" s="78">
        <v>0.27829999999999999</v>
      </c>
      <c r="O35" s="78">
        <v>4.0000000000000001E-3</v>
      </c>
    </row>
    <row r="36" spans="2:15">
      <c r="B36" s="79" t="s">
        <v>911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I37" t="s">
        <v>211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230</v>
      </c>
      <c r="C38" s="16"/>
      <c r="D38" s="16"/>
      <c r="E38" s="16"/>
    </row>
    <row r="39" spans="2:15">
      <c r="B39" t="s">
        <v>318</v>
      </c>
      <c r="C39" s="16"/>
      <c r="D39" s="16"/>
      <c r="E39" s="16"/>
    </row>
    <row r="40" spans="2:15">
      <c r="B40" t="s">
        <v>319</v>
      </c>
      <c r="C40" s="16"/>
      <c r="D40" s="16"/>
      <c r="E40" s="16"/>
    </row>
    <row r="41" spans="2:15">
      <c r="B41" t="s">
        <v>320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E1" s="16"/>
    </row>
    <row r="2" spans="2:60">
      <c r="B2" s="2" t="s">
        <v>1</v>
      </c>
      <c r="C2" s="12" t="s">
        <v>2751</v>
      </c>
      <c r="E2" s="16"/>
    </row>
    <row r="3" spans="2:60">
      <c r="B3" s="2" t="s">
        <v>2</v>
      </c>
      <c r="C3" s="26" t="s">
        <v>2752</v>
      </c>
      <c r="E3" s="16"/>
    </row>
    <row r="4" spans="2:60">
      <c r="B4" s="2" t="s">
        <v>3</v>
      </c>
      <c r="C4" s="83" t="s">
        <v>196</v>
      </c>
      <c r="E4" s="16"/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179940.58</v>
      </c>
      <c r="H11" s="7"/>
      <c r="I11" s="75">
        <v>20.200308109000002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172953.88</v>
      </c>
      <c r="I12" s="81">
        <v>14.91447256</v>
      </c>
      <c r="K12" s="80">
        <v>0.73829999999999996</v>
      </c>
      <c r="L12" s="80">
        <v>0</v>
      </c>
    </row>
    <row r="13" spans="2:60">
      <c r="B13" s="79" t="s">
        <v>1965</v>
      </c>
      <c r="D13" s="16"/>
      <c r="E13" s="16"/>
      <c r="G13" s="81">
        <v>172953.88</v>
      </c>
      <c r="I13" s="81">
        <v>14.91447256</v>
      </c>
      <c r="K13" s="80">
        <v>0.73829999999999996</v>
      </c>
      <c r="L13" s="80">
        <v>0</v>
      </c>
    </row>
    <row r="14" spans="2:60">
      <c r="B14" t="s">
        <v>1966</v>
      </c>
      <c r="C14" t="s">
        <v>1967</v>
      </c>
      <c r="D14" t="s">
        <v>100</v>
      </c>
      <c r="E14" t="s">
        <v>344</v>
      </c>
      <c r="F14" t="s">
        <v>102</v>
      </c>
      <c r="G14" s="77">
        <v>136341.16</v>
      </c>
      <c r="H14" s="77">
        <v>8.1999999999999993</v>
      </c>
      <c r="I14" s="77">
        <v>11.17997512</v>
      </c>
      <c r="J14" s="78">
        <v>0</v>
      </c>
      <c r="K14" s="78">
        <v>0.55349999999999999</v>
      </c>
      <c r="L14" s="78">
        <v>0</v>
      </c>
    </row>
    <row r="15" spans="2:60">
      <c r="B15" t="s">
        <v>1968</v>
      </c>
      <c r="C15" t="s">
        <v>1969</v>
      </c>
      <c r="D15" t="s">
        <v>100</v>
      </c>
      <c r="E15" t="s">
        <v>129</v>
      </c>
      <c r="F15" t="s">
        <v>102</v>
      </c>
      <c r="G15" s="77">
        <v>36612.720000000001</v>
      </c>
      <c r="H15" s="77">
        <v>10.199999999999999</v>
      </c>
      <c r="I15" s="77">
        <v>3.7344974400000002</v>
      </c>
      <c r="J15" s="78">
        <v>2.3999999999999998E-3</v>
      </c>
      <c r="K15" s="78">
        <v>0.18490000000000001</v>
      </c>
      <c r="L15" s="78">
        <v>0</v>
      </c>
    </row>
    <row r="16" spans="2:60">
      <c r="B16" s="79" t="s">
        <v>228</v>
      </c>
      <c r="D16" s="16"/>
      <c r="E16" s="16"/>
      <c r="G16" s="81">
        <v>6986.7</v>
      </c>
      <c r="I16" s="81">
        <v>5.2858355489999997</v>
      </c>
      <c r="K16" s="80">
        <v>0.26169999999999999</v>
      </c>
      <c r="L16" s="80">
        <v>0</v>
      </c>
    </row>
    <row r="17" spans="2:12">
      <c r="B17" s="79" t="s">
        <v>1970</v>
      </c>
      <c r="D17" s="16"/>
      <c r="E17" s="16"/>
      <c r="G17" s="81">
        <v>6986.7</v>
      </c>
      <c r="I17" s="81">
        <v>5.2858355489999997</v>
      </c>
      <c r="K17" s="80">
        <v>0.26169999999999999</v>
      </c>
      <c r="L17" s="80">
        <v>0</v>
      </c>
    </row>
    <row r="18" spans="2:12">
      <c r="B18" t="s">
        <v>1971</v>
      </c>
      <c r="C18" t="s">
        <v>1972</v>
      </c>
      <c r="D18" t="s">
        <v>1632</v>
      </c>
      <c r="E18" t="s">
        <v>990</v>
      </c>
      <c r="F18" t="s">
        <v>106</v>
      </c>
      <c r="G18" s="77">
        <v>5526.45</v>
      </c>
      <c r="H18" s="77">
        <v>23</v>
      </c>
      <c r="I18" s="77">
        <v>4.8924003914999998</v>
      </c>
      <c r="J18" s="78">
        <v>2.0000000000000001E-4</v>
      </c>
      <c r="K18" s="78">
        <v>0.2422</v>
      </c>
      <c r="L18" s="78">
        <v>0</v>
      </c>
    </row>
    <row r="19" spans="2:12">
      <c r="B19" t="s">
        <v>1973</v>
      </c>
      <c r="C19" t="s">
        <v>1974</v>
      </c>
      <c r="D19" t="s">
        <v>1628</v>
      </c>
      <c r="E19" t="s">
        <v>1057</v>
      </c>
      <c r="F19" t="s">
        <v>106</v>
      </c>
      <c r="G19" s="77">
        <v>1460.25</v>
      </c>
      <c r="H19" s="77">
        <v>7</v>
      </c>
      <c r="I19" s="77">
        <v>0.39343515750000002</v>
      </c>
      <c r="J19" s="78">
        <v>1E-4</v>
      </c>
      <c r="K19" s="78">
        <v>1.95E-2</v>
      </c>
      <c r="L19" s="78">
        <v>0</v>
      </c>
    </row>
    <row r="20" spans="2:12">
      <c r="B20" t="s">
        <v>230</v>
      </c>
      <c r="D20" s="16"/>
      <c r="E20" s="16"/>
    </row>
    <row r="21" spans="2:12">
      <c r="B21" t="s">
        <v>318</v>
      </c>
      <c r="D21" s="16"/>
      <c r="E21" s="16"/>
    </row>
    <row r="22" spans="2:12">
      <c r="B22" t="s">
        <v>319</v>
      </c>
      <c r="D22" s="16"/>
      <c r="E22" s="16"/>
    </row>
    <row r="23" spans="2:12">
      <c r="B23" t="s">
        <v>320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2023-12-04T11:39:41Z</dcterms:modified>
</cp:coreProperties>
</file>