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86E8229B-E870-49A3-B8C9-DD31F5DFA588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עתידיים'!$A$8:$AW$378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U11" i="5"/>
  <c r="T11" i="5"/>
  <c r="R13" i="5"/>
  <c r="R12" i="5" s="1"/>
  <c r="R11" i="5" s="1"/>
  <c r="C15" i="1" s="1"/>
  <c r="Q13" i="5"/>
  <c r="Q12" i="5"/>
  <c r="Q11" i="5"/>
  <c r="O13" i="5"/>
  <c r="O12" i="5"/>
  <c r="O11" i="5"/>
  <c r="C26" i="1"/>
  <c r="P15" i="15"/>
  <c r="P12" i="15"/>
  <c r="P11" i="15" s="1"/>
  <c r="N12" i="15"/>
  <c r="N11" i="15" s="1"/>
  <c r="N15" i="15"/>
  <c r="D15" i="1" l="1"/>
  <c r="C42" i="1"/>
  <c r="S21" i="15"/>
  <c r="S14" i="15"/>
  <c r="S20" i="15"/>
  <c r="S12" i="15"/>
  <c r="S25" i="15"/>
  <c r="S19" i="15"/>
  <c r="R14" i="15"/>
  <c r="R17" i="15"/>
  <c r="R20" i="15"/>
  <c r="R23" i="15"/>
  <c r="R26" i="15"/>
  <c r="R15" i="15"/>
  <c r="R21" i="15"/>
  <c r="R24" i="15"/>
  <c r="R12" i="15"/>
  <c r="R18" i="15"/>
  <c r="S11" i="15"/>
  <c r="R11" i="15"/>
  <c r="R13" i="15"/>
  <c r="R16" i="15"/>
  <c r="R19" i="15"/>
  <c r="R22" i="15"/>
  <c r="R25" i="15"/>
  <c r="S13" i="15" l="1"/>
  <c r="D19" i="1"/>
  <c r="D13" i="1"/>
  <c r="D36" i="1"/>
  <c r="D30" i="1"/>
  <c r="D24" i="1"/>
  <c r="S22" i="15"/>
  <c r="D18" i="1"/>
  <c r="D42" i="1"/>
  <c r="D35" i="1"/>
  <c r="D29" i="1"/>
  <c r="D43" i="1"/>
  <c r="S23" i="15"/>
  <c r="D11" i="1"/>
  <c r="D17" i="1"/>
  <c r="D41" i="1"/>
  <c r="D34" i="1"/>
  <c r="D28" i="1"/>
  <c r="S15" i="15"/>
  <c r="S24" i="15"/>
  <c r="D22" i="1"/>
  <c r="D16" i="1"/>
  <c r="D40" i="1"/>
  <c r="D33" i="1"/>
  <c r="D27" i="1"/>
  <c r="S16" i="15"/>
  <c r="S26" i="15"/>
  <c r="D21" i="1"/>
  <c r="D39" i="1"/>
  <c r="D32" i="1"/>
  <c r="D26" i="1"/>
  <c r="S17" i="15"/>
  <c r="D20" i="1"/>
  <c r="D14" i="1"/>
  <c r="D37" i="1"/>
  <c r="D31" i="1"/>
  <c r="D25" i="1"/>
  <c r="S18" i="15"/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332" i="20"/>
  <c r="K333" i="20"/>
  <c r="K334" i="20"/>
  <c r="K335" i="20"/>
  <c r="K336" i="20"/>
  <c r="K337" i="20"/>
  <c r="K338" i="20"/>
  <c r="K339" i="20"/>
  <c r="K340" i="20"/>
  <c r="K341" i="20"/>
  <c r="K342" i="20"/>
  <c r="K343" i="20"/>
  <c r="K344" i="20"/>
  <c r="K345" i="20"/>
  <c r="K346" i="20"/>
  <c r="K347" i="20"/>
  <c r="K348" i="20"/>
  <c r="K349" i="20"/>
  <c r="K350" i="20"/>
  <c r="K351" i="20"/>
  <c r="K352" i="20"/>
  <c r="K353" i="20"/>
  <c r="K354" i="20"/>
  <c r="K355" i="20"/>
  <c r="K356" i="20"/>
  <c r="K357" i="20"/>
  <c r="K358" i="20"/>
  <c r="K359" i="20"/>
  <c r="K360" i="20"/>
  <c r="K361" i="20"/>
  <c r="K362" i="20"/>
  <c r="K363" i="20"/>
  <c r="K364" i="20"/>
  <c r="K365" i="20"/>
  <c r="K366" i="20"/>
  <c r="K367" i="20"/>
  <c r="K368" i="20"/>
  <c r="K369" i="20"/>
  <c r="K370" i="20"/>
  <c r="K371" i="20"/>
  <c r="K372" i="20"/>
  <c r="K373" i="20"/>
  <c r="K374" i="20"/>
  <c r="K375" i="20"/>
  <c r="K376" i="20"/>
  <c r="K377" i="20"/>
  <c r="K37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332" i="20"/>
  <c r="J333" i="20"/>
  <c r="J334" i="20"/>
  <c r="J335" i="20"/>
  <c r="J336" i="20"/>
  <c r="J337" i="20"/>
  <c r="J338" i="20"/>
  <c r="J339" i="20"/>
  <c r="J340" i="20"/>
  <c r="J341" i="20"/>
  <c r="J342" i="20"/>
  <c r="J343" i="20"/>
  <c r="J344" i="20"/>
  <c r="J345" i="20"/>
  <c r="J346" i="20"/>
  <c r="J347" i="20"/>
  <c r="J348" i="20"/>
  <c r="J349" i="20"/>
  <c r="J350" i="20"/>
  <c r="J351" i="20"/>
  <c r="J352" i="20"/>
  <c r="J353" i="20"/>
  <c r="J354" i="20"/>
  <c r="J355" i="20"/>
  <c r="J356" i="20"/>
  <c r="J357" i="20"/>
  <c r="J358" i="20"/>
  <c r="J359" i="20"/>
  <c r="J360" i="20"/>
  <c r="J361" i="20"/>
  <c r="J362" i="20"/>
  <c r="J363" i="20"/>
  <c r="J364" i="20"/>
  <c r="J365" i="20"/>
  <c r="J366" i="20"/>
  <c r="J367" i="20"/>
  <c r="J368" i="20"/>
  <c r="J369" i="20"/>
  <c r="J370" i="20"/>
  <c r="J371" i="20"/>
  <c r="J372" i="20"/>
  <c r="J373" i="20"/>
  <c r="J374" i="20"/>
  <c r="J375" i="20"/>
  <c r="J376" i="20"/>
  <c r="J377" i="20"/>
  <c r="J378" i="20"/>
  <c r="J11" i="20"/>
  <c r="I264" i="20"/>
  <c r="I362" i="20"/>
  <c r="I290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L11" i="2"/>
  <c r="K11" i="2"/>
  <c r="J13" i="2"/>
  <c r="J12" i="2"/>
  <c r="J11" i="2" s="1"/>
  <c r="J18" i="2"/>
  <c r="J27" i="2"/>
  <c r="J16" i="2"/>
  <c r="J50" i="2"/>
  <c r="J49" i="2" s="1"/>
</calcChain>
</file>

<file path=xl/sharedStrings.xml><?xml version="1.0" encoding="utf-8"?>
<sst xmlns="http://schemas.openxmlformats.org/spreadsheetml/2006/main" count="8807" uniqueCount="2671">
  <si>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</si>
  <si>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</si>
  <si>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</si>
  <si>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</si>
  <si>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</si>
  <si>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</si>
  <si>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</si>
  <si>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</si>
  <si>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</si>
  <si>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</si>
  <si>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</si>
  <si>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</si>
  <si>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</si>
  <si>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</si>
  <si>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</si>
  <si>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</si>
  <si>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</si>
  <si>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</si>
  <si>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</si>
  <si>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</si>
  <si>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</si>
  <si>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</si>
  <si>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</si>
  <si>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</si>
  <si>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</si>
  <si>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</si>
  <si>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</si>
  <si>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</si>
  <si>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</si>
  <si>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</si>
  <si>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</si>
  <si>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</si>
  <si>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</si>
  <si>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</si>
  <si>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</si>
  <si>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</si>
  <si>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</si>
  <si>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</si>
  <si>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</si>
  <si>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</si>
  <si>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</si>
  <si>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</si>
  <si>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</si>
  <si>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</si>
  <si>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</si>
  <si>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</si>
  <si>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</si>
  <si>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</si>
  <si>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</si>
  <si>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</si>
  <si>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</si>
  <si>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</si>
  <si>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</si>
  <si>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</si>
  <si>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</si>
  <si>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</si>
  <si>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</si>
  <si>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</si>
  <si>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</si>
  <si>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</si>
  <si>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</si>
  <si>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</si>
  <si>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</si>
  <si>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</si>
  <si>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</si>
  <si>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</si>
  <si>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</si>
  <si>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</si>
  <si>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</si>
  <si>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</si>
  <si>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</si>
  <si>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</si>
  <si>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</si>
  <si>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</si>
  <si>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</si>
  <si>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</si>
  <si>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</si>
  <si>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</si>
  <si>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</si>
  <si>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</si>
  <si>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</si>
  <si>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</si>
  <si>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</si>
  <si>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</si>
  <si>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</si>
  <si>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</si>
  <si>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</si>
  <si>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</si>
  <si>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</si>
  <si>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</si>
  <si>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</si>
  <si>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</si>
  <si>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</si>
  <si>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</si>
  <si>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</si>
  <si>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</si>
  <si>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</si>
  <si>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</si>
  <si>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</si>
  <si>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</si>
  <si>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</si>
  <si>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</si>
  <si>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</si>
  <si>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</si>
  <si>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</si>
  <si>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</si>
  <si>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</si>
  <si>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</si>
  <si>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</si>
  <si>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</si>
  <si>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</si>
  <si>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</si>
  <si>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</si>
  <si>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</si>
  <si>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</si>
  <si>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</si>
  <si>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</si>
  <si>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</si>
  <si>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</si>
  <si>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</si>
  <si>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</si>
  <si>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</si>
  <si>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</si>
  <si>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</si>
  <si>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</si>
  <si>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</si>
  <si>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</si>
  <si>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</si>
  <si>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</si>
  <si>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</si>
  <si>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</si>
  <si>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</si>
  <si>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</si>
  <si>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</si>
  <si>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</si>
  <si>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</si>
  <si>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</si>
  <si>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</si>
  <si>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</si>
  <si>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</si>
  <si>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</si>
  <si>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</si>
  <si>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</si>
  <si>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</si>
  <si>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</si>
  <si>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</si>
  <si>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</si>
  <si>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</si>
  <si>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</si>
  <si>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</si>
  <si>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</si>
  <si>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</si>
  <si>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</si>
  <si>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</si>
  <si>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</si>
  <si>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</si>
  <si>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</si>
  <si>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</si>
  <si>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</si>
  <si>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</si>
  <si>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</si>
  <si>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</si>
  <si>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</si>
  <si>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</si>
  <si>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</si>
  <si>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</si>
  <si>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</si>
  <si>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</si>
  <si>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</si>
  <si>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</si>
  <si>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</si>
  <si>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</si>
  <si>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</si>
  <si>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</si>
  <si>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</si>
  <si>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</si>
  <si>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</si>
  <si>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</si>
  <si>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</si>
  <si>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</si>
  <si>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</si>
  <si>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</si>
  <si>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</si>
  <si>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</si>
  <si>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</si>
  <si>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</si>
  <si>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</si>
  <si>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</si>
  <si>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</si>
  <si>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</si>
  <si>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</si>
  <si>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</si>
  <si>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</si>
  <si>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</si>
  <si>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</si>
  <si>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</si>
  <si>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</si>
  <si>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</si>
  <si>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</si>
  <si>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</si>
  <si>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</si>
  <si>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</si>
  <si>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</si>
  <si>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</si>
  <si>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</si>
  <si>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</si>
  <si>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</si>
  <si>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</si>
  <si>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</si>
  <si>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</si>
  <si>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</si>
  <si>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</si>
  <si>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</si>
  <si>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</si>
  <si>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</si>
  <si>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</si>
  <si>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</si>
  <si>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</si>
  <si>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</si>
  <si>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</si>
  <si>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</si>
  <si>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</si>
  <si>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</si>
  <si>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</si>
  <si>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</si>
  <si>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</si>
  <si>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</si>
  <si>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</si>
  <si>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</si>
  <si>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</si>
  <si>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</si>
  <si>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</si>
  <si>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</si>
  <si>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</si>
  <si>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</si>
  <si>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</si>
  <si>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</si>
  <si>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</si>
  <si>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</si>
  <si>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</si>
  <si>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</si>
  <si>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</si>
  <si>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</si>
  <si>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</si>
  <si>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</si>
  <si>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</si>
  <si>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</si>
  <si>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</si>
  <si>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</si>
  <si>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</si>
  <si>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</si>
  <si>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914- בנק ישראל- מק"מ</t>
  </si>
  <si>
    <t>8240913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</si>
  <si>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</si>
  <si>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</si>
  <si>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</si>
  <si>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</si>
  <si>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</si>
  <si>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</si>
  <si>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</si>
  <si>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</si>
  <si>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</si>
  <si>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</si>
  <si>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</si>
  <si>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</si>
  <si>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</si>
  <si>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</si>
  <si>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</si>
  <si>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</si>
  <si>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</si>
  <si>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</si>
  <si>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</si>
  <si>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</si>
  <si>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</si>
  <si>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</si>
  <si>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</si>
  <si>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</si>
  <si>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</si>
  <si>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</si>
  <si>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</si>
  <si>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</si>
  <si>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</si>
  <si>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</si>
  <si>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</si>
  <si>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</si>
  <si>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</si>
  <si>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</si>
  <si>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</si>
  <si>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</si>
  <si>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</si>
  <si>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</si>
  <si>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</si>
  <si>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</si>
  <si>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</si>
  <si>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</si>
  <si>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</si>
  <si>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</si>
  <si>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</si>
  <si>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</si>
  <si>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</si>
  <si>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</si>
  <si>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</si>
  <si>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</si>
  <si>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</si>
  <si>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</si>
  <si>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</si>
  <si>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</si>
  <si>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</si>
  <si>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</si>
  <si>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</si>
  <si>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</si>
  <si>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</si>
  <si>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</si>
  <si>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</si>
  <si>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</si>
  <si>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</si>
  <si>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</si>
  <si>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</si>
  <si>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</si>
  <si>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</si>
  <si>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</si>
  <si>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</si>
  <si>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</si>
  <si>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</si>
  <si>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</si>
  <si>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</si>
  <si>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</si>
  <si>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</si>
  <si>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</si>
  <si>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</si>
  <si>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</si>
  <si>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</si>
  <si>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</si>
  <si>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</si>
  <si>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</si>
  <si>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</si>
  <si>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</si>
  <si>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</si>
  <si>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</si>
  <si>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</si>
  <si>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</si>
  <si>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</si>
  <si>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</si>
  <si>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</si>
  <si>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</si>
  <si>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</si>
  <si>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</si>
  <si>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</si>
  <si>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</si>
  <si>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</si>
  <si>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</si>
  <si>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</si>
  <si>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</si>
  <si>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</si>
  <si>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</si>
  <si>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</si>
  <si>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</si>
  <si>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</si>
  <si>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</si>
  <si>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</si>
  <si>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</si>
  <si>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</si>
  <si>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</si>
  <si>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</si>
  <si>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</si>
  <si>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</si>
  <si>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</si>
  <si>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</si>
  <si>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</si>
  <si>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</si>
  <si>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</si>
  <si>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</si>
  <si>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</si>
  <si>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</si>
  <si>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</si>
  <si>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</si>
  <si>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</si>
  <si>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</si>
  <si>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</si>
  <si>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</si>
  <si>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</si>
  <si>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</si>
  <si>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</si>
  <si>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</si>
  <si>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</si>
  <si>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</si>
  <si>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</si>
  <si>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</si>
  <si>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</si>
  <si>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</si>
  <si>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</si>
  <si>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</si>
  <si>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</si>
  <si>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</si>
  <si>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</si>
  <si>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</si>
  <si>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</si>
  <si>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</si>
  <si>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</si>
  <si>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</si>
  <si>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</si>
  <si>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</si>
  <si>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</si>
  <si>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</si>
  <si>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</si>
  <si>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</si>
  <si>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</si>
  <si>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</si>
  <si>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</si>
  <si>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</si>
  <si>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</si>
  <si>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</si>
  <si>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</si>
  <si>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</si>
  <si>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</si>
  <si>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</si>
  <si>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</si>
  <si>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</si>
  <si>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</si>
  <si>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</si>
  <si>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</si>
  <si>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</si>
  <si>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</si>
  <si>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</si>
  <si>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</si>
  <si>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</si>
  <si>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</si>
  <si>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</si>
  <si>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</si>
  <si>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</si>
  <si>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נד404(ריבית לקבל)- בנק לאומי לישראל בע"מ</t>
  </si>
  <si>
    <t>6040471</t>
  </si>
  <si>
    <t>לאומי התח נדח' סד' 405- בנק לאומי לישראל בע"מ</t>
  </si>
  <si>
    <t>6040620</t>
  </si>
  <si>
    <t>פועלים  י קוקו צמוד- בנק הפועלים בע"מ</t>
  </si>
  <si>
    <t>1199892</t>
  </si>
  <si>
    <t>520000118</t>
  </si>
  <si>
    <t>פועלים התחייבות נדחים ה'- בנק הפועלים בע"מ</t>
  </si>
  <si>
    <t>6620462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</si>
  <si>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</si>
  <si>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</si>
  <si>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</si>
  <si>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</si>
  <si>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</si>
  <si>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</si>
  <si>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</si>
  <si>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</si>
  <si>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</si>
  <si>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</si>
  <si>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</si>
  <si>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</si>
  <si>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</si>
  <si>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</si>
  <si>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</si>
  <si>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</si>
  <si>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</si>
  <si>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</si>
  <si>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</si>
  <si>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</si>
  <si>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</si>
  <si>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</si>
  <si>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</si>
  <si>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</si>
  <si>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</si>
  <si>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</si>
  <si>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</si>
  <si>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</si>
  <si>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</si>
  <si>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</si>
  <si>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</si>
  <si>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</si>
  <si>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</si>
  <si>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</si>
  <si>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</si>
  <si>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</si>
  <si>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</si>
  <si>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</si>
  <si>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</si>
  <si>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</si>
  <si>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</si>
  <si>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</si>
  <si>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</si>
  <si>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</si>
  <si>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</si>
  <si>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</si>
  <si>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</si>
  <si>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</si>
  <si>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</si>
  <si>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</si>
  <si>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</si>
  <si>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</si>
  <si>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</si>
  <si>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</si>
  <si>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</si>
  <si>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</si>
  <si>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</si>
  <si>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</si>
  <si>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</si>
  <si>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</si>
  <si>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</si>
  <si>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</si>
  <si>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</si>
  <si>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</si>
  <si>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</si>
  <si>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</si>
  <si>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</si>
  <si>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</si>
  <si>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</si>
  <si>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</si>
  <si>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</si>
  <si>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</si>
  <si>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</si>
  <si>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</si>
  <si>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</si>
  <si>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</si>
  <si>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</si>
  <si>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</si>
  <si>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</si>
  <si>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</si>
  <si>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</si>
  <si>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</si>
  <si>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</si>
  <si>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</si>
  <si>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</si>
  <si>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</si>
  <si>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</si>
  <si>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</si>
  <si>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</si>
  <si>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</si>
  <si>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</si>
  <si>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</si>
  <si>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</si>
  <si>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</si>
  <si>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</si>
  <si>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</si>
  <si>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</si>
  <si>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</si>
  <si>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</si>
  <si>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</si>
  <si>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</si>
  <si>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</si>
  <si>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</si>
  <si>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</si>
  <si>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</si>
  <si>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</si>
  <si>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</si>
  <si>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</si>
  <si>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</si>
  <si>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</si>
  <si>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</si>
  <si>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</si>
  <si>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</si>
  <si>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</si>
  <si>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</si>
  <si>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</si>
  <si>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</si>
  <si>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</si>
  <si>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</si>
  <si>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</si>
  <si>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</si>
  <si>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</si>
  <si>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</si>
  <si>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</si>
  <si>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</si>
  <si>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</si>
  <si>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</si>
  <si>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</si>
  <si>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</si>
  <si>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</si>
  <si>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</si>
  <si>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</si>
  <si>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</si>
  <si>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</si>
  <si>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</si>
  <si>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</si>
  <si>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</si>
  <si>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</si>
  <si>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</si>
  <si>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</si>
  <si>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</si>
  <si>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</si>
  <si>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</si>
  <si>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</si>
  <si>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</si>
  <si>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</si>
  <si>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</si>
  <si>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</si>
  <si>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</si>
  <si>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</si>
  <si>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</si>
  <si>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</si>
  <si>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</si>
  <si>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</si>
  <si>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</si>
  <si>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</si>
  <si>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</si>
  <si>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</si>
  <si>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</si>
  <si>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</si>
  <si>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</si>
  <si>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</si>
  <si>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</si>
  <si>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</si>
  <si>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</si>
  <si>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</si>
  <si>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</si>
  <si>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</si>
  <si>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</si>
  <si>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</si>
  <si>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</si>
  <si>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</si>
  <si>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</si>
  <si>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</si>
  <si>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</si>
  <si>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</si>
  <si>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</si>
  <si>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</si>
  <si>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</si>
  <si>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</si>
  <si>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</si>
  <si>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</si>
  <si>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</si>
  <si>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</si>
  <si>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</si>
  <si>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</si>
  <si>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</si>
  <si>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</si>
  <si>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</si>
  <si>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</si>
  <si>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</si>
  <si>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</si>
  <si>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</si>
  <si>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</si>
  <si>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</si>
  <si>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</si>
  <si>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</si>
  <si>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</si>
  <si>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</si>
  <si>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</si>
  <si>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</si>
  <si>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</si>
  <si>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</si>
  <si>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</si>
  <si>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</si>
  <si>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</si>
  <si>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</si>
  <si>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</si>
  <si>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</si>
  <si>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</si>
  <si>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</si>
  <si>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</si>
  <si>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</si>
  <si>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</si>
  <si>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</si>
  <si>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</si>
  <si>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אול- יר אגח ה</t>
  </si>
  <si>
    <t>9556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</si>
  <si>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</si>
  <si>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</si>
  <si>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</si>
  <si>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</si>
  <si>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</si>
  <si>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</si>
  <si>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</si>
  <si>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*גב ים אגח ח- חברת גב-ים לקרקעות בע"מ</t>
  </si>
  <si>
    <t>7590151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</si>
  <si>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</si>
  <si>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</si>
  <si>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</si>
  <si>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</si>
  <si>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</si>
  <si>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</si>
  <si>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</si>
  <si>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</si>
  <si>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</si>
  <si>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</si>
  <si>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</si>
  <si>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</si>
  <si>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</si>
  <si>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</si>
  <si>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</si>
  <si>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</si>
  <si>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</si>
  <si>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</si>
  <si>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</si>
  <si>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</si>
  <si>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</si>
  <si>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</si>
  <si>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</si>
  <si>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</si>
  <si>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</si>
  <si>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</si>
  <si>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</si>
  <si>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</si>
  <si>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</si>
  <si>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</si>
  <si>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</si>
  <si>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</si>
  <si>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</si>
  <si>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</si>
  <si>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</si>
  <si>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</si>
  <si>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</si>
  <si>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</si>
  <si>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</si>
  <si>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</si>
  <si>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</si>
  <si>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</si>
  <si>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</si>
  <si>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</si>
  <si>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</si>
  <si>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</si>
  <si>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</si>
  <si>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</si>
  <si>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</si>
  <si>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</si>
  <si>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</si>
  <si>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</si>
  <si>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</si>
  <si>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</si>
  <si>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</si>
  <si>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</si>
  <si>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</si>
  <si>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</si>
  <si>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</si>
  <si>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</si>
  <si>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</si>
  <si>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</si>
  <si>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</si>
  <si>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</si>
  <si>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</si>
  <si>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</si>
  <si>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</si>
  <si>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</si>
  <si>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</si>
  <si>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</si>
  <si>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</si>
  <si>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</si>
  <si>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</si>
  <si>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</si>
  <si>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</si>
  <si>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</si>
  <si>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</si>
  <si>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</si>
  <si>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</si>
  <si>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</si>
  <si>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</si>
  <si>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</si>
  <si>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</si>
  <si>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</si>
  <si>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</si>
  <si>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</si>
  <si>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</si>
  <si>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</si>
  <si>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</si>
  <si>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</si>
  <si>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</si>
  <si>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</si>
  <si>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</si>
  <si>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</si>
  <si>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</si>
  <si>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</si>
  <si>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</si>
  <si>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</si>
  <si>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</si>
  <si>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</si>
  <si>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</si>
  <si>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</si>
  <si>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</si>
  <si>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</si>
  <si>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</si>
  <si>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</si>
  <si>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</si>
  <si>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</si>
  <si>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</si>
  <si>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</si>
  <si>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</si>
  <si>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</si>
  <si>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</si>
  <si>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</si>
  <si>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</si>
  <si>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</si>
  <si>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</si>
  <si>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</si>
  <si>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</si>
  <si>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</si>
  <si>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</si>
  <si>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</si>
  <si>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</si>
  <si>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</si>
  <si>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</si>
  <si>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</si>
  <si>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</si>
  <si>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</si>
  <si>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</si>
  <si>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</si>
  <si>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</si>
  <si>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</si>
  <si>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</si>
  <si>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</si>
  <si>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</si>
  <si>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</si>
  <si>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ביטחוניות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</si>
  <si>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</si>
  <si>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</si>
  <si>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</si>
  <si>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</si>
  <si>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</si>
  <si>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</si>
  <si>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</si>
  <si>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</si>
  <si>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</si>
  <si>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</si>
  <si>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</si>
  <si>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</si>
  <si>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</si>
  <si>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</si>
  <si>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</si>
  <si>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</si>
  <si>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</si>
  <si>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</si>
  <si>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</si>
  <si>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</si>
  <si>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</si>
  <si>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</si>
  <si>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</si>
  <si>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</si>
  <si>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</si>
  <si>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</si>
  <si>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</si>
  <si>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</si>
  <si>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</si>
  <si>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</si>
  <si>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</si>
  <si>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</si>
  <si>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</si>
  <si>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</si>
  <si>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</si>
  <si>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</si>
  <si>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</si>
  <si>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</si>
  <si>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</si>
  <si>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</si>
  <si>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</si>
  <si>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</si>
  <si>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</si>
  <si>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</si>
  <si>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</si>
  <si>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</si>
  <si>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</si>
  <si>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</si>
  <si>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</si>
  <si>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</si>
  <si>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</si>
  <si>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</si>
  <si>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</si>
  <si>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</si>
  <si>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</si>
  <si>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</si>
  <si>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</si>
  <si>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</si>
  <si>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</si>
  <si>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</si>
  <si>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</si>
  <si>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</si>
  <si>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</si>
  <si>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</si>
  <si>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</si>
  <si>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</si>
  <si>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</si>
  <si>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</si>
  <si>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</si>
  <si>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</si>
  <si>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</si>
  <si>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</si>
  <si>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</si>
  <si>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</si>
  <si>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</si>
  <si>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</si>
  <si>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</si>
  <si>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</si>
  <si>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</si>
  <si>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</si>
  <si>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</si>
  <si>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</si>
  <si>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</si>
  <si>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</si>
  <si>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</si>
  <si>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</si>
  <si>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</si>
  <si>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</si>
  <si>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</si>
  <si>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</si>
  <si>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</si>
  <si>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</si>
  <si>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</si>
  <si>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</si>
  <si>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</si>
  <si>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</si>
  <si>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</si>
  <si>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</si>
  <si>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</si>
  <si>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</si>
  <si>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</si>
  <si>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</si>
  <si>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</si>
  <si>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</si>
  <si>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</si>
  <si>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</si>
  <si>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</si>
  <si>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</si>
  <si>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</si>
  <si>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</si>
  <si>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</si>
  <si>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</si>
  <si>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</si>
  <si>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</si>
  <si>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</si>
  <si>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</si>
  <si>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</si>
  <si>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</si>
  <si>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</si>
  <si>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</si>
  <si>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</si>
  <si>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</si>
  <si>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</si>
  <si>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</si>
  <si>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</si>
  <si>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</si>
  <si>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</si>
  <si>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</si>
  <si>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</si>
  <si>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</si>
  <si>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</si>
  <si>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</si>
  <si>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</si>
  <si>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</si>
  <si>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</si>
  <si>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</si>
  <si>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</si>
  <si>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</si>
  <si>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</si>
  <si>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</si>
  <si>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</si>
  <si>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</si>
  <si>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</si>
  <si>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</si>
  <si>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</si>
  <si>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</si>
  <si>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</si>
  <si>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</si>
  <si>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</si>
  <si>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</si>
  <si>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</si>
  <si>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</si>
  <si>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</si>
  <si>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</si>
  <si>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</si>
  <si>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</si>
  <si>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</si>
  <si>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</si>
  <si>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</si>
  <si>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</si>
  <si>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</si>
  <si>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</si>
  <si>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</si>
  <si>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</si>
  <si>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</si>
  <si>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</si>
  <si>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</si>
  <si>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</si>
  <si>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</si>
  <si>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</si>
  <si>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</si>
  <si>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</si>
  <si>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</si>
  <si>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</si>
  <si>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</si>
  <si>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</si>
  <si>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</si>
  <si>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</si>
  <si>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</si>
  <si>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</si>
  <si>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</si>
  <si>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</si>
  <si>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</si>
  <si>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</si>
  <si>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</si>
  <si>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</si>
  <si>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</si>
  <si>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</si>
  <si>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</si>
  <si>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</si>
  <si>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</si>
  <si>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</si>
  <si>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</si>
  <si>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</si>
  <si>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</si>
  <si>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</si>
  <si>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</si>
  <si>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</si>
  <si>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</si>
  <si>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</si>
  <si>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</si>
  <si>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</si>
  <si>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</si>
  <si>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</si>
  <si>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</si>
  <si>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</si>
  <si>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</si>
  <si>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</si>
  <si>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</si>
  <si>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</si>
  <si>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</si>
  <si>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</si>
  <si>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</si>
  <si>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</si>
  <si>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</si>
  <si>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</si>
  <si>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</si>
  <si>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</si>
  <si>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</si>
  <si>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</si>
  <si>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</si>
  <si>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</si>
  <si>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</si>
  <si>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</si>
  <si>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</si>
  <si>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</si>
  <si>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</si>
  <si>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</si>
  <si>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</si>
  <si>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</si>
  <si>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</si>
  <si>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</si>
  <si>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</si>
  <si>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</si>
  <si>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</si>
  <si>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</si>
  <si>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</si>
  <si>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</si>
  <si>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</si>
  <si>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</si>
  <si>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</si>
  <si>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</si>
  <si>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</si>
  <si>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</si>
  <si>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</si>
  <si>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</si>
  <si>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</si>
  <si>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</si>
  <si>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</si>
  <si>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</si>
  <si>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</si>
  <si>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</si>
  <si>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</si>
  <si>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</si>
  <si>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</si>
  <si>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</si>
  <si>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</si>
  <si>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</si>
  <si>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</si>
  <si>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</si>
  <si>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</si>
  <si>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</si>
  <si>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</si>
  <si>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</si>
  <si>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</si>
  <si>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</si>
  <si>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</si>
  <si>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</si>
  <si>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</si>
  <si>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</si>
  <si>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</si>
  <si>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</si>
  <si>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</si>
  <si>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</si>
  <si>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</si>
  <si>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</si>
  <si>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</si>
  <si>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</si>
  <si>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</si>
  <si>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</si>
  <si>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</si>
  <si>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</si>
  <si>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</si>
  <si>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</si>
  <si>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</si>
  <si>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</si>
  <si>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</si>
  <si>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</si>
  <si>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</si>
  <si>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</si>
  <si>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</si>
  <si>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</si>
  <si>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</si>
  <si>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</si>
  <si>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</si>
  <si>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</si>
  <si>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</si>
  <si>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</si>
  <si>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</si>
  <si>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</si>
  <si>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</si>
  <si>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</si>
  <si>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</si>
  <si>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</si>
  <si>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</si>
  <si>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</si>
  <si>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</si>
  <si>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</si>
  <si>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</si>
  <si>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</si>
  <si>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</si>
  <si>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</si>
  <si>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</si>
  <si>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</si>
  <si>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</si>
  <si>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</si>
  <si>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</si>
  <si>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</si>
  <si>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</si>
  <si>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</si>
  <si>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</si>
  <si>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</si>
  <si>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</si>
  <si>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</si>
  <si>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</si>
  <si>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</si>
  <si>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</si>
  <si>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</si>
  <si>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</si>
  <si>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</si>
  <si>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</si>
  <si>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</si>
  <si>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</si>
  <si>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</si>
  <si>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</si>
  <si>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</si>
  <si>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</si>
  <si>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</si>
  <si>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</si>
  <si>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</si>
  <si>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</si>
  <si>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</si>
  <si>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</si>
  <si>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</si>
  <si>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</si>
  <si>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</si>
  <si>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</si>
  <si>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</si>
  <si>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</si>
  <si>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</si>
  <si>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</si>
  <si>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</si>
  <si>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</si>
  <si>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</si>
  <si>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</si>
  <si>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</si>
  <si>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</si>
  <si>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</si>
  <si>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</si>
  <si>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</si>
  <si>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</si>
  <si>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</si>
  <si>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</si>
  <si>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</si>
  <si>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</si>
  <si>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</si>
  <si>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</si>
  <si>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</si>
  <si>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</si>
  <si>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</si>
  <si>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</si>
  <si>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</si>
  <si>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</si>
  <si>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</si>
  <si>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</si>
  <si>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</si>
  <si>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</si>
  <si>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</si>
  <si>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</si>
  <si>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</si>
  <si>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</si>
  <si>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</si>
  <si>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</si>
  <si>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</si>
  <si>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</si>
  <si>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</si>
  <si>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</si>
  <si>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</si>
  <si>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</si>
  <si>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</si>
  <si>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</si>
  <si>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</si>
  <si>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</si>
  <si>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</si>
  <si>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</si>
  <si>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</si>
  <si>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</si>
  <si>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</si>
  <si>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</si>
  <si>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</si>
  <si>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</si>
  <si>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</si>
  <si>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</si>
  <si>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</si>
  <si>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</si>
  <si>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</si>
  <si>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</si>
  <si>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</si>
  <si>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</si>
  <si>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</si>
  <si>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</si>
  <si>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</si>
  <si>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</si>
  <si>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</si>
  <si>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</si>
  <si>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</si>
  <si>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</si>
  <si>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</si>
  <si>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</si>
  <si>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</si>
  <si>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</si>
  <si>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</si>
  <si>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</si>
  <si>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</si>
  <si>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</si>
  <si>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</si>
  <si>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</si>
  <si>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</si>
  <si>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</si>
  <si>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</si>
  <si>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</si>
  <si>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</si>
  <si>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</si>
  <si>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</si>
  <si>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</si>
  <si>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</si>
  <si>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</si>
  <si>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</si>
  <si>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</si>
  <si>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</si>
  <si>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</si>
  <si>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</si>
  <si>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</si>
  <si>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</si>
  <si>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</si>
  <si>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</si>
  <si>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</si>
  <si>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</si>
  <si>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</si>
  <si>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</si>
  <si>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</si>
  <si>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</si>
  <si>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</si>
  <si>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</si>
  <si>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</si>
  <si>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</si>
  <si>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</si>
  <si>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</si>
  <si>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</si>
  <si>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</si>
  <si>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</si>
  <si>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</si>
  <si>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</si>
  <si>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</si>
  <si>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</si>
  <si>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</si>
  <si>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</si>
  <si>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</si>
  <si>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</si>
  <si>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</si>
  <si>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</si>
  <si>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</si>
  <si>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</si>
  <si>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</si>
  <si>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</si>
  <si>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</si>
  <si>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</si>
  <si>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</si>
  <si>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</si>
  <si>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</si>
  <si>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</si>
  <si>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</si>
  <si>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</si>
  <si>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</si>
  <si>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</si>
  <si>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</si>
  <si>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</si>
  <si>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</si>
  <si>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</si>
  <si>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</si>
  <si>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</si>
  <si>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</si>
  <si>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</si>
  <si>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</si>
  <si>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</si>
  <si>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</si>
  <si>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</si>
  <si>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</si>
  <si>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</si>
  <si>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</si>
  <si>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</si>
  <si>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</si>
  <si>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</si>
  <si>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</si>
  <si>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</si>
  <si>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</si>
  <si>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</si>
  <si>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</si>
  <si>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</si>
  <si>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</si>
  <si>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</si>
  <si>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</si>
  <si>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</si>
  <si>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</si>
  <si>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</si>
  <si>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</si>
  <si>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</si>
  <si>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</si>
  <si>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</si>
  <si>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</si>
  <si>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</si>
  <si>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</si>
  <si>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</si>
  <si>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</si>
  <si>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</si>
  <si>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</si>
  <si>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</si>
  <si>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</si>
  <si>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</si>
  <si>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</si>
  <si>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</si>
  <si>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</si>
  <si>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</si>
  <si>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</si>
  <si>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</si>
  <si>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</si>
  <si>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</si>
  <si>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</si>
  <si>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</si>
  <si>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</si>
  <si>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</si>
  <si>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</si>
  <si>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</si>
  <si>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</si>
  <si>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</si>
  <si>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</si>
  <si>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</si>
  <si>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</si>
  <si>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</si>
  <si>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</si>
  <si>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</si>
  <si>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</si>
  <si>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</si>
  <si>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</si>
  <si>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</si>
  <si>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</si>
  <si>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</si>
  <si>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</si>
  <si>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</si>
  <si>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</si>
  <si>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</si>
  <si>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</si>
  <si>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</si>
  <si>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</si>
  <si>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</si>
  <si>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</si>
  <si>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</si>
  <si>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</si>
  <si>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</si>
  <si>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</si>
  <si>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</si>
  <si>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</si>
  <si>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</si>
  <si>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</si>
  <si>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</si>
  <si>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</si>
  <si>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</si>
  <si>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</si>
  <si>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</si>
  <si>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</si>
  <si>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</si>
  <si>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</si>
  <si>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</si>
  <si>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</si>
  <si>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</si>
  <si>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</si>
  <si>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</si>
  <si>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</si>
  <si>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</si>
  <si>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</si>
  <si>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</si>
  <si>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</si>
  <si>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</si>
  <si>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</si>
  <si>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</si>
  <si>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</si>
  <si>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</si>
  <si>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</si>
  <si>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</si>
  <si>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</si>
  <si>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</si>
  <si>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</si>
  <si>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</si>
  <si>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</si>
  <si>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</si>
  <si>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</si>
  <si>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</si>
  <si>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</si>
  <si>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</si>
  <si>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</si>
  <si>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</si>
  <si>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</si>
  <si>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</si>
  <si>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</si>
  <si>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</si>
  <si>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</si>
  <si>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</si>
  <si>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</si>
  <si>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</si>
  <si>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</si>
  <si>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</si>
  <si>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</si>
  <si>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</si>
  <si>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</si>
  <si>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</si>
  <si>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</si>
  <si>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</si>
  <si>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</si>
  <si>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</si>
  <si>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</si>
  <si>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</si>
  <si>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</si>
  <si>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</si>
  <si>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</si>
  <si>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</si>
  <si>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</si>
  <si>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</si>
  <si>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</si>
  <si>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</si>
  <si>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</si>
  <si>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</si>
  <si>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</si>
  <si>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</si>
  <si>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</si>
  <si>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</si>
  <si>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</si>
  <si>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</si>
  <si>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</si>
  <si>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</si>
  <si>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</si>
  <si>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</si>
  <si>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</si>
  <si>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</si>
  <si>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</si>
  <si>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</si>
  <si>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</si>
  <si>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</si>
  <si>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</si>
  <si>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</si>
  <si>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</si>
  <si>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</si>
  <si>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</si>
  <si>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</si>
  <si>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</si>
  <si>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</si>
  <si>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</si>
  <si>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</si>
  <si>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</si>
  <si>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</si>
  <si>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</si>
  <si>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</si>
  <si>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</si>
  <si>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</si>
  <si>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</si>
  <si>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</si>
  <si>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</si>
  <si>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</si>
  <si>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</si>
  <si>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</si>
  <si>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</si>
  <si>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</si>
  <si>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</si>
  <si>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</si>
  <si>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</si>
  <si>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</si>
  <si>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</si>
  <si>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</si>
  <si>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</si>
  <si>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</si>
  <si>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</si>
  <si>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</si>
  <si>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</si>
  <si>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</si>
  <si>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</si>
  <si>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</si>
  <si>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</si>
  <si>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</si>
  <si>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</si>
  <si>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</si>
  <si>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</si>
  <si>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</si>
  <si>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</si>
  <si>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</si>
  <si>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</si>
  <si>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</si>
  <si>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</si>
  <si>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</si>
  <si>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</si>
  <si>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</si>
  <si>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</si>
  <si>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</si>
  <si>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</si>
  <si>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</si>
  <si>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</si>
  <si>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</si>
  <si>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</si>
  <si>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</si>
  <si>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</si>
  <si>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</si>
  <si>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</si>
  <si>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</si>
  <si>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</si>
  <si>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</si>
  <si>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</si>
  <si>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</si>
  <si>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</si>
  <si>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</si>
  <si>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</si>
  <si>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</si>
  <si>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</si>
  <si>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</si>
  <si>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</si>
  <si>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</si>
  <si>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</si>
  <si>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</si>
  <si>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</si>
  <si>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</si>
  <si>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</si>
  <si>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</si>
  <si>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</si>
  <si>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</si>
  <si>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</si>
  <si>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</si>
  <si>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</si>
  <si>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</si>
  <si>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</si>
  <si>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</si>
  <si>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</si>
  <si>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</si>
  <si>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</si>
  <si>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</si>
  <si>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</si>
  <si>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</si>
  <si>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</si>
  <si>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</si>
  <si>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</si>
  <si>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</si>
  <si>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</si>
  <si>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</si>
  <si>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</si>
  <si>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</si>
  <si>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</si>
  <si>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</si>
  <si>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</si>
  <si>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</si>
  <si>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</si>
  <si>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</si>
  <si>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</si>
  <si>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</si>
  <si>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</si>
  <si>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</si>
  <si>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</si>
  <si>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</si>
  <si>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</si>
  <si>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</si>
  <si>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</si>
  <si>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</si>
  <si>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</si>
  <si>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</si>
  <si>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</si>
  <si>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</si>
  <si>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</si>
  <si>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</si>
  <si>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</si>
  <si>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</si>
  <si>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</si>
  <si>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</si>
  <si>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</si>
  <si>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</si>
  <si>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</si>
  <si>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</si>
  <si>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</si>
  <si>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</si>
  <si>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</si>
  <si>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</si>
  <si>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</si>
  <si>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</si>
  <si>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</si>
  <si>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</si>
  <si>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</si>
  <si>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</si>
  <si>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</si>
  <si>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</si>
  <si>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</si>
  <si>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</si>
  <si>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</si>
  <si>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</si>
  <si>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</si>
  <si>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</si>
  <si>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</si>
  <si>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</si>
  <si>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</si>
  <si>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</si>
  <si>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</si>
  <si>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</si>
  <si>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</si>
  <si>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</si>
  <si>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</si>
  <si>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</si>
  <si>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</si>
  <si>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</si>
  <si>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</si>
  <si>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</si>
  <si>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</si>
  <si>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</si>
  <si>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</si>
  <si>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</si>
  <si>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</si>
  <si>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</si>
  <si>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</si>
  <si>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</si>
  <si>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</si>
  <si>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</si>
  <si>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</si>
  <si>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</si>
  <si>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</si>
  <si>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</si>
  <si>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</si>
  <si>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</si>
  <si>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</si>
  <si>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</si>
  <si>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</si>
  <si>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</si>
  <si>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</si>
  <si>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</si>
  <si>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</si>
  <si>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</si>
  <si>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</si>
  <si>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</si>
  <si>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</si>
  <si>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</si>
  <si>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</si>
  <si>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</si>
  <si>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</si>
  <si>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</si>
  <si>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</si>
  <si>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</si>
  <si>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</si>
  <si>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</si>
  <si>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</si>
  <si>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</si>
  <si>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</si>
  <si>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</si>
  <si>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</si>
  <si>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</si>
  <si>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</si>
  <si>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</si>
  <si>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</si>
  <si>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</si>
  <si>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</si>
  <si>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</si>
  <si>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</si>
  <si>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</si>
  <si>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</si>
  <si>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</si>
  <si>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</si>
  <si>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</si>
  <si>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</si>
  <si>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</si>
  <si>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</si>
  <si>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</si>
  <si>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</si>
  <si>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</si>
  <si>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</si>
  <si>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</si>
  <si>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</si>
  <si>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</si>
  <si>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</si>
  <si>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</si>
  <si>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</si>
  <si>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</si>
  <si>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</si>
  <si>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</si>
  <si>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</si>
  <si>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</si>
  <si>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</si>
  <si>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</si>
  <si>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</si>
  <si>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</si>
  <si>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</si>
  <si>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</si>
  <si>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</si>
  <si>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</si>
  <si>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</si>
  <si>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</si>
  <si>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</si>
  <si>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</si>
  <si>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</si>
  <si>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</si>
  <si>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</si>
  <si>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</si>
  <si>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</si>
  <si>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</si>
  <si>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</si>
  <si>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</si>
  <si>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</si>
  <si>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</si>
  <si>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</si>
  <si>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</si>
  <si>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</si>
  <si>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</si>
  <si>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</si>
  <si>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</si>
  <si>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</si>
  <si>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</si>
  <si>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</si>
  <si>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</si>
  <si>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</si>
  <si>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</si>
  <si>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</si>
  <si>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</si>
  <si>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</si>
  <si>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</si>
  <si>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</si>
  <si>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</si>
  <si>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</si>
  <si>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</si>
  <si>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</si>
  <si>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</si>
  <si>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הראל סל תלבונד ש 50- הראל קרנות נאמנות בע"מ</t>
  </si>
  <si>
    <t>1150713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</si>
  <si>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</si>
  <si>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</si>
  <si>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</si>
  <si>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</si>
  <si>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פסג קרן סל .תלבונד 60- פסגות קרנות נאמנות בע"מ</t>
  </si>
  <si>
    <t>1148006</t>
  </si>
  <si>
    <t>קסם קרן סל תל בונד תשואות- קסם קרנות נאמנות בע"מ</t>
  </si>
  <si>
    <t>1146950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</si>
  <si>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</si>
  <si>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</si>
  <si>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</si>
  <si>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</si>
  <si>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</si>
  <si>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</si>
  <si>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</si>
  <si>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</si>
  <si>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</si>
  <si>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</si>
  <si>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</si>
  <si>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</si>
  <si>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</si>
  <si>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</si>
  <si>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</si>
  <si>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</si>
  <si>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</si>
  <si>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</si>
  <si>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</si>
  <si>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</si>
  <si>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</si>
  <si>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</si>
  <si>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</si>
  <si>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</si>
  <si>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</si>
  <si>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</si>
  <si>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</si>
  <si>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</si>
  <si>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</si>
  <si>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</si>
  <si>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</si>
  <si>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</si>
  <si>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</si>
  <si>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</si>
  <si>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</si>
  <si>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</si>
  <si>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</si>
  <si>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</si>
  <si>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</si>
  <si>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</si>
  <si>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</si>
  <si>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</si>
  <si>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</si>
  <si>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</si>
  <si>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</si>
  <si>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</si>
  <si>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</si>
  <si>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</si>
  <si>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</si>
  <si>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</si>
  <si>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</si>
  <si>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</si>
  <si>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</si>
  <si>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</si>
  <si>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</si>
  <si>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</si>
  <si>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</si>
  <si>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</si>
  <si>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</si>
  <si>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</si>
  <si>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</si>
  <si>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</si>
  <si>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</si>
  <si>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</si>
  <si>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</si>
  <si>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</si>
  <si>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</si>
  <si>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</si>
  <si>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</si>
  <si>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</si>
  <si>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</si>
  <si>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</si>
  <si>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</si>
  <si>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</si>
  <si>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</si>
  <si>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</si>
  <si>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</si>
  <si>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</si>
  <si>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</si>
  <si>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</si>
  <si>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</si>
  <si>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</si>
  <si>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</si>
  <si>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</si>
  <si>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</si>
  <si>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</si>
  <si>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</si>
  <si>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</si>
  <si>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</si>
  <si>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</si>
  <si>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</si>
  <si>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</si>
  <si>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</si>
  <si>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</si>
  <si>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</si>
  <si>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</si>
  <si>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</si>
  <si>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</si>
  <si>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</si>
  <si>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</si>
  <si>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</si>
  <si>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</si>
  <si>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</si>
  <si>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</si>
  <si>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</si>
  <si>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</si>
  <si>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</si>
  <si>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</si>
  <si>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</si>
  <si>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</si>
  <si>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</si>
  <si>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</si>
  <si>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</si>
  <si>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</si>
  <si>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</si>
  <si>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</si>
  <si>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</si>
  <si>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</si>
  <si>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</si>
  <si>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</si>
  <si>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</si>
  <si>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</si>
  <si>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</si>
  <si>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</si>
  <si>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</si>
  <si>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</si>
  <si>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</si>
  <si>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</si>
  <si>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</si>
  <si>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</si>
  <si>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</si>
  <si>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</si>
  <si>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</si>
  <si>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</si>
  <si>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</si>
  <si>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</si>
  <si>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</si>
  <si>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</si>
  <si>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</si>
  <si>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</si>
  <si>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</si>
  <si>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</si>
  <si>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</si>
  <si>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</si>
  <si>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</si>
  <si>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</si>
  <si>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</si>
  <si>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</si>
  <si>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</si>
  <si>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</si>
  <si>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</si>
  <si>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</si>
  <si>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</si>
  <si>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</si>
  <si>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</si>
  <si>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</si>
  <si>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אול-יר אג"ח סדרה ג בהשעיה- אול-יר  הולדינגס לימיטד</t>
  </si>
  <si>
    <t>9555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</si>
  <si>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</si>
  <si>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</si>
  <si>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</si>
  <si>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</si>
  <si>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</si>
  <si>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</si>
  <si>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</si>
  <si>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</si>
  <si>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</si>
  <si>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</si>
  <si>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</si>
  <si>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</si>
  <si>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</si>
  <si>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</si>
  <si>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</si>
  <si>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</si>
  <si>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</si>
  <si>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</si>
  <si>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</si>
  <si>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</si>
  <si>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</si>
  <si>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</si>
  <si>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</si>
  <si>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</si>
  <si>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</si>
  <si>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</si>
  <si>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</si>
  <si>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</si>
  <si>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</si>
  <si>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</si>
  <si>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</si>
  <si>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</si>
  <si>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</si>
  <si>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</si>
  <si>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</si>
  <si>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</si>
  <si>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</si>
  <si>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</si>
  <si>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</si>
  <si>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</si>
  <si>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</si>
  <si>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</si>
  <si>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</si>
  <si>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</si>
  <si>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</si>
  <si>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</si>
  <si>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</si>
  <si>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</si>
  <si>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</si>
  <si>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</si>
  <si>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</si>
  <si>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</si>
  <si>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</si>
  <si>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</si>
  <si>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</si>
  <si>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</si>
  <si>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</si>
  <si>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</si>
  <si>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</si>
  <si>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לתגמולים ולפיצויים מסלול משולב סחיר</t>
  </si>
  <si>
    <t>בנק דיסקונט לישראל בע"מ</t>
  </si>
  <si>
    <t>20003- 11- בנק דיסקונט</t>
  </si>
  <si>
    <t>מעלות S&amp;P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</si>
  <si>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</si>
  <si>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</si>
  <si>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</si>
  <si>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</si>
  <si>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</si>
  <si>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</si>
  <si>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</si>
  <si>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</si>
  <si>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</si>
  <si>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</si>
  <si>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</si>
  <si>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</si>
  <si>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</si>
  <si>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</si>
  <si>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</si>
  <si>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</si>
  <si>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</si>
  <si>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</si>
  <si>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</si>
  <si>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</si>
  <si>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</si>
  <si>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20001- 20-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</si>
  <si>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</si>
  <si>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</si>
  <si>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</si>
  <si>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</si>
  <si>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</si>
  <si>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1111111111- 12- בנק הפועלים</t>
  </si>
  <si>
    <t>1111111111- 10- בנק לאומי</t>
  </si>
  <si>
    <t>1111111111- 20- בנק מזרחי</t>
  </si>
  <si>
    <t>ל.ר.</t>
  </si>
  <si>
    <t>Fitch</t>
  </si>
  <si>
    <t>WBD 4.279 03/15/32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</si>
  <si>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</si>
  <si>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</si>
  <si>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</si>
  <si>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</si>
  <si>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</si>
  <si>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</si>
  <si>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</si>
  <si>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</si>
  <si>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</si>
  <si>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</si>
  <si>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</si>
  <si>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</si>
  <si>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</si>
  <si>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</si>
  <si>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</si>
  <si>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</si>
  <si>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</si>
  <si>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</si>
  <si>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</si>
  <si>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</si>
  <si>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</si>
  <si>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</si>
  <si>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</si>
  <si>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</si>
  <si>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</si>
  <si>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</si>
  <si>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</si>
  <si>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</si>
  <si>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</si>
  <si>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</si>
  <si>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</si>
  <si>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</si>
  <si>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</si>
  <si>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</si>
  <si>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</si>
  <si>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</si>
  <si>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</si>
  <si>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</si>
  <si>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</si>
  <si>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</si>
  <si>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</si>
  <si>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</si>
  <si>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</si>
  <si>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</si>
  <si>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</si>
  <si>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</si>
  <si>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</si>
  <si>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</si>
  <si>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</si>
  <si>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</si>
  <si>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</si>
  <si>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</si>
  <si>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</si>
  <si>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</si>
  <si>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</si>
  <si>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</si>
  <si>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</si>
  <si>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</si>
  <si>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</si>
  <si>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</si>
  <si>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</si>
  <si>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</si>
  <si>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</si>
  <si>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</si>
  <si>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</si>
  <si>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</si>
  <si>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</si>
  <si>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</si>
  <si>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</si>
  <si>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</si>
  <si>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</si>
  <si>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</si>
  <si>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</si>
  <si>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</si>
  <si>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</si>
  <si>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</si>
  <si>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</si>
  <si>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</si>
  <si>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</si>
  <si>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</si>
  <si>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</si>
  <si>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</si>
  <si>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</si>
  <si>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</si>
  <si>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</si>
  <si>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</si>
  <si>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</si>
  <si>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</si>
  <si>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</si>
  <si>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</si>
  <si>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</si>
  <si>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</si>
  <si>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</si>
  <si>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</si>
  <si>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</si>
  <si>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</si>
  <si>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</si>
  <si>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</si>
  <si>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</si>
  <si>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</si>
  <si>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</si>
  <si>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</si>
  <si>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</si>
  <si>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</si>
  <si>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</si>
  <si>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</si>
  <si>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</si>
  <si>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</si>
  <si>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</si>
  <si>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</si>
  <si>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</si>
  <si>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</si>
  <si>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</si>
  <si>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</si>
  <si>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</si>
  <si>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</si>
  <si>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</si>
  <si>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</si>
  <si>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</si>
  <si>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</si>
  <si>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</si>
  <si>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</si>
  <si>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</si>
  <si>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 15-11-23 (12) -462</t>
  </si>
  <si>
    <t>10000887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</si>
  <si>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</si>
  <si>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</si>
  <si>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</si>
  <si>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</si>
  <si>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</si>
  <si>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</si>
  <si>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</si>
  <si>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</si>
  <si>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</si>
  <si>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</si>
  <si>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</si>
  <si>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</si>
  <si>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</si>
  <si>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</si>
  <si>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</si>
  <si>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</si>
  <si>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</si>
  <si>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</si>
  <si>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</si>
  <si>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</si>
  <si>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</si>
  <si>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</si>
  <si>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</si>
  <si>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</si>
  <si>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</si>
  <si>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</si>
  <si>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</si>
  <si>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</si>
  <si>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</si>
  <si>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</si>
  <si>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</si>
  <si>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</si>
  <si>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</si>
  <si>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</si>
  <si>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</si>
  <si>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</si>
  <si>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</si>
  <si>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10000869</t>
  </si>
  <si>
    <t>10003498</t>
  </si>
  <si>
    <t>+ILS/-USD 3.572 14-12-23 (10) -460</t>
  </si>
  <si>
    <t>10003564</t>
  </si>
  <si>
    <t>+ILS/-USD 3.572 20-11-23 (11) -187</t>
  </si>
  <si>
    <t>10000781</t>
  </si>
  <si>
    <t>+ILS/-USD 3.5759 14-11-23 (11) -441</t>
  </si>
  <si>
    <t>10000883</t>
  </si>
  <si>
    <t>+ILS/-USD 3.58 10-10-23 (20) -365</t>
  </si>
  <si>
    <t>10000885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</si>
  <si>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</si>
  <si>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</si>
  <si>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</si>
  <si>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</si>
  <si>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</si>
  <si>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</si>
  <si>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</si>
  <si>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</si>
  <si>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</si>
  <si>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</si>
  <si>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</si>
  <si>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</si>
  <si>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</si>
  <si>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</si>
  <si>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</si>
  <si>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</si>
  <si>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</si>
  <si>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</si>
  <si>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</si>
  <si>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</si>
  <si>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</si>
  <si>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</si>
  <si>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</si>
  <si>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</si>
  <si>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</si>
  <si>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</si>
  <si>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</si>
  <si>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</si>
  <si>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</si>
  <si>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</si>
  <si>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</si>
  <si>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</si>
  <si>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</si>
  <si>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</si>
  <si>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</si>
  <si>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</si>
  <si>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</si>
  <si>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</si>
  <si>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</si>
  <si>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</si>
  <si>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</si>
  <si>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</si>
  <si>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</si>
  <si>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</si>
  <si>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</si>
  <si>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</si>
  <si>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</si>
  <si>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</si>
  <si>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</si>
  <si>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</si>
  <si>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</si>
  <si>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</si>
  <si>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</si>
  <si>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</si>
  <si>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</si>
  <si>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</si>
  <si>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</si>
  <si>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</si>
  <si>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</si>
  <si>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</si>
  <si>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</si>
  <si>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</si>
  <si>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</si>
  <si>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</si>
  <si>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</si>
  <si>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</si>
  <si>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</si>
  <si>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</si>
  <si>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</si>
  <si>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</si>
  <si>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</si>
  <si>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</si>
  <si>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</si>
  <si>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</si>
  <si>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</si>
  <si>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</si>
  <si>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</si>
  <si>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</si>
  <si>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</si>
  <si>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</si>
  <si>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</si>
  <si>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</si>
  <si>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</si>
  <si>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</si>
  <si>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</si>
  <si>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</si>
  <si>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</si>
  <si>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</si>
  <si>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</si>
  <si>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</si>
  <si>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</si>
  <si>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</si>
  <si>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</si>
  <si>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</si>
  <si>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</si>
  <si>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</si>
  <si>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</si>
  <si>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</si>
  <si>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</si>
  <si>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</si>
  <si>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</si>
  <si>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</si>
  <si>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</si>
  <si>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</si>
  <si>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3.663 07-12-23 (10) -271</t>
  </si>
  <si>
    <t>10000983</t>
  </si>
  <si>
    <t>+ILS/-USD 3.6654 23-01-24 (12) -346</t>
  </si>
  <si>
    <t>10000788</t>
  </si>
  <si>
    <t>+ILS/-USD 3.6719 04-12-23 (10) -351</t>
  </si>
  <si>
    <t>10000020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</si>
  <si>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</si>
  <si>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</si>
  <si>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</si>
  <si>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</si>
  <si>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</si>
  <si>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</si>
  <si>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</si>
  <si>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</si>
  <si>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</si>
  <si>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</si>
  <si>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3.6869 04-12-23 (10) -241</t>
  </si>
  <si>
    <t>10000031</t>
  </si>
  <si>
    <t>+ILS/-USD 3.694 29-11-23 (10) -235</t>
  </si>
  <si>
    <t>10003875</t>
  </si>
  <si>
    <t>10000989</t>
  </si>
  <si>
    <t>+ILS/-USD 3.696 04-12-23 (10) -200</t>
  </si>
  <si>
    <t>10000037</t>
  </si>
  <si>
    <t>+ILS/-USD 3.696 07-12-23 (12) -245</t>
  </si>
  <si>
    <t>10003873</t>
  </si>
  <si>
    <t>+ILS/-USD 3.6968 29-11-23 (11) -232</t>
  </si>
  <si>
    <t>10000987</t>
  </si>
  <si>
    <t>10000769</t>
  </si>
  <si>
    <t>+ILS/-USD 3.725 04-12-23 (10) -180</t>
  </si>
  <si>
    <t>10000039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</si>
  <si>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</si>
  <si>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</si>
  <si>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</si>
  <si>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</si>
  <si>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</si>
  <si>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</si>
  <si>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</si>
  <si>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</si>
  <si>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</si>
  <si>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</si>
  <si>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</si>
  <si>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</si>
  <si>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</si>
  <si>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</si>
  <si>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</si>
  <si>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</si>
  <si>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</si>
  <si>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</si>
  <si>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</si>
  <si>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</si>
  <si>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</si>
  <si>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</si>
  <si>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</si>
  <si>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</si>
  <si>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</si>
  <si>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</si>
  <si>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</si>
  <si>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</si>
  <si>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</si>
  <si>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</si>
  <si>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</si>
  <si>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</si>
  <si>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</si>
  <si>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04-12-23 (10) -180</t>
  </si>
  <si>
    <t>10000041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</si>
  <si>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</si>
  <si>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</si>
  <si>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</si>
  <si>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</si>
  <si>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</si>
  <si>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</si>
  <si>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</si>
  <si>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</si>
  <si>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</si>
  <si>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</si>
  <si>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</si>
  <si>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</si>
  <si>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</si>
  <si>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</si>
  <si>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</si>
  <si>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</si>
  <si>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</si>
  <si>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</si>
  <si>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3.7823 04-12-23 (10) -182</t>
  </si>
  <si>
    <t>10000040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</si>
  <si>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</si>
  <si>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</si>
  <si>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</si>
  <si>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</si>
  <si>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</si>
  <si>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</si>
  <si>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</si>
  <si>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</si>
  <si>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</si>
  <si>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</si>
  <si>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</si>
  <si>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</si>
  <si>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</si>
  <si>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</si>
  <si>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</si>
  <si>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</si>
  <si>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</si>
  <si>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</si>
  <si>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</si>
  <si>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</si>
  <si>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</si>
  <si>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</si>
  <si>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</si>
  <si>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</si>
  <si>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</si>
  <si>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</si>
  <si>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</si>
  <si>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</si>
  <si>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</si>
  <si>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</si>
  <si>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</si>
  <si>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</si>
  <si>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</si>
  <si>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</si>
  <si>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</si>
  <si>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</si>
  <si>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</si>
  <si>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</si>
  <si>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</si>
  <si>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</si>
  <si>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</si>
  <si>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</si>
  <si>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</si>
  <si>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</si>
  <si>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</si>
  <si>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</si>
  <si>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+ILS/-USD 3.8317 04-12-23 (10) -143</t>
  </si>
  <si>
    <t>10000046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</si>
  <si>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</si>
  <si>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</si>
  <si>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</si>
  <si>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</si>
  <si>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</si>
  <si>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</si>
  <si>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</si>
  <si>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</si>
  <si>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</si>
  <si>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</si>
  <si>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</si>
  <si>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</si>
  <si>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</si>
  <si>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</si>
  <si>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</si>
  <si>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</si>
  <si>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</si>
  <si>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</si>
  <si>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</si>
  <si>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</si>
  <si>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</si>
  <si>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</si>
  <si>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</si>
  <si>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</si>
  <si>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</si>
  <si>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</si>
  <si>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</si>
  <si>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</si>
  <si>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</si>
  <si>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</si>
  <si>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</si>
  <si>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</si>
  <si>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</si>
  <si>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</si>
  <si>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</si>
  <si>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</si>
  <si>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</si>
  <si>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</si>
  <si>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</si>
  <si>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</si>
  <si>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</si>
  <si>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</si>
  <si>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</si>
  <si>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</si>
  <si>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</si>
  <si>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10000016</t>
  </si>
  <si>
    <t>+USD/-ILS 3.608 22-11-23 (11) -315</t>
  </si>
  <si>
    <t>10003686</t>
  </si>
  <si>
    <t>+USD/-ILS 3.6092 27-11-23 (11) -338</t>
  </si>
  <si>
    <t>10003687</t>
  </si>
  <si>
    <t>+USD/-ILS 3.613 04-12-23 (10) -233</t>
  </si>
  <si>
    <t>10000027</t>
  </si>
  <si>
    <t>+USD/-ILS 3.6223 04-12-23 (10) -377</t>
  </si>
  <si>
    <t>10000014</t>
  </si>
  <si>
    <t>+USD/-ILS 3.634 04-12-23 (10) -305</t>
  </si>
  <si>
    <t>10000021</t>
  </si>
  <si>
    <t>+USD/-ILS 3.643 11-10-23 (20) -145</t>
  </si>
  <si>
    <t>10000120</t>
  </si>
  <si>
    <t>+USD/-ILS 3.654 04-12-23 (10) -190</t>
  </si>
  <si>
    <t>10000035</t>
  </si>
  <si>
    <t>+USD/-ILS 3.65425 08-11-23 (10) -157.5</t>
  </si>
  <si>
    <t>10003963</t>
  </si>
  <si>
    <t>+USD/-ILS 3.6722 04-12-23 (10) -253</t>
  </si>
  <si>
    <t>10000024</t>
  </si>
  <si>
    <t>+USD/-ILS 3.6728 04-12-23 (10) -182</t>
  </si>
  <si>
    <t>10000032</t>
  </si>
  <si>
    <t>+USD/-ILS 3.673 04-12-23 (10) -253</t>
  </si>
  <si>
    <t>10000023</t>
  </si>
  <si>
    <t>+USD/-ILS 3.6881 19-10-23 (10) -119</t>
  </si>
  <si>
    <t>10001017</t>
  </si>
  <si>
    <t>+USD/-ILS 3.6883 18-10-23 (10) -117</t>
  </si>
  <si>
    <t>10001015</t>
  </si>
  <si>
    <t>+USD/-ILS 3.713 24-10-23 (10) -242</t>
  </si>
  <si>
    <t>10000968</t>
  </si>
  <si>
    <t>+USD/-ILS 3.7442 04-12-23 (10) -188</t>
  </si>
  <si>
    <t>10000038</t>
  </si>
  <si>
    <t>+USD/-ILS 3.7711 04-12-23 (10) -169</t>
  </si>
  <si>
    <t>10000042</t>
  </si>
  <si>
    <t>+USD/-ILS 3.78 21-02-24 (20) -288</t>
  </si>
  <si>
    <t>10001061</t>
  </si>
  <si>
    <t>+USD/-ILS 3.785 07-12-23 (10) -155</t>
  </si>
  <si>
    <t>10001034</t>
  </si>
  <si>
    <t>+USD/-ILS 3.7912 04-12-23 (10) -168</t>
  </si>
  <si>
    <t>10000043</t>
  </si>
  <si>
    <t>+USD/-ILS 3.7944 04-12-23 (10) -106</t>
  </si>
  <si>
    <t>10000049</t>
  </si>
  <si>
    <t>+USD/-ILS 3.8055 22-01-24 (10) -235</t>
  </si>
  <si>
    <t>10001057</t>
  </si>
  <si>
    <t>+USD/-ILS 3.8058 04-12-23 (10) -152</t>
  </si>
  <si>
    <t>10000047</t>
  </si>
  <si>
    <t>+USD/-ILS 3.8105 11-10-23 (20) -45</t>
  </si>
  <si>
    <t>10000124</t>
  </si>
  <si>
    <t>+USD/-ILS 3.813 04-12-23 (10) -130</t>
  </si>
  <si>
    <t>10000048</t>
  </si>
  <si>
    <t>+USD/-ILS 3.8234 24-10-23 (10) -56</t>
  </si>
  <si>
    <t>10001055</t>
  </si>
  <si>
    <t>+USD/-ILS 3.8365 04-12-23 (10) -130</t>
  </si>
  <si>
    <t>10000045</t>
  </si>
  <si>
    <t>+USD/-ILS 3.8367 04-12-23 (10) -113</t>
  </si>
  <si>
    <t>10000050</t>
  </si>
  <si>
    <t>+USD/-ILS 3.8422 25-10-23 (20) -63</t>
  </si>
  <si>
    <t>10000126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</si>
  <si>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</si>
  <si>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</si>
  <si>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</si>
  <si>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</si>
  <si>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</si>
  <si>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</si>
  <si>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</si>
  <si>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</si>
  <si>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</si>
  <si>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</si>
  <si>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</si>
  <si>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1.1099 13-02-24 (10) +109</t>
  </si>
  <si>
    <t>10000034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</si>
  <si>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</si>
  <si>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</si>
  <si>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</si>
  <si>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</si>
  <si>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</si>
  <si>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</si>
  <si>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</si>
  <si>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</si>
  <si>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</si>
  <si>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</si>
  <si>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</si>
  <si>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</si>
  <si>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</si>
  <si>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</si>
  <si>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</si>
  <si>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</si>
  <si>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</si>
  <si>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</si>
  <si>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</si>
  <si>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</si>
  <si>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</si>
  <si>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</si>
  <si>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</si>
  <si>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</si>
  <si>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</si>
  <si>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</si>
  <si>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</si>
  <si>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</si>
  <si>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</si>
  <si>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</si>
  <si>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</si>
  <si>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</si>
  <si>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</si>
  <si>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</si>
  <si>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</si>
  <si>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</si>
  <si>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</si>
  <si>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</si>
  <si>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</si>
  <si>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</si>
  <si>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</si>
  <si>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</si>
  <si>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</si>
  <si>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</si>
  <si>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</si>
  <si>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</si>
  <si>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</si>
  <si>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</si>
  <si>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</si>
  <si>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</si>
  <si>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</si>
  <si>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</si>
  <si>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</si>
  <si>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</si>
  <si>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</si>
  <si>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</si>
  <si>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</si>
  <si>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</si>
  <si>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</si>
  <si>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</si>
  <si>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</si>
  <si>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</si>
  <si>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</si>
  <si>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</si>
  <si>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</si>
  <si>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</si>
  <si>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</si>
  <si>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</si>
  <si>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</si>
  <si>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</si>
  <si>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</si>
  <si>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</si>
  <si>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</si>
  <si>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</si>
  <si>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</si>
  <si>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</si>
  <si>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</si>
  <si>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</si>
  <si>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</si>
  <si>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</si>
  <si>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</si>
  <si>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</si>
  <si>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</si>
  <si>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</si>
  <si>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</si>
  <si>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</si>
  <si>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</si>
  <si>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</si>
  <si>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</si>
  <si>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</si>
  <si>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</si>
  <si>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</si>
  <si>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</si>
  <si>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</si>
  <si>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</si>
  <si>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</si>
  <si>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</si>
  <si>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</si>
  <si>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</si>
  <si>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</si>
  <si>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</si>
  <si>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</si>
  <si>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</si>
  <si>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</si>
  <si>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</si>
  <si>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</si>
  <si>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</si>
  <si>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</si>
  <si>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</si>
  <si>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10000029</t>
  </si>
  <si>
    <t>+USD/-JPY 139.172 16-01-24 (10) -377</t>
  </si>
  <si>
    <t>10003976</t>
  </si>
  <si>
    <t>SW0728__TELBOR3M/3.8_2</t>
  </si>
  <si>
    <t>10000036</t>
  </si>
  <si>
    <t>SW0928__TELBOR3M/4.21_12</t>
  </si>
  <si>
    <t>SW0928__TELBOR3M/4.29_13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</si>
  <si>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</si>
  <si>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</si>
  <si>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</si>
  <si>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</si>
  <si>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</si>
  <si>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</si>
  <si>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</si>
  <si>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</si>
  <si>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</si>
  <si>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</si>
  <si>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</si>
  <si>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</si>
  <si>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</si>
  <si>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</si>
  <si>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</si>
  <si>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</si>
  <si>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</si>
  <si>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</si>
  <si>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</si>
  <si>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</si>
  <si>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</si>
  <si>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NV1239114</t>
  </si>
  <si>
    <t>NR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</si>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</sst>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9" fontId="19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2" fillId="0" borderId="0" xfId="0" applyNumberFormat="1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  <xf numFmtId="10" fontId="18" fillId="4" borderId="0" xfId="11" applyNumberFormat="1" applyFont="1" applyFill="1"/>
  </cellXfs>
  <cellStyles count="12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1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1968</v>
      </c>
    </row>
    <row r="3" spans="1:36">
      <c r="B3" s="2" t="s">
        <v>2</v>
      </c>
      <c r="C3" s="83" t="s">
        <v>1969</v>
      </c>
    </row>
    <row r="4" spans="1:36">
      <c r="B4" s="2" t="s">
        <v>3</v>
      </c>
      <c r="C4" s="84">
        <v>14229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87.6978672077</v>
      </c>
      <c r="D11" s="110">
        <f>C11/$C$42</f>
        <v>0.16728925209405487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82.076547192896001</v>
      </c>
      <c r="D13" s="78">
        <f t="shared" ref="D13:D22" si="0">C13/$C$42</f>
        <v>0.15656622711066812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132.28312653047823</v>
      </c>
      <c r="D15" s="78">
        <f t="shared" si="0"/>
        <v>0.2523384662198937</v>
      </c>
    </row>
    <row r="16" spans="1:36">
      <c r="A16" s="10" t="s">
        <v>13</v>
      </c>
      <c r="B16" s="70" t="s">
        <v>19</v>
      </c>
      <c r="C16" s="77">
        <v>92.165172726390225</v>
      </c>
      <c r="D16" s="78">
        <f t="shared" si="0"/>
        <v>0.17581092112538241</v>
      </c>
    </row>
    <row r="17" spans="1:4">
      <c r="A17" s="10" t="s">
        <v>13</v>
      </c>
      <c r="B17" s="70" t="s">
        <v>194</v>
      </c>
      <c r="C17" s="77">
        <v>115.71551386625397</v>
      </c>
      <c r="D17" s="78">
        <f t="shared" si="0"/>
        <v>0.22073469272084198</v>
      </c>
    </row>
    <row r="18" spans="1:4">
      <c r="A18" s="10" t="s">
        <v>13</v>
      </c>
      <c r="B18" s="70" t="s">
        <v>20</v>
      </c>
      <c r="C18" s="77">
        <v>9.2378813767737</v>
      </c>
      <c r="D18" s="78">
        <f t="shared" si="0"/>
        <v>1.7621845498180851E-2</v>
      </c>
    </row>
    <row r="19" spans="1:4">
      <c r="A19" s="10" t="s">
        <v>13</v>
      </c>
      <c r="B19" s="70" t="s">
        <v>21</v>
      </c>
      <c r="C19" s="77">
        <v>4.5004540000000001E-3</v>
      </c>
      <c r="D19" s="78">
        <f t="shared" si="0"/>
        <v>8.5849018649520131E-6</v>
      </c>
    </row>
    <row r="20" spans="1:4">
      <c r="A20" s="10" t="s">
        <v>13</v>
      </c>
      <c r="B20" s="70" t="s">
        <v>22</v>
      </c>
      <c r="C20" s="77">
        <v>5.2041450000000003E-2</v>
      </c>
      <c r="D20" s="78">
        <f t="shared" si="0"/>
        <v>9.9272371445149074E-5</v>
      </c>
    </row>
    <row r="21" spans="1:4">
      <c r="A21" s="10" t="s">
        <v>13</v>
      </c>
      <c r="B21" s="70" t="s">
        <v>23</v>
      </c>
      <c r="C21" s="77">
        <v>-1.75467687546246</v>
      </c>
      <c r="D21" s="78">
        <f t="shared" si="0"/>
        <v>-3.3471575935551932E-3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1"/>
        <v>0</v>
      </c>
    </row>
    <row r="26" spans="1:4">
      <c r="A26" s="10" t="s">
        <v>13</v>
      </c>
      <c r="B26" s="70" t="s">
        <v>18</v>
      </c>
      <c r="C26" s="77">
        <f>'לא סחיר - אג"ח קונצרני'!P11</f>
        <v>0.17472501257999998</v>
      </c>
      <c r="D26" s="78">
        <f t="shared" si="1"/>
        <v>3.3329905968415758E-4</v>
      </c>
    </row>
    <row r="27" spans="1:4">
      <c r="A27" s="10" t="s">
        <v>13</v>
      </c>
      <c r="B27" s="70" t="s">
        <v>28</v>
      </c>
      <c r="C27" s="77">
        <v>0</v>
      </c>
      <c r="D27" s="78">
        <f t="shared" si="1"/>
        <v>0</v>
      </c>
    </row>
    <row r="28" spans="1:4">
      <c r="A28" s="10" t="s">
        <v>13</v>
      </c>
      <c r="B28" s="70" t="s">
        <v>29</v>
      </c>
      <c r="C28" s="77">
        <v>0.280227773703</v>
      </c>
      <c r="D28" s="78">
        <f t="shared" si="1"/>
        <v>5.3455227785335327E-4</v>
      </c>
    </row>
    <row r="29" spans="1:4">
      <c r="A29" s="10" t="s">
        <v>13</v>
      </c>
      <c r="B29" s="70" t="s">
        <v>30</v>
      </c>
      <c r="C29" s="77">
        <v>1.1657539999999999E-5</v>
      </c>
      <c r="D29" s="78">
        <f t="shared" si="1"/>
        <v>2.2237498013923189E-8</v>
      </c>
    </row>
    <row r="30" spans="1:4">
      <c r="A30" s="10" t="s">
        <v>13</v>
      </c>
      <c r="B30" s="70" t="s">
        <v>31</v>
      </c>
      <c r="C30" s="77">
        <v>-6.6959280000000003E-3</v>
      </c>
      <c r="D30" s="78">
        <f t="shared" si="1"/>
        <v>-1.2772907972125568E-5</v>
      </c>
    </row>
    <row r="31" spans="1:4">
      <c r="A31" s="10" t="s">
        <v>13</v>
      </c>
      <c r="B31" s="70" t="s">
        <v>32</v>
      </c>
      <c r="C31" s="77">
        <v>-3.1705711081764893</v>
      </c>
      <c r="D31" s="78">
        <f t="shared" si="1"/>
        <v>-6.0480657772632078E-3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7">
      <c r="A33" s="10" t="s">
        <v>13</v>
      </c>
      <c r="B33" s="69" t="s">
        <v>34</v>
      </c>
      <c r="C33" s="77">
        <v>0</v>
      </c>
      <c r="D33" s="78">
        <f t="shared" si="1"/>
        <v>0</v>
      </c>
    </row>
    <row r="34" spans="1:7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7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7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7">
      <c r="A37" s="10" t="s">
        <v>13</v>
      </c>
      <c r="B37" s="69" t="s">
        <v>38</v>
      </c>
      <c r="C37" s="77">
        <v>9.4732681196000001</v>
      </c>
      <c r="D37" s="78">
        <f t="shared" si="1"/>
        <v>1.8070860661423157E-2</v>
      </c>
    </row>
    <row r="38" spans="1:7">
      <c r="A38" s="10"/>
      <c r="B38" s="71" t="s">
        <v>39</v>
      </c>
      <c r="C38" s="60"/>
      <c r="D38" s="60"/>
    </row>
    <row r="39" spans="1:7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7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7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7">
      <c r="B42" s="72" t="s">
        <v>43</v>
      </c>
      <c r="C42" s="77">
        <f>SUM(C11:C41)</f>
        <v>524.22893945627607</v>
      </c>
      <c r="D42" s="78">
        <f t="shared" si="2"/>
        <v>1</v>
      </c>
      <c r="G42" s="109"/>
    </row>
    <row r="43" spans="1:7">
      <c r="A43" s="10" t="s">
        <v>13</v>
      </c>
      <c r="B43" s="73" t="s">
        <v>44</v>
      </c>
      <c r="C43" s="77">
        <v>0</v>
      </c>
      <c r="D43" s="78">
        <f>C43/$C$42</f>
        <v>0</v>
      </c>
    </row>
    <row r="44" spans="1:7">
      <c r="B44" s="11" t="s">
        <v>196</v>
      </c>
    </row>
    <row r="45" spans="1:7">
      <c r="C45" s="13" t="s">
        <v>45</v>
      </c>
      <c r="D45" s="14" t="s">
        <v>46</v>
      </c>
    </row>
    <row r="46" spans="1:7">
      <c r="C46" s="13" t="s">
        <v>9</v>
      </c>
      <c r="D46" s="13" t="s">
        <v>10</v>
      </c>
    </row>
    <row r="47" spans="1:7">
      <c r="C47" t="s">
        <v>110</v>
      </c>
      <c r="D47" s="85">
        <v>4.0575000000000001</v>
      </c>
    </row>
    <row r="48" spans="1:7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199</v>
      </c>
      <c r="D50" s="85">
        <v>0.4909</v>
      </c>
    </row>
    <row r="51" spans="3:4">
      <c r="C51" t="s">
        <v>116</v>
      </c>
      <c r="D51" s="85">
        <v>2.8555000000000001</v>
      </c>
    </row>
    <row r="52" spans="3:4">
      <c r="C52" t="s">
        <v>198</v>
      </c>
      <c r="D52" s="85">
        <v>2.5780000000000001E-2</v>
      </c>
    </row>
    <row r="53" spans="3:4">
      <c r="C53" t="s">
        <v>113</v>
      </c>
      <c r="D53" s="85">
        <v>4.7003000000000004</v>
      </c>
    </row>
    <row r="54" spans="3:4">
      <c r="C54" t="s">
        <v>197</v>
      </c>
      <c r="D54" s="85">
        <v>4.1904000000000003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E03E3ABE-380B-4EF6-AF80-E1BD6A153DFE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1968</v>
      </c>
    </row>
    <row r="3" spans="2:61" s="1" customFormat="1">
      <c r="B3" s="2" t="s">
        <v>2</v>
      </c>
      <c r="C3" s="83" t="s">
        <v>1969</v>
      </c>
    </row>
    <row r="4" spans="2:61" s="1" customFormat="1">
      <c r="B4" s="2" t="s">
        <v>3</v>
      </c>
      <c r="C4" s="84">
        <v>14229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7.0000000000000007E-2</v>
      </c>
      <c r="H11" s="7"/>
      <c r="I11" s="75">
        <v>5.2041450000000003E-2</v>
      </c>
      <c r="J11" s="25"/>
      <c r="K11" s="76">
        <v>1</v>
      </c>
      <c r="L11" s="76">
        <v>1E-4</v>
      </c>
      <c r="BD11" s="16"/>
      <c r="BE11" s="19"/>
      <c r="BF11" s="16"/>
      <c r="BH11" s="16"/>
    </row>
    <row r="12" spans="2:61">
      <c r="B12" s="79" t="s">
        <v>200</v>
      </c>
      <c r="C12" s="16"/>
      <c r="D12" s="16"/>
      <c r="E12" s="16"/>
      <c r="G12" s="81">
        <v>0</v>
      </c>
      <c r="I12" s="81">
        <v>4.8000000000000001E-2</v>
      </c>
      <c r="K12" s="80">
        <v>0.92230000000000001</v>
      </c>
      <c r="L12" s="80">
        <v>1E-4</v>
      </c>
    </row>
    <row r="13" spans="2:61">
      <c r="B13" s="79" t="s">
        <v>1871</v>
      </c>
      <c r="C13" s="16"/>
      <c r="D13" s="16"/>
      <c r="E13" s="16"/>
      <c r="G13" s="81">
        <v>0</v>
      </c>
      <c r="I13" s="81">
        <v>4.8000000000000001E-2</v>
      </c>
      <c r="K13" s="80">
        <v>0.92230000000000001</v>
      </c>
      <c r="L13" s="80">
        <v>1E-4</v>
      </c>
    </row>
    <row r="14" spans="2:61">
      <c r="B14" t="s">
        <v>1872</v>
      </c>
      <c r="C14" t="s">
        <v>1873</v>
      </c>
      <c r="D14" t="s">
        <v>100</v>
      </c>
      <c r="E14" t="s">
        <v>123</v>
      </c>
      <c r="F14" t="s">
        <v>102</v>
      </c>
      <c r="G14" s="77">
        <v>0.04</v>
      </c>
      <c r="H14" s="77">
        <v>120100</v>
      </c>
      <c r="I14" s="77">
        <v>4.8039999999999999E-2</v>
      </c>
      <c r="J14" s="78">
        <v>0</v>
      </c>
      <c r="K14" s="78">
        <v>0.92310000000000003</v>
      </c>
      <c r="L14" s="78">
        <v>1E-4</v>
      </c>
    </row>
    <row r="15" spans="2:61">
      <c r="B15" t="s">
        <v>1874</v>
      </c>
      <c r="C15" t="s">
        <v>1875</v>
      </c>
      <c r="D15" t="s">
        <v>100</v>
      </c>
      <c r="E15" t="s">
        <v>123</v>
      </c>
      <c r="F15" t="s">
        <v>102</v>
      </c>
      <c r="G15" s="77">
        <v>-0.04</v>
      </c>
      <c r="H15" s="77">
        <v>100</v>
      </c>
      <c r="I15" s="77">
        <v>-4.0000000000000003E-5</v>
      </c>
      <c r="J15" s="78">
        <v>0</v>
      </c>
      <c r="K15" s="78">
        <v>-8.0000000000000004E-4</v>
      </c>
      <c r="L15" s="78">
        <v>0</v>
      </c>
    </row>
    <row r="16" spans="2:61">
      <c r="B16" s="79" t="s">
        <v>1876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1877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205</v>
      </c>
      <c r="C19" t="s">
        <v>205</v>
      </c>
      <c r="D19" s="16"/>
      <c r="E19" t="s">
        <v>205</v>
      </c>
      <c r="F19" t="s">
        <v>205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805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205</v>
      </c>
      <c r="C21" t="s">
        <v>205</v>
      </c>
      <c r="D21" s="16"/>
      <c r="E21" t="s">
        <v>205</v>
      </c>
      <c r="F21" t="s">
        <v>205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213</v>
      </c>
      <c r="C22" s="16"/>
      <c r="D22" s="16"/>
      <c r="E22" s="16"/>
      <c r="G22" s="81">
        <v>7.0000000000000007E-2</v>
      </c>
      <c r="I22" s="81">
        <v>4.0414500000000003E-3</v>
      </c>
      <c r="K22" s="80">
        <v>7.7700000000000005E-2</v>
      </c>
      <c r="L22" s="80">
        <v>0</v>
      </c>
    </row>
    <row r="23" spans="2:12">
      <c r="B23" s="79" t="s">
        <v>1871</v>
      </c>
      <c r="C23" s="16"/>
      <c r="D23" s="16"/>
      <c r="E23" s="16"/>
      <c r="G23" s="81">
        <v>7.0000000000000007E-2</v>
      </c>
      <c r="I23" s="81">
        <v>4.0414500000000003E-3</v>
      </c>
      <c r="K23" s="80">
        <v>7.7700000000000005E-2</v>
      </c>
      <c r="L23" s="80">
        <v>0</v>
      </c>
    </row>
    <row r="24" spans="2:12">
      <c r="B24" t="s">
        <v>1878</v>
      </c>
      <c r="C24" t="s">
        <v>1879</v>
      </c>
      <c r="D24" t="s">
        <v>123</v>
      </c>
      <c r="E24" t="s">
        <v>123</v>
      </c>
      <c r="F24" t="s">
        <v>106</v>
      </c>
      <c r="G24" s="77">
        <v>7.0000000000000007E-2</v>
      </c>
      <c r="H24" s="77">
        <v>1500</v>
      </c>
      <c r="I24" s="77">
        <v>4.0414500000000003E-3</v>
      </c>
      <c r="J24" s="78">
        <v>0</v>
      </c>
      <c r="K24" s="78">
        <v>7.7700000000000005E-2</v>
      </c>
      <c r="L24" s="78">
        <v>0</v>
      </c>
    </row>
    <row r="25" spans="2:12">
      <c r="B25" s="79" t="s">
        <v>1880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205</v>
      </c>
      <c r="C26" t="s">
        <v>205</v>
      </c>
      <c r="D26" s="16"/>
      <c r="E26" t="s">
        <v>205</v>
      </c>
      <c r="F26" t="s">
        <v>205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1877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205</v>
      </c>
      <c r="C28" t="s">
        <v>205</v>
      </c>
      <c r="D28" s="16"/>
      <c r="E28" t="s">
        <v>205</v>
      </c>
      <c r="F28" t="s">
        <v>205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1881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205</v>
      </c>
      <c r="C30" t="s">
        <v>205</v>
      </c>
      <c r="D30" s="16"/>
      <c r="E30" t="s">
        <v>205</v>
      </c>
      <c r="F30" t="s">
        <v>205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805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205</v>
      </c>
      <c r="C32" t="s">
        <v>205</v>
      </c>
      <c r="D32" s="16"/>
      <c r="E32" t="s">
        <v>205</v>
      </c>
      <c r="F32" t="s">
        <v>205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215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B36" t="s">
        <v>297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F25" sqref="F2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1968</v>
      </c>
    </row>
    <row r="3" spans="1:60" s="1" customFormat="1">
      <c r="B3" s="2" t="s">
        <v>2</v>
      </c>
      <c r="C3" s="83" t="s">
        <v>1969</v>
      </c>
    </row>
    <row r="4" spans="1:60" s="1" customFormat="1">
      <c r="B4" s="2" t="s">
        <v>3</v>
      </c>
      <c r="C4" s="84">
        <v>14229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0.08</v>
      </c>
      <c r="H11" s="25"/>
      <c r="I11" s="75">
        <v>-1.75467687546246</v>
      </c>
      <c r="J11" s="76">
        <v>1</v>
      </c>
      <c r="K11" s="76">
        <v>-3.3E-3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213</v>
      </c>
      <c r="C14" s="19"/>
      <c r="D14" s="19"/>
      <c r="E14" s="19"/>
      <c r="F14" s="19"/>
      <c r="G14" s="81">
        <v>0.08</v>
      </c>
      <c r="H14" s="19"/>
      <c r="I14" s="81">
        <v>-1.75467687546246</v>
      </c>
      <c r="J14" s="80">
        <v>1</v>
      </c>
      <c r="K14" s="80">
        <v>-3.3E-3</v>
      </c>
      <c r="BF14" s="16" t="s">
        <v>126</v>
      </c>
    </row>
    <row r="15" spans="1:60">
      <c r="B15" t="s">
        <v>1882</v>
      </c>
      <c r="C15" t="s">
        <v>1883</v>
      </c>
      <c r="D15" t="s">
        <v>123</v>
      </c>
      <c r="E15" t="s">
        <v>123</v>
      </c>
      <c r="F15" t="s">
        <v>106</v>
      </c>
      <c r="G15" s="77">
        <v>0.02</v>
      </c>
      <c r="H15" s="77">
        <v>955.5</v>
      </c>
      <c r="I15" s="77">
        <v>-0.12810849941999999</v>
      </c>
      <c r="J15" s="78">
        <v>7.2999999999999995E-2</v>
      </c>
      <c r="K15" s="78">
        <v>-2.0000000000000001E-4</v>
      </c>
      <c r="BF15" s="16" t="s">
        <v>127</v>
      </c>
    </row>
    <row r="16" spans="1:60">
      <c r="B16" t="s">
        <v>1884</v>
      </c>
      <c r="C16" t="s">
        <v>1885</v>
      </c>
      <c r="D16" t="s">
        <v>123</v>
      </c>
      <c r="E16" t="s">
        <v>123</v>
      </c>
      <c r="F16" t="s">
        <v>106</v>
      </c>
      <c r="G16" s="77">
        <v>-0.01</v>
      </c>
      <c r="H16" s="77">
        <v>14859.75</v>
      </c>
      <c r="I16" s="77">
        <v>0.4910996858094</v>
      </c>
      <c r="J16" s="78">
        <v>-0.27989999999999998</v>
      </c>
      <c r="K16" s="78">
        <v>8.9999999999999998E-4</v>
      </c>
      <c r="BF16" s="16" t="s">
        <v>128</v>
      </c>
    </row>
    <row r="17" spans="2:58">
      <c r="B17" t="s">
        <v>1886</v>
      </c>
      <c r="C17" t="s">
        <v>1887</v>
      </c>
      <c r="D17" t="s">
        <v>123</v>
      </c>
      <c r="E17" t="s">
        <v>123</v>
      </c>
      <c r="F17" t="s">
        <v>106</v>
      </c>
      <c r="G17" s="77">
        <v>0.06</v>
      </c>
      <c r="H17" s="77">
        <v>4337.5</v>
      </c>
      <c r="I17" s="77">
        <v>-1.923753190077</v>
      </c>
      <c r="J17" s="78">
        <v>1.0964</v>
      </c>
      <c r="K17" s="78">
        <v>-3.7000000000000002E-3</v>
      </c>
      <c r="BF17" s="16" t="s">
        <v>129</v>
      </c>
    </row>
    <row r="18" spans="2:58">
      <c r="B18" t="s">
        <v>1888</v>
      </c>
      <c r="C18" t="s">
        <v>1889</v>
      </c>
      <c r="D18" t="s">
        <v>123</v>
      </c>
      <c r="E18" t="s">
        <v>123</v>
      </c>
      <c r="F18" t="s">
        <v>198</v>
      </c>
      <c r="G18" s="77">
        <v>-0.01</v>
      </c>
      <c r="H18" s="77">
        <v>2340</v>
      </c>
      <c r="I18" s="77">
        <v>2.1475707085139999E-2</v>
      </c>
      <c r="J18" s="78">
        <v>-1.2200000000000001E-2</v>
      </c>
      <c r="K18" s="78">
        <v>0</v>
      </c>
      <c r="BF18" s="16" t="s">
        <v>130</v>
      </c>
    </row>
    <row r="19" spans="2:58">
      <c r="B19" t="s">
        <v>1890</v>
      </c>
      <c r="C19" t="s">
        <v>1891</v>
      </c>
      <c r="D19" t="s">
        <v>123</v>
      </c>
      <c r="E19" t="s">
        <v>123</v>
      </c>
      <c r="F19" t="s">
        <v>106</v>
      </c>
      <c r="G19" s="77">
        <v>0.02</v>
      </c>
      <c r="H19" s="77">
        <v>111.328125</v>
      </c>
      <c r="I19" s="77">
        <v>-0.21539057885999999</v>
      </c>
      <c r="J19" s="78">
        <v>0.12280000000000001</v>
      </c>
      <c r="K19" s="78">
        <v>-4.0000000000000002E-4</v>
      </c>
      <c r="BF19" s="16" t="s">
        <v>131</v>
      </c>
    </row>
    <row r="20" spans="2:58">
      <c r="B20" t="s">
        <v>215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295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296</v>
      </c>
      <c r="C22" s="19"/>
      <c r="D22" s="19"/>
      <c r="E22" s="19"/>
      <c r="F22" s="19"/>
      <c r="G22" s="19"/>
      <c r="H22" s="19"/>
    </row>
    <row r="23" spans="2:58">
      <c r="B23" t="s">
        <v>297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1968</v>
      </c>
    </row>
    <row r="3" spans="2:81" s="1" customFormat="1">
      <c r="B3" s="2" t="s">
        <v>2</v>
      </c>
      <c r="C3" s="83" t="s">
        <v>1969</v>
      </c>
    </row>
    <row r="4" spans="2:81" s="1" customFormat="1">
      <c r="B4" s="2" t="s">
        <v>3</v>
      </c>
      <c r="C4" s="84">
        <v>14229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200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1892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205</v>
      </c>
      <c r="C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1893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205</v>
      </c>
      <c r="C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1892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1893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1968</v>
      </c>
    </row>
    <row r="3" spans="2:72" s="1" customFormat="1">
      <c r="B3" s="2" t="s">
        <v>2</v>
      </c>
      <c r="C3" s="83" t="s">
        <v>1969</v>
      </c>
    </row>
    <row r="4" spans="2:72" s="1" customFormat="1">
      <c r="B4" s="2" t="s">
        <v>3</v>
      </c>
      <c r="C4" s="84">
        <v>14229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1899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205</v>
      </c>
      <c r="C14" t="s">
        <v>205</v>
      </c>
      <c r="D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1900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205</v>
      </c>
      <c r="C16" t="s">
        <v>205</v>
      </c>
      <c r="D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1901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1902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805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205</v>
      </c>
      <c r="C22" t="s">
        <v>205</v>
      </c>
      <c r="D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G25" s="77">
        <v>0</v>
      </c>
      <c r="H25" t="s">
        <v>205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1903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205</v>
      </c>
      <c r="C27" t="s">
        <v>205</v>
      </c>
      <c r="D27" t="s">
        <v>205</v>
      </c>
      <c r="G27" s="77">
        <v>0</v>
      </c>
      <c r="H27" t="s">
        <v>205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1968</v>
      </c>
    </row>
    <row r="3" spans="2:65" s="1" customFormat="1">
      <c r="B3" s="2" t="s">
        <v>2</v>
      </c>
      <c r="C3" s="83" t="s">
        <v>1969</v>
      </c>
    </row>
    <row r="4" spans="2:65" s="1" customFormat="1">
      <c r="B4" s="2" t="s">
        <v>3</v>
      </c>
      <c r="C4" s="84">
        <v>14229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200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1904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1905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7">
        <v>0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7">
        <v>0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805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7">
        <v>0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1906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7">
        <v>0</v>
      </c>
      <c r="K23" t="s">
        <v>205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1907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7">
        <v>0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215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7"/>
  <sheetViews>
    <sheetView rightToLeft="1" workbookViewId="0">
      <selection activeCell="S11" sqref="S1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1968</v>
      </c>
    </row>
    <row r="3" spans="2:81" s="1" customFormat="1">
      <c r="B3" s="2" t="s">
        <v>2</v>
      </c>
      <c r="C3" s="83" t="s">
        <v>1969</v>
      </c>
    </row>
    <row r="4" spans="2:81" s="1" customFormat="1">
      <c r="B4" s="2" t="s">
        <v>3</v>
      </c>
      <c r="C4" s="84">
        <v>14229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0.01</v>
      </c>
      <c r="K11" s="7"/>
      <c r="L11" s="7"/>
      <c r="M11" s="76">
        <v>1E-4</v>
      </c>
      <c r="N11" s="75">
        <f>N12+N22</f>
        <v>296.46999999999997</v>
      </c>
      <c r="O11" s="7"/>
      <c r="P11" s="75">
        <f>P12+P22</f>
        <v>0.17472501257999998</v>
      </c>
      <c r="Q11" s="7"/>
      <c r="R11" s="76">
        <f>P11/$P$11</f>
        <v>1</v>
      </c>
      <c r="S11" s="76">
        <f>P11/'סכום נכסי הקרן'!$C$42</f>
        <v>3.3329905968415758E-4</v>
      </c>
      <c r="T11" s="35"/>
      <c r="BZ11" s="16"/>
      <c r="CC11" s="16"/>
    </row>
    <row r="12" spans="2:81">
      <c r="B12" s="79" t="s">
        <v>200</v>
      </c>
      <c r="C12" s="16"/>
      <c r="D12" s="16"/>
      <c r="E12" s="16"/>
      <c r="J12" s="81">
        <v>0.01</v>
      </c>
      <c r="M12" s="80">
        <v>1E-4</v>
      </c>
      <c r="N12" s="81">
        <f>N13+N15+N18+N20</f>
        <v>296.46999999999997</v>
      </c>
      <c r="P12" s="81">
        <f>P13+P15+P18+P20</f>
        <v>0.17472501257999998</v>
      </c>
      <c r="R12" s="80">
        <f t="shared" ref="R12:R26" si="0">P12/$P$11</f>
        <v>1</v>
      </c>
      <c r="S12" s="80">
        <f>P12/'סכום נכסי הקרן'!$C$42</f>
        <v>3.3329905968415758E-4</v>
      </c>
    </row>
    <row r="13" spans="2:81">
      <c r="B13" s="79" t="s">
        <v>1904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f t="shared" si="0"/>
        <v>0</v>
      </c>
      <c r="S13" s="80">
        <f>P13/'סכום נכסי הקרן'!$C$42</f>
        <v>0</v>
      </c>
    </row>
    <row r="14" spans="2:81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7">
        <v>0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f t="shared" si="0"/>
        <v>0</v>
      </c>
      <c r="S14" s="78">
        <f>P14/'סכום נכסי הקרן'!$C$42</f>
        <v>0</v>
      </c>
    </row>
    <row r="15" spans="2:81">
      <c r="B15" s="79" t="s">
        <v>1905</v>
      </c>
      <c r="C15" s="16"/>
      <c r="D15" s="16"/>
      <c r="E15" s="16"/>
      <c r="J15" s="81">
        <v>0.01</v>
      </c>
      <c r="M15" s="80">
        <v>1E-4</v>
      </c>
      <c r="N15" s="81">
        <f>SUM(N16:N17)</f>
        <v>296.46999999999997</v>
      </c>
      <c r="P15" s="81">
        <f>SUM(P16:P17)</f>
        <v>0.17472501257999998</v>
      </c>
      <c r="R15" s="80">
        <f t="shared" si="0"/>
        <v>1</v>
      </c>
      <c r="S15" s="80">
        <f>P15/'סכום נכסי הקרן'!$C$42</f>
        <v>3.3329905968415758E-4</v>
      </c>
    </row>
    <row r="16" spans="2:81">
      <c r="B16" t="s">
        <v>1908</v>
      </c>
      <c r="C16" t="s">
        <v>1909</v>
      </c>
      <c r="D16" t="s">
        <v>123</v>
      </c>
      <c r="E16" t="s">
        <v>657</v>
      </c>
      <c r="F16" t="s">
        <v>595</v>
      </c>
      <c r="G16" t="s">
        <v>2668</v>
      </c>
      <c r="H16" t="s">
        <v>206</v>
      </c>
      <c r="I16" s="89">
        <v>45046</v>
      </c>
      <c r="J16" s="77">
        <v>0.01</v>
      </c>
      <c r="K16" t="s">
        <v>102</v>
      </c>
      <c r="L16" s="78">
        <v>0</v>
      </c>
      <c r="M16" s="78">
        <v>1E-4</v>
      </c>
      <c r="N16" s="77">
        <v>295.82</v>
      </c>
      <c r="O16" s="77">
        <v>59</v>
      </c>
      <c r="P16" s="77">
        <v>0.17453379999999999</v>
      </c>
      <c r="Q16" s="78">
        <v>0</v>
      </c>
      <c r="R16" s="78">
        <f t="shared" si="0"/>
        <v>0.99890563705117807</v>
      </c>
      <c r="S16" s="78">
        <f>P16/'סכום נכסי הקרן'!$C$42</f>
        <v>3.3293430954236207E-4</v>
      </c>
      <c r="W16" s="88"/>
    </row>
    <row r="17" spans="2:23">
      <c r="B17" t="s">
        <v>2669</v>
      </c>
      <c r="C17">
        <v>9556</v>
      </c>
      <c r="D17" t="s">
        <v>123</v>
      </c>
      <c r="E17" t="s">
        <v>657</v>
      </c>
      <c r="F17" t="s">
        <v>2670</v>
      </c>
      <c r="G17" t="s">
        <v>2668</v>
      </c>
      <c r="H17" t="s">
        <v>206</v>
      </c>
      <c r="I17" s="89">
        <v>45046</v>
      </c>
      <c r="J17" s="87">
        <v>0</v>
      </c>
      <c r="K17" t="s">
        <v>102</v>
      </c>
      <c r="L17" s="86">
        <v>0</v>
      </c>
      <c r="M17" s="86">
        <v>0</v>
      </c>
      <c r="N17" s="87">
        <v>0.65</v>
      </c>
      <c r="O17" s="87">
        <v>29.41732</v>
      </c>
      <c r="P17" s="87">
        <v>1.9121258E-4</v>
      </c>
      <c r="Q17" s="86">
        <v>0</v>
      </c>
      <c r="R17" s="86">
        <f t="shared" si="0"/>
        <v>1.0943629488219437E-3</v>
      </c>
      <c r="S17" s="86">
        <f>P17/'סכום נכסי הקרן'!$C$42</f>
        <v>3.6475014179553569E-7</v>
      </c>
      <c r="W17" s="88"/>
    </row>
    <row r="18" spans="2:23">
      <c r="B18" s="79" t="s">
        <v>300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f t="shared" si="0"/>
        <v>0</v>
      </c>
      <c r="S18" s="80">
        <f>P18/'סכום נכסי הקרן'!$C$42</f>
        <v>0</v>
      </c>
    </row>
    <row r="19" spans="2:23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J19" s="77">
        <v>0</v>
      </c>
      <c r="K19" t="s">
        <v>205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f t="shared" si="0"/>
        <v>0</v>
      </c>
      <c r="S19" s="78">
        <f>P19/'סכום נכסי הקרן'!$C$42</f>
        <v>0</v>
      </c>
    </row>
    <row r="20" spans="2:23">
      <c r="B20" s="79" t="s">
        <v>805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f t="shared" si="0"/>
        <v>0</v>
      </c>
      <c r="S20" s="80">
        <f>P20/'סכום נכסי הקרן'!$C$42</f>
        <v>0</v>
      </c>
    </row>
    <row r="21" spans="2:23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J21" s="77">
        <v>0</v>
      </c>
      <c r="K21" t="s">
        <v>205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f t="shared" si="0"/>
        <v>0</v>
      </c>
      <c r="S21" s="78">
        <f>P21/'סכום נכסי הקרן'!$C$42</f>
        <v>0</v>
      </c>
    </row>
    <row r="22" spans="2:23">
      <c r="B22" s="79" t="s">
        <v>213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f t="shared" si="0"/>
        <v>0</v>
      </c>
      <c r="S22" s="80">
        <f>P22/'סכום נכסי הקרן'!$C$42</f>
        <v>0</v>
      </c>
    </row>
    <row r="23" spans="2:23">
      <c r="B23" s="79" t="s">
        <v>301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f t="shared" si="0"/>
        <v>0</v>
      </c>
      <c r="S23" s="80">
        <f>P23/'סכום נכסי הקרן'!$C$42</f>
        <v>0</v>
      </c>
    </row>
    <row r="24" spans="2:23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7">
        <v>0</v>
      </c>
      <c r="K24" t="s">
        <v>205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f t="shared" si="0"/>
        <v>0</v>
      </c>
      <c r="S24" s="78">
        <f>P24/'סכום נכסי הקרן'!$C$42</f>
        <v>0</v>
      </c>
    </row>
    <row r="25" spans="2:23">
      <c r="B25" s="79" t="s">
        <v>302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f t="shared" si="0"/>
        <v>0</v>
      </c>
      <c r="S25" s="80">
        <f>P25/'סכום נכסי הקרן'!$C$42</f>
        <v>0</v>
      </c>
    </row>
    <row r="26" spans="2:23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7">
        <v>0</v>
      </c>
      <c r="K26" t="s">
        <v>205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f t="shared" si="0"/>
        <v>0</v>
      </c>
      <c r="S26" s="78">
        <f>P26/'סכום נכסי הקרן'!$C$42</f>
        <v>0</v>
      </c>
    </row>
    <row r="27" spans="2:23">
      <c r="B27" t="s">
        <v>215</v>
      </c>
      <c r="C27" s="16"/>
      <c r="D27" s="16"/>
      <c r="E27" s="16"/>
    </row>
    <row r="28" spans="2:23">
      <c r="B28" t="s">
        <v>295</v>
      </c>
      <c r="C28" s="16"/>
      <c r="D28" s="16"/>
      <c r="E28" s="16"/>
    </row>
    <row r="29" spans="2:23">
      <c r="B29" t="s">
        <v>296</v>
      </c>
      <c r="C29" s="16"/>
      <c r="D29" s="16"/>
      <c r="E29" s="16"/>
    </row>
    <row r="30" spans="2:23">
      <c r="B30" t="s">
        <v>297</v>
      </c>
      <c r="C30" s="16"/>
      <c r="D30" s="16"/>
      <c r="E30" s="16"/>
    </row>
    <row r="31" spans="2:23">
      <c r="C31" s="16"/>
      <c r="D31" s="16"/>
      <c r="E31" s="16"/>
    </row>
    <row r="32" spans="2:2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5" spans="2:2">
      <c r="B515" s="16"/>
    </row>
    <row r="516" spans="2:2">
      <c r="B516" s="16"/>
    </row>
    <row r="517" spans="2:2">
      <c r="B517" s="19"/>
    </row>
  </sheetData>
  <mergeCells count="2">
    <mergeCell ref="B6:S6"/>
    <mergeCell ref="B7:S7"/>
  </mergeCells>
  <dataValidations count="1">
    <dataValidation allowBlank="1" showInputMessage="1" showErrorMessage="1" sqref="C1:C4 A5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1968</v>
      </c>
    </row>
    <row r="3" spans="2:98" s="1" customFormat="1">
      <c r="B3" s="2" t="s">
        <v>2</v>
      </c>
      <c r="C3" s="83" t="s">
        <v>1969</v>
      </c>
    </row>
    <row r="4" spans="2:98" s="1" customFormat="1">
      <c r="B4" s="2" t="s">
        <v>3</v>
      </c>
      <c r="C4" s="84">
        <v>14229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200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301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302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215</v>
      </c>
      <c r="C19" s="16"/>
      <c r="D19" s="16"/>
      <c r="E19" s="16"/>
    </row>
    <row r="20" spans="2:13">
      <c r="B20" t="s">
        <v>295</v>
      </c>
      <c r="C20" s="16"/>
      <c r="D20" s="16"/>
      <c r="E20" s="16"/>
    </row>
    <row r="21" spans="2:13">
      <c r="B21" t="s">
        <v>296</v>
      </c>
      <c r="C21" s="16"/>
      <c r="D21" s="16"/>
      <c r="E21" s="16"/>
    </row>
    <row r="22" spans="2:13">
      <c r="B22" t="s">
        <v>297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4" workbookViewId="0">
      <selection activeCell="W16" sqref="W16:W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1968</v>
      </c>
    </row>
    <row r="3" spans="2:55" s="1" customFormat="1">
      <c r="B3" s="2" t="s">
        <v>2</v>
      </c>
      <c r="C3" s="83" t="s">
        <v>1969</v>
      </c>
    </row>
    <row r="4" spans="2:55" s="1" customFormat="1">
      <c r="B4" s="2" t="s">
        <v>3</v>
      </c>
      <c r="C4" s="84">
        <v>14229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0.1</v>
      </c>
      <c r="G11" s="7"/>
      <c r="H11" s="75">
        <v>0.280227773703</v>
      </c>
      <c r="I11" s="7"/>
      <c r="J11" s="76">
        <v>1</v>
      </c>
      <c r="K11" s="76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200</v>
      </c>
      <c r="C12" s="16"/>
      <c r="F12" s="81">
        <v>0.08</v>
      </c>
      <c r="H12" s="81">
        <v>0.204767081775</v>
      </c>
      <c r="J12" s="80">
        <v>0.73070000000000002</v>
      </c>
      <c r="K12" s="80">
        <v>4.0000000000000002E-4</v>
      </c>
    </row>
    <row r="13" spans="2:55">
      <c r="B13" s="79" t="s">
        <v>1910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205</v>
      </c>
      <c r="C14" t="s">
        <v>205</v>
      </c>
      <c r="D14" t="s">
        <v>205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1911</v>
      </c>
      <c r="C15" s="16"/>
      <c r="F15" s="81">
        <v>0.08</v>
      </c>
      <c r="H15" s="81">
        <v>0.204767081775</v>
      </c>
      <c r="J15" s="80">
        <v>0.73070000000000002</v>
      </c>
      <c r="K15" s="80">
        <v>4.0000000000000002E-4</v>
      </c>
    </row>
    <row r="16" spans="2:55">
      <c r="B16" t="s">
        <v>1912</v>
      </c>
      <c r="C16" t="s">
        <v>1913</v>
      </c>
      <c r="D16" t="s">
        <v>106</v>
      </c>
      <c r="E16" s="89">
        <v>45103</v>
      </c>
      <c r="F16" s="77">
        <v>0.01</v>
      </c>
      <c r="G16" s="77">
        <v>126356.95</v>
      </c>
      <c r="H16" s="77">
        <v>4.8634790055000002E-2</v>
      </c>
      <c r="I16" s="78">
        <v>0</v>
      </c>
      <c r="J16" s="78">
        <v>0.1736</v>
      </c>
      <c r="K16" s="78">
        <v>1E-4</v>
      </c>
      <c r="W16" s="88"/>
    </row>
    <row r="17" spans="2:23">
      <c r="B17" t="s">
        <v>1914</v>
      </c>
      <c r="C17" t="s">
        <v>1915</v>
      </c>
      <c r="D17" t="s">
        <v>102</v>
      </c>
      <c r="E17" s="89">
        <v>45158</v>
      </c>
      <c r="F17" s="77">
        <v>0.06</v>
      </c>
      <c r="G17" s="77">
        <v>179087.5435</v>
      </c>
      <c r="H17" s="77">
        <v>0.1074525261</v>
      </c>
      <c r="I17" s="78">
        <v>0</v>
      </c>
      <c r="J17" s="78">
        <v>0.38340000000000002</v>
      </c>
      <c r="K17" s="78">
        <v>2.0000000000000001E-4</v>
      </c>
      <c r="W17" s="88"/>
    </row>
    <row r="18" spans="2:23">
      <c r="B18" t="s">
        <v>1916</v>
      </c>
      <c r="C18" t="s">
        <v>1917</v>
      </c>
      <c r="D18" t="s">
        <v>106</v>
      </c>
      <c r="E18" s="89">
        <v>45103</v>
      </c>
      <c r="F18" s="77">
        <v>0.01</v>
      </c>
      <c r="G18" s="77">
        <v>126473.8</v>
      </c>
      <c r="H18" s="77">
        <v>4.8679765620000003E-2</v>
      </c>
      <c r="I18" s="78">
        <v>0</v>
      </c>
      <c r="J18" s="78">
        <v>0.17369999999999999</v>
      </c>
      <c r="K18" s="78">
        <v>1E-4</v>
      </c>
      <c r="W18" s="88"/>
    </row>
    <row r="19" spans="2:23">
      <c r="B19" s="79" t="s">
        <v>1918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205</v>
      </c>
      <c r="C20" t="s">
        <v>205</v>
      </c>
      <c r="D20" t="s">
        <v>205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1919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205</v>
      </c>
      <c r="C22" t="s">
        <v>205</v>
      </c>
      <c r="D22" t="s">
        <v>205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213</v>
      </c>
      <c r="C23" s="16"/>
      <c r="F23" s="81">
        <v>0.02</v>
      </c>
      <c r="H23" s="81">
        <v>7.5460691928000007E-2</v>
      </c>
      <c r="J23" s="80">
        <v>0.26929999999999998</v>
      </c>
      <c r="K23" s="80">
        <v>1E-4</v>
      </c>
    </row>
    <row r="24" spans="2:23">
      <c r="B24" s="79" t="s">
        <v>1920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205</v>
      </c>
      <c r="C25" t="s">
        <v>205</v>
      </c>
      <c r="D25" t="s">
        <v>205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1921</v>
      </c>
      <c r="C26" s="16"/>
      <c r="F26" s="81">
        <v>0.02</v>
      </c>
      <c r="H26" s="81">
        <v>7.5460691928000007E-2</v>
      </c>
      <c r="J26" s="80">
        <v>0.26929999999999998</v>
      </c>
      <c r="K26" s="80">
        <v>1E-4</v>
      </c>
    </row>
    <row r="27" spans="2:23">
      <c r="B27" t="s">
        <v>1922</v>
      </c>
      <c r="C27" t="s">
        <v>1923</v>
      </c>
      <c r="D27" t="s">
        <v>106</v>
      </c>
      <c r="E27" s="89">
        <v>44616</v>
      </c>
      <c r="F27" s="77">
        <v>0.02</v>
      </c>
      <c r="G27" s="77">
        <v>98026.36</v>
      </c>
      <c r="H27" s="77">
        <v>7.5460691928000007E-2</v>
      </c>
      <c r="I27" s="78">
        <v>0</v>
      </c>
      <c r="J27" s="78">
        <v>0.26929999999999998</v>
      </c>
      <c r="K27" s="78">
        <v>1E-4</v>
      </c>
      <c r="W27" s="88"/>
    </row>
    <row r="28" spans="2:23">
      <c r="B28" s="79" t="s">
        <v>1924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205</v>
      </c>
      <c r="C29" t="s">
        <v>205</v>
      </c>
      <c r="D29" t="s">
        <v>205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1925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23">
      <c r="B31" t="s">
        <v>205</v>
      </c>
      <c r="C31" t="s">
        <v>205</v>
      </c>
      <c r="D31" t="s">
        <v>205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23">
      <c r="B32" t="s">
        <v>215</v>
      </c>
      <c r="C32" s="16"/>
    </row>
    <row r="33" spans="2:3">
      <c r="B33" t="s">
        <v>295</v>
      </c>
      <c r="C33" s="16"/>
    </row>
    <row r="34" spans="2:3">
      <c r="B34" t="s">
        <v>296</v>
      </c>
      <c r="C34" s="16"/>
    </row>
    <row r="35" spans="2:3">
      <c r="B35" t="s">
        <v>297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1968</v>
      </c>
    </row>
    <row r="3" spans="2:59" s="1" customFormat="1">
      <c r="B3" s="2" t="s">
        <v>2</v>
      </c>
      <c r="C3" s="83" t="s">
        <v>1969</v>
      </c>
    </row>
    <row r="4" spans="2:59" s="1" customFormat="1">
      <c r="B4" s="2" t="s">
        <v>3</v>
      </c>
      <c r="C4" s="84">
        <v>14229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3.86</v>
      </c>
      <c r="H11" s="7"/>
      <c r="I11" s="75">
        <v>1.1657539999999999E-5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1926</v>
      </c>
      <c r="C12" s="16"/>
      <c r="D12" s="16"/>
      <c r="G12" s="81">
        <v>3.86</v>
      </c>
      <c r="I12" s="81">
        <v>1.1657539999999999E-5</v>
      </c>
      <c r="K12" s="80">
        <v>0.99539999999999995</v>
      </c>
      <c r="L12" s="80">
        <v>0</v>
      </c>
    </row>
    <row r="13" spans="2:59">
      <c r="B13" t="s">
        <v>1927</v>
      </c>
      <c r="C13" t="s">
        <v>1928</v>
      </c>
      <c r="D13" t="s">
        <v>595</v>
      </c>
      <c r="E13" t="s">
        <v>102</v>
      </c>
      <c r="F13" s="89">
        <v>44607</v>
      </c>
      <c r="G13" s="77">
        <v>3.18</v>
      </c>
      <c r="H13" s="77">
        <v>0.3649</v>
      </c>
      <c r="I13" s="77">
        <v>1.160382E-5</v>
      </c>
      <c r="J13" s="78">
        <v>0</v>
      </c>
      <c r="K13" s="78">
        <v>0.99539999999999995</v>
      </c>
      <c r="L13" s="78">
        <v>0</v>
      </c>
    </row>
    <row r="14" spans="2:59">
      <c r="B14" t="s">
        <v>1929</v>
      </c>
      <c r="C14" t="s">
        <v>1930</v>
      </c>
      <c r="D14" t="s">
        <v>125</v>
      </c>
      <c r="E14" t="s">
        <v>102</v>
      </c>
      <c r="F14" s="89">
        <v>44537</v>
      </c>
      <c r="G14" s="77">
        <v>0.68</v>
      </c>
      <c r="H14" s="77">
        <v>7.9000000000000008E-3</v>
      </c>
      <c r="I14" s="77">
        <v>5.3720000000000001E-8</v>
      </c>
      <c r="J14" s="78">
        <v>0</v>
      </c>
      <c r="K14" s="78">
        <v>0</v>
      </c>
      <c r="L14" s="78">
        <v>0</v>
      </c>
      <c r="W14" s="88"/>
    </row>
    <row r="15" spans="2:59">
      <c r="B15" s="79" t="s">
        <v>1866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205</v>
      </c>
      <c r="C16" t="s">
        <v>205</v>
      </c>
      <c r="D16" t="s">
        <v>205</v>
      </c>
      <c r="E16" t="s">
        <v>205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215</v>
      </c>
      <c r="C17" s="16"/>
      <c r="D17" s="16"/>
    </row>
    <row r="18" spans="2:4">
      <c r="B18" t="s">
        <v>295</v>
      </c>
      <c r="C18" s="16"/>
      <c r="D18" s="16"/>
    </row>
    <row r="19" spans="2:4">
      <c r="B19" t="s">
        <v>296</v>
      </c>
      <c r="C19" s="16"/>
      <c r="D19" s="16"/>
    </row>
    <row r="20" spans="2:4">
      <c r="B20" t="s">
        <v>297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1968</v>
      </c>
    </row>
    <row r="3" spans="2:52" s="1" customFormat="1">
      <c r="B3" s="2" t="s">
        <v>2</v>
      </c>
      <c r="C3" s="83" t="s">
        <v>1969</v>
      </c>
    </row>
    <row r="4" spans="2:52" s="1" customFormat="1">
      <c r="B4" s="2" t="s">
        <v>3</v>
      </c>
      <c r="C4" s="84">
        <v>14229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493.8</v>
      </c>
      <c r="H11" s="7"/>
      <c r="I11" s="75">
        <v>-6.6959280000000003E-3</v>
      </c>
      <c r="J11" s="7"/>
      <c r="K11" s="76">
        <v>1</v>
      </c>
      <c r="L11" s="76">
        <v>0</v>
      </c>
      <c r="AZ11" s="16"/>
    </row>
    <row r="12" spans="2:52">
      <c r="B12" s="79" t="s">
        <v>200</v>
      </c>
      <c r="C12" s="16"/>
      <c r="D12" s="16"/>
      <c r="G12" s="81">
        <v>493.8</v>
      </c>
      <c r="I12" s="81">
        <v>-6.6959280000000003E-3</v>
      </c>
      <c r="K12" s="80">
        <v>1</v>
      </c>
      <c r="L12" s="80">
        <v>0</v>
      </c>
    </row>
    <row r="13" spans="2:52">
      <c r="B13" s="79" t="s">
        <v>1871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1876</v>
      </c>
      <c r="C15" s="16"/>
      <c r="D15" s="16"/>
      <c r="G15" s="81">
        <v>493.8</v>
      </c>
      <c r="I15" s="81">
        <v>-6.6959280000000003E-3</v>
      </c>
      <c r="K15" s="80">
        <v>1</v>
      </c>
      <c r="L15" s="80">
        <v>0</v>
      </c>
    </row>
    <row r="16" spans="2:52">
      <c r="B16" t="s">
        <v>1931</v>
      </c>
      <c r="C16" t="s">
        <v>1932</v>
      </c>
      <c r="D16" t="s">
        <v>2003</v>
      </c>
      <c r="E16" t="s">
        <v>106</v>
      </c>
      <c r="F16" s="89">
        <v>45181</v>
      </c>
      <c r="G16" s="77">
        <v>493.8</v>
      </c>
      <c r="H16" s="77">
        <v>0.62319999999999998</v>
      </c>
      <c r="I16" s="77">
        <v>1.0073520000000001E-2</v>
      </c>
      <c r="J16" s="78">
        <v>0</v>
      </c>
      <c r="K16" s="78">
        <v>-1.5044</v>
      </c>
      <c r="L16" s="78">
        <v>0</v>
      </c>
    </row>
    <row r="17" spans="2:12">
      <c r="B17" t="s">
        <v>1933</v>
      </c>
      <c r="C17" t="s">
        <v>1934</v>
      </c>
      <c r="D17" t="s">
        <v>2003</v>
      </c>
      <c r="E17" t="s">
        <v>106</v>
      </c>
      <c r="F17" s="89">
        <v>45140</v>
      </c>
      <c r="G17" s="77">
        <v>-148.13999999999999</v>
      </c>
      <c r="H17" s="77">
        <v>2.6110000000000002</v>
      </c>
      <c r="I17" s="77">
        <v>-1.7347194E-2</v>
      </c>
      <c r="J17" s="78">
        <v>0</v>
      </c>
      <c r="K17" s="78">
        <v>2.5907</v>
      </c>
      <c r="L17" s="78">
        <v>0</v>
      </c>
    </row>
    <row r="18" spans="2:12">
      <c r="B18" t="s">
        <v>1933</v>
      </c>
      <c r="C18" t="s">
        <v>1935</v>
      </c>
      <c r="D18" t="s">
        <v>2003</v>
      </c>
      <c r="E18" t="s">
        <v>106</v>
      </c>
      <c r="F18" s="89">
        <v>45140</v>
      </c>
      <c r="G18" s="77">
        <v>148.13999999999999</v>
      </c>
      <c r="H18" s="77">
        <v>7.4800000000000005E-2</v>
      </c>
      <c r="I18" s="77">
        <v>5.7774599999999997E-4</v>
      </c>
      <c r="J18" s="78">
        <v>0</v>
      </c>
      <c r="K18" s="78">
        <v>-8.6300000000000002E-2</v>
      </c>
      <c r="L18" s="78">
        <v>0</v>
      </c>
    </row>
    <row r="19" spans="2:12">
      <c r="B19" s="79" t="s">
        <v>1936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1877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805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205</v>
      </c>
      <c r="C24" t="s">
        <v>205</v>
      </c>
      <c r="D24" t="s">
        <v>205</v>
      </c>
      <c r="E24" t="s">
        <v>205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213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1871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1880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1877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1881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805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205</v>
      </c>
      <c r="C35" t="s">
        <v>205</v>
      </c>
      <c r="D35" t="s">
        <v>205</v>
      </c>
      <c r="E35" t="s">
        <v>205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215</v>
      </c>
      <c r="C36" s="16"/>
      <c r="D36" s="16"/>
    </row>
    <row r="37" spans="2:12">
      <c r="B37" t="s">
        <v>295</v>
      </c>
      <c r="C37" s="16"/>
      <c r="D37" s="16"/>
    </row>
    <row r="38" spans="2:12">
      <c r="B38" t="s">
        <v>296</v>
      </c>
      <c r="C38" s="16"/>
      <c r="D38" s="16"/>
    </row>
    <row r="39" spans="2:12">
      <c r="B39" t="s">
        <v>297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3"/>
  <sheetViews>
    <sheetView rightToLeft="1" workbookViewId="0">
      <selection activeCell="K11" sqref="K11:L5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1968</v>
      </c>
    </row>
    <row r="3" spans="2:13" s="1" customFormat="1">
      <c r="B3" s="2" t="s">
        <v>2</v>
      </c>
      <c r="C3" s="83" t="s">
        <v>1969</v>
      </c>
    </row>
    <row r="4" spans="2:13" s="1" customFormat="1">
      <c r="B4" s="2" t="s">
        <v>3</v>
      </c>
      <c r="C4" s="84">
        <v>14229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J12+J49</f>
        <v>87.698022209999991</v>
      </c>
      <c r="K11" s="76">
        <f>J11/$J$11</f>
        <v>1</v>
      </c>
      <c r="L11" s="76">
        <f>J11/'סכום נכסי הקרן'!$C$42</f>
        <v>0.16728954777078756</v>
      </c>
    </row>
    <row r="12" spans="2:13">
      <c r="B12" s="79" t="s">
        <v>200</v>
      </c>
      <c r="C12" s="26"/>
      <c r="D12" s="27"/>
      <c r="E12" s="27"/>
      <c r="F12" s="27"/>
      <c r="G12" s="27"/>
      <c r="H12" s="27"/>
      <c r="I12" s="80">
        <v>0</v>
      </c>
      <c r="J12" s="81">
        <f>J13+J18+J39+J41+J43+J45+J47</f>
        <v>84.315182209999989</v>
      </c>
      <c r="K12" s="80">
        <f t="shared" ref="K12:K55" si="0">J12/$J$11</f>
        <v>0.96142626806452358</v>
      </c>
      <c r="L12" s="80">
        <f>J12/'סכום נכסי הקרן'!$C$42</f>
        <v>0.1608365655994701</v>
      </c>
    </row>
    <row r="13" spans="2:13">
      <c r="B13" s="79" t="s">
        <v>201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61.563309999999994</v>
      </c>
      <c r="K13" s="80">
        <f t="shared" si="0"/>
        <v>0.70199199991741756</v>
      </c>
      <c r="L13" s="80">
        <f>J13/'סכום נכסי הקרן'!$C$42</f>
        <v>0.11743592420489551</v>
      </c>
    </row>
    <row r="14" spans="2:13">
      <c r="B14" s="83" t="s">
        <v>1970</v>
      </c>
      <c r="C14" t="s">
        <v>1999</v>
      </c>
      <c r="D14">
        <v>11</v>
      </c>
      <c r="E14" t="s">
        <v>202</v>
      </c>
      <c r="F14" s="84" t="s">
        <v>203</v>
      </c>
      <c r="G14" t="s">
        <v>102</v>
      </c>
      <c r="H14" s="86">
        <v>4.3799999999999999E-2</v>
      </c>
      <c r="I14" s="86">
        <v>4.3799999999999999E-2</v>
      </c>
      <c r="J14" s="87">
        <v>7.7421099999999994</v>
      </c>
      <c r="K14" s="86">
        <f t="shared" si="0"/>
        <v>8.8281466387701332E-2</v>
      </c>
      <c r="L14" s="86">
        <f>J14/'סכום נכסי הקרן'!$C$42</f>
        <v>1.4768566588540538E-2</v>
      </c>
    </row>
    <row r="15" spans="2:13">
      <c r="B15" s="83" t="s">
        <v>1974</v>
      </c>
      <c r="C15" t="s">
        <v>2000</v>
      </c>
      <c r="D15">
        <v>12</v>
      </c>
      <c r="E15" t="s">
        <v>202</v>
      </c>
      <c r="F15" s="84" t="s">
        <v>203</v>
      </c>
      <c r="G15" t="s">
        <v>102</v>
      </c>
      <c r="H15" s="86">
        <v>4.3700000000000003E-2</v>
      </c>
      <c r="I15" s="86">
        <v>4.3700000000000003E-2</v>
      </c>
      <c r="J15" s="87">
        <v>3.3621099999999999</v>
      </c>
      <c r="K15" s="86">
        <f t="shared" si="0"/>
        <v>3.833735260242422E-2</v>
      </c>
      <c r="L15" s="86">
        <f>J15/'סכום נכסי הקרן'!$C$42</f>
        <v>6.4134383795887723E-3</v>
      </c>
    </row>
    <row r="16" spans="2:13">
      <c r="B16" s="83" t="s">
        <v>1980</v>
      </c>
      <c r="C16" s="83" t="s">
        <v>2001</v>
      </c>
      <c r="D16">
        <v>10</v>
      </c>
      <c r="E16" t="s">
        <v>202</v>
      </c>
      <c r="F16" s="84" t="s">
        <v>203</v>
      </c>
      <c r="G16" t="s">
        <v>102</v>
      </c>
      <c r="H16" s="86">
        <v>4.3900000000000002E-2</v>
      </c>
      <c r="I16" s="86">
        <v>4.3900000000000002E-2</v>
      </c>
      <c r="J16" s="87">
        <f>6.85565+42.47107</f>
        <v>49.326719999999995</v>
      </c>
      <c r="K16" s="86">
        <f t="shared" si="0"/>
        <v>0.56246103112659918</v>
      </c>
      <c r="L16" s="86">
        <f>J16/'סכום נכסי הקרן'!$C$42</f>
        <v>9.4093851535859641E-2</v>
      </c>
    </row>
    <row r="17" spans="2:12">
      <c r="B17" s="83" t="s">
        <v>1989</v>
      </c>
      <c r="C17" s="83" t="s">
        <v>2002</v>
      </c>
      <c r="D17">
        <v>20</v>
      </c>
      <c r="E17" t="s">
        <v>202</v>
      </c>
      <c r="F17" s="84" t="s">
        <v>1972</v>
      </c>
      <c r="G17" t="s">
        <v>102</v>
      </c>
      <c r="H17" s="86">
        <v>4.2700000000000002E-2</v>
      </c>
      <c r="I17" s="86">
        <v>4.2700000000000002E-2</v>
      </c>
      <c r="J17" s="87">
        <v>1.1323699999999999</v>
      </c>
      <c r="K17" s="86">
        <f t="shared" si="0"/>
        <v>1.2912149800692751E-2</v>
      </c>
      <c r="L17" s="86">
        <f>J17/'סכום נכסי הקרן'!$C$42</f>
        <v>2.1600677009065549E-3</v>
      </c>
    </row>
    <row r="18" spans="2:12">
      <c r="B18" s="79" t="s">
        <v>204</v>
      </c>
      <c r="C18" s="26"/>
      <c r="D18" s="27"/>
      <c r="E18" s="27"/>
      <c r="F18" s="27"/>
      <c r="G18" s="27"/>
      <c r="H18" s="27"/>
      <c r="I18" s="80">
        <v>0</v>
      </c>
      <c r="J18" s="81">
        <f>SUM(J19:J38)</f>
        <v>22.751872210000002</v>
      </c>
      <c r="K18" s="80">
        <f t="shared" si="0"/>
        <v>0.25943426814710607</v>
      </c>
      <c r="L18" s="80">
        <f>J18/'סכום נכסי הקרן'!$C$42</f>
        <v>4.3400641394574613E-2</v>
      </c>
    </row>
    <row r="19" spans="2:12">
      <c r="B19" s="83" t="s">
        <v>1970</v>
      </c>
      <c r="C19" s="83" t="s">
        <v>1971</v>
      </c>
      <c r="D19">
        <v>11</v>
      </c>
      <c r="E19" t="s">
        <v>202</v>
      </c>
      <c r="F19" t="s">
        <v>1972</v>
      </c>
      <c r="G19" t="s">
        <v>110</v>
      </c>
      <c r="H19" s="86">
        <v>0</v>
      </c>
      <c r="I19" s="86">
        <v>0</v>
      </c>
      <c r="J19" s="87">
        <v>8.9000000000000006E-4</v>
      </c>
      <c r="K19" s="86">
        <f t="shared" si="0"/>
        <v>1.0148461476917042E-5</v>
      </c>
      <c r="L19" s="86">
        <f>J19/'סכום נכסי הקרן'!$C$42</f>
        <v>1.6977315310427108E-6</v>
      </c>
    </row>
    <row r="20" spans="2:12">
      <c r="B20" s="83" t="s">
        <v>1974</v>
      </c>
      <c r="C20" s="83" t="s">
        <v>1976</v>
      </c>
      <c r="D20">
        <v>12</v>
      </c>
      <c r="E20" t="s">
        <v>202</v>
      </c>
      <c r="F20" t="s">
        <v>203</v>
      </c>
      <c r="G20" t="s">
        <v>110</v>
      </c>
      <c r="H20" s="86">
        <v>3.2300000000000002E-2</v>
      </c>
      <c r="I20" s="86">
        <v>3.2300000000000002E-2</v>
      </c>
      <c r="J20" s="87">
        <v>8.3499999999999998E-3</v>
      </c>
      <c r="K20" s="86">
        <f t="shared" si="0"/>
        <v>9.5213093631749772E-5</v>
      </c>
      <c r="L20" s="86">
        <f>J20/'סכום נכסי הקרן'!$C$42</f>
        <v>1.5928155375513071E-5</v>
      </c>
    </row>
    <row r="21" spans="2:12">
      <c r="B21" s="83" t="s">
        <v>1980</v>
      </c>
      <c r="C21" s="83" t="s">
        <v>1984</v>
      </c>
      <c r="D21">
        <v>10</v>
      </c>
      <c r="E21" t="s">
        <v>202</v>
      </c>
      <c r="F21" t="s">
        <v>1972</v>
      </c>
      <c r="G21" t="s">
        <v>110</v>
      </c>
      <c r="H21" s="86">
        <v>3.3300000000000003E-2</v>
      </c>
      <c r="I21" s="86">
        <v>3.3300000000000003E-2</v>
      </c>
      <c r="J21" s="87">
        <v>8.4970000000000004E-2</v>
      </c>
      <c r="K21" s="86">
        <f t="shared" si="0"/>
        <v>9.6889300190296744E-4</v>
      </c>
      <c r="L21" s="86">
        <f>J21/'סכום נכסי הקרן'!$C$42</f>
        <v>1.6208567212662824E-4</v>
      </c>
    </row>
    <row r="22" spans="2:12">
      <c r="B22" s="83" t="s">
        <v>1989</v>
      </c>
      <c r="C22" s="83" t="s">
        <v>1992</v>
      </c>
      <c r="D22">
        <v>20</v>
      </c>
      <c r="E22" t="s">
        <v>202</v>
      </c>
      <c r="F22" t="s">
        <v>1972</v>
      </c>
      <c r="G22" t="s">
        <v>110</v>
      </c>
      <c r="H22" s="86">
        <v>3.1800000000000002E-2</v>
      </c>
      <c r="I22" s="86">
        <v>3.1800000000000002E-2</v>
      </c>
      <c r="J22" s="87">
        <v>2.1799999999999996E-3</v>
      </c>
      <c r="K22" s="86">
        <f t="shared" si="0"/>
        <v>2.4858029235594548E-5</v>
      </c>
      <c r="L22" s="86">
        <f>J22/'סכום נכסי הקרן'!$C$42</f>
        <v>4.1584884692956277E-6</v>
      </c>
    </row>
    <row r="23" spans="2:12">
      <c r="B23" s="83" t="s">
        <v>1980</v>
      </c>
      <c r="C23" s="83" t="s">
        <v>1981</v>
      </c>
      <c r="D23">
        <v>10</v>
      </c>
      <c r="E23" t="s">
        <v>202</v>
      </c>
      <c r="F23" t="s">
        <v>1972</v>
      </c>
      <c r="G23" t="s">
        <v>120</v>
      </c>
      <c r="H23" s="86">
        <v>0</v>
      </c>
      <c r="I23" s="86">
        <v>0</v>
      </c>
      <c r="J23" s="87">
        <v>1.4999999999999999E-4</v>
      </c>
      <c r="K23" s="86">
        <f t="shared" si="0"/>
        <v>1.7104148556601753E-6</v>
      </c>
      <c r="L23" s="86">
        <f>J23/'סכום נכסי הקרן'!$C$42</f>
        <v>2.8613452770382762E-7</v>
      </c>
    </row>
    <row r="24" spans="2:12">
      <c r="B24" s="83" t="s">
        <v>1989</v>
      </c>
      <c r="C24" s="83" t="s">
        <v>1990</v>
      </c>
      <c r="D24">
        <v>20</v>
      </c>
      <c r="E24" t="s">
        <v>202</v>
      </c>
      <c r="F24" t="s">
        <v>1972</v>
      </c>
      <c r="G24" t="s">
        <v>120</v>
      </c>
      <c r="H24" s="86">
        <v>0</v>
      </c>
      <c r="I24" s="86">
        <v>0</v>
      </c>
      <c r="J24" s="87">
        <v>2.9999999999999997E-5</v>
      </c>
      <c r="K24" s="86">
        <f t="shared" si="0"/>
        <v>3.4208297113203505E-7</v>
      </c>
      <c r="L24" s="86">
        <f>J24/'סכום נכסי הקרן'!$C$42</f>
        <v>5.722690554076552E-8</v>
      </c>
    </row>
    <row r="25" spans="2:12">
      <c r="B25" s="83" t="s">
        <v>1970</v>
      </c>
      <c r="C25" s="83" t="s">
        <v>1973</v>
      </c>
      <c r="D25">
        <v>11</v>
      </c>
      <c r="E25" t="s">
        <v>202</v>
      </c>
      <c r="F25" t="s">
        <v>1972</v>
      </c>
      <c r="G25" t="s">
        <v>106</v>
      </c>
      <c r="H25" s="86">
        <v>4.8099999999999997E-2</v>
      </c>
      <c r="I25" s="86">
        <v>4.8099999999999997E-2</v>
      </c>
      <c r="J25" s="87">
        <v>2.1437900000000001</v>
      </c>
      <c r="K25" s="86">
        <f t="shared" si="0"/>
        <v>2.4445135089438186E-2</v>
      </c>
      <c r="L25" s="86">
        <f>J25/'סכום נכסי הקרן'!$C$42</f>
        <v>4.0894155943079239E-3</v>
      </c>
    </row>
    <row r="26" spans="2:12">
      <c r="B26" s="83" t="s">
        <v>1974</v>
      </c>
      <c r="C26" s="83" t="s">
        <v>1979</v>
      </c>
      <c r="D26">
        <v>12</v>
      </c>
      <c r="E26" t="s">
        <v>202</v>
      </c>
      <c r="F26" t="s">
        <v>203</v>
      </c>
      <c r="G26" t="s">
        <v>106</v>
      </c>
      <c r="H26" s="86">
        <v>4.8099999999999997E-2</v>
      </c>
      <c r="I26" s="86">
        <v>4.8099999999999997E-2</v>
      </c>
      <c r="J26" s="87">
        <v>4.5608600000000008</v>
      </c>
      <c r="K26" s="86">
        <f t="shared" si="0"/>
        <v>5.2006417990575128E-2</v>
      </c>
      <c r="L26" s="86">
        <f>J26/'סכום נכסי הקרן'!$C$42</f>
        <v>8.7001301468218641E-3</v>
      </c>
    </row>
    <row r="27" spans="2:12">
      <c r="B27" s="83" t="s">
        <v>1980</v>
      </c>
      <c r="C27" s="83" t="s">
        <v>1988</v>
      </c>
      <c r="D27">
        <v>10</v>
      </c>
      <c r="E27" t="s">
        <v>202</v>
      </c>
      <c r="F27" t="s">
        <v>203</v>
      </c>
      <c r="G27" t="s">
        <v>106</v>
      </c>
      <c r="H27" s="86">
        <v>4.7600000000000003E-2</v>
      </c>
      <c r="I27" s="86">
        <v>4.7600000000000003E-2</v>
      </c>
      <c r="J27" s="87">
        <f>4.68602+5.09719221</f>
        <v>9.7832122100000003</v>
      </c>
      <c r="K27" s="86">
        <f t="shared" si="0"/>
        <v>0.11155567666706678</v>
      </c>
      <c r="L27" s="86">
        <f>J27/'סכום נכסי הקרן'!$C$42</f>
        <v>1.86620987008978E-2</v>
      </c>
    </row>
    <row r="28" spans="2:12">
      <c r="B28" s="83" t="s">
        <v>1989</v>
      </c>
      <c r="C28" s="83" t="s">
        <v>1994</v>
      </c>
      <c r="D28">
        <v>20</v>
      </c>
      <c r="E28" t="s">
        <v>202</v>
      </c>
      <c r="F28" t="s">
        <v>1972</v>
      </c>
      <c r="G28" t="s">
        <v>106</v>
      </c>
      <c r="H28" s="86">
        <v>4.9099999999999998E-2</v>
      </c>
      <c r="I28" s="86">
        <v>4.9099999999999998E-2</v>
      </c>
      <c r="J28" s="87">
        <v>5.8724300000000005</v>
      </c>
      <c r="K28" s="86">
        <f t="shared" si="0"/>
        <v>6.6961943405496563E-2</v>
      </c>
      <c r="L28" s="86">
        <f>J28/'סכום נכסי הקרן'!$C$42</f>
        <v>1.120203323015859E-2</v>
      </c>
    </row>
    <row r="29" spans="2:12">
      <c r="B29" s="83" t="s">
        <v>1980</v>
      </c>
      <c r="C29" s="83" t="s">
        <v>1986</v>
      </c>
      <c r="D29">
        <v>10</v>
      </c>
      <c r="E29" t="s">
        <v>202</v>
      </c>
      <c r="F29" t="s">
        <v>1972</v>
      </c>
      <c r="G29" t="s">
        <v>199</v>
      </c>
      <c r="H29" s="86">
        <v>0</v>
      </c>
      <c r="I29" s="86">
        <v>0</v>
      </c>
      <c r="J29" s="87">
        <v>2.7E-4</v>
      </c>
      <c r="K29" s="86">
        <f t="shared" si="0"/>
        <v>3.0787467401883162E-6</v>
      </c>
      <c r="L29" s="86">
        <f>J29/'סכום נכסי הקרן'!$C$42</f>
        <v>5.1504214986688978E-7</v>
      </c>
    </row>
    <row r="30" spans="2:12">
      <c r="B30" s="83" t="s">
        <v>1974</v>
      </c>
      <c r="C30" s="83" t="s">
        <v>1975</v>
      </c>
      <c r="D30">
        <v>12</v>
      </c>
      <c r="E30" t="s">
        <v>202</v>
      </c>
      <c r="F30" t="s">
        <v>1972</v>
      </c>
      <c r="G30" t="s">
        <v>116</v>
      </c>
      <c r="H30" s="86">
        <v>0</v>
      </c>
      <c r="I30" s="86">
        <v>0</v>
      </c>
      <c r="J30" s="87">
        <v>1.4000000000000001E-4</v>
      </c>
      <c r="K30" s="86">
        <f t="shared" si="0"/>
        <v>1.596387198616164E-6</v>
      </c>
      <c r="L30" s="86">
        <f>J30/'סכום נכסי הקרן'!$C$42</f>
        <v>2.6705889252357247E-7</v>
      </c>
    </row>
    <row r="31" spans="2:12">
      <c r="B31" s="83" t="s">
        <v>1980</v>
      </c>
      <c r="C31" s="83" t="s">
        <v>1982</v>
      </c>
      <c r="D31">
        <v>10</v>
      </c>
      <c r="E31" t="s">
        <v>202</v>
      </c>
      <c r="F31" t="s">
        <v>203</v>
      </c>
      <c r="G31" t="s">
        <v>116</v>
      </c>
      <c r="H31" s="86">
        <v>0</v>
      </c>
      <c r="I31" s="86">
        <v>0</v>
      </c>
      <c r="J31" s="87">
        <v>7.0000000000000007E-5</v>
      </c>
      <c r="K31" s="86">
        <f t="shared" si="0"/>
        <v>7.9819359930808198E-7</v>
      </c>
      <c r="L31" s="86">
        <f>J31/'סכום נכסי הקרן'!$C$42</f>
        <v>1.3352944626178623E-7</v>
      </c>
    </row>
    <row r="32" spans="2:12">
      <c r="B32" s="83" t="s">
        <v>1989</v>
      </c>
      <c r="C32" s="83" t="s">
        <v>1991</v>
      </c>
      <c r="D32">
        <v>20</v>
      </c>
      <c r="E32" t="s">
        <v>202</v>
      </c>
      <c r="F32" t="s">
        <v>1972</v>
      </c>
      <c r="G32" t="s">
        <v>116</v>
      </c>
      <c r="H32" s="86">
        <v>0</v>
      </c>
      <c r="I32" s="86">
        <v>0</v>
      </c>
      <c r="J32" s="87">
        <v>2.0600000000000002E-3</v>
      </c>
      <c r="K32" s="86">
        <f t="shared" si="0"/>
        <v>2.3489697351066413E-5</v>
      </c>
      <c r="L32" s="86">
        <f>J32/'סכום נכסי הקרן'!$C$42</f>
        <v>3.9295808471325667E-6</v>
      </c>
    </row>
    <row r="33" spans="2:12">
      <c r="B33" s="83" t="s">
        <v>1974</v>
      </c>
      <c r="C33" s="83" t="s">
        <v>1978</v>
      </c>
      <c r="D33">
        <v>12</v>
      </c>
      <c r="E33" t="s">
        <v>202</v>
      </c>
      <c r="F33" t="s">
        <v>1972</v>
      </c>
      <c r="G33" t="s">
        <v>198</v>
      </c>
      <c r="H33" s="86">
        <v>0</v>
      </c>
      <c r="I33" s="86">
        <v>0</v>
      </c>
      <c r="J33" s="87">
        <v>5.9999999999999995E-4</v>
      </c>
      <c r="K33" s="86">
        <f t="shared" si="0"/>
        <v>6.8416594226407013E-6</v>
      </c>
      <c r="L33" s="86">
        <f>J33/'סכום נכסי הקרן'!$C$42</f>
        <v>1.1445381108153105E-6</v>
      </c>
    </row>
    <row r="34" spans="2:12">
      <c r="B34" s="83" t="s">
        <v>1980</v>
      </c>
      <c r="C34" s="83" t="s">
        <v>1987</v>
      </c>
      <c r="D34">
        <v>10</v>
      </c>
      <c r="E34" t="s">
        <v>202</v>
      </c>
      <c r="F34" t="s">
        <v>1972</v>
      </c>
      <c r="G34" t="s">
        <v>198</v>
      </c>
      <c r="H34" s="86">
        <v>0</v>
      </c>
      <c r="I34" s="86">
        <v>0</v>
      </c>
      <c r="J34" s="87">
        <v>6.0260000000000001E-2</v>
      </c>
      <c r="K34" s="86">
        <f t="shared" si="0"/>
        <v>6.871306613472145E-4</v>
      </c>
      <c r="L34" s="86">
        <f>J34/'סכום נכסי הקרן'!$C$42</f>
        <v>1.1494977759621768E-4</v>
      </c>
    </row>
    <row r="35" spans="2:12">
      <c r="B35" s="83" t="s">
        <v>1974</v>
      </c>
      <c r="C35" s="83" t="s">
        <v>1977</v>
      </c>
      <c r="D35">
        <v>12</v>
      </c>
      <c r="E35" t="s">
        <v>202</v>
      </c>
      <c r="F35" t="s">
        <v>203</v>
      </c>
      <c r="G35" t="s">
        <v>113</v>
      </c>
      <c r="H35" s="86">
        <v>4.6870000000000002E-2</v>
      </c>
      <c r="I35" s="86">
        <v>4.6870000000000002E-2</v>
      </c>
      <c r="J35" s="87">
        <v>0.1195</v>
      </c>
      <c r="K35" s="86">
        <f t="shared" si="0"/>
        <v>1.3626305016759398E-3</v>
      </c>
      <c r="L35" s="86">
        <f>J35/'סכום נכסי הקרן'!$C$42</f>
        <v>2.2795384040404933E-4</v>
      </c>
    </row>
    <row r="36" spans="2:12">
      <c r="B36" s="83" t="s">
        <v>1980</v>
      </c>
      <c r="C36" s="83" t="s">
        <v>1985</v>
      </c>
      <c r="D36">
        <v>10</v>
      </c>
      <c r="E36" t="s">
        <v>202</v>
      </c>
      <c r="F36" t="s">
        <v>203</v>
      </c>
      <c r="G36" t="s">
        <v>113</v>
      </c>
      <c r="H36" s="86">
        <v>4.632E-2</v>
      </c>
      <c r="I36" s="86">
        <v>4.632E-2</v>
      </c>
      <c r="J36" s="87">
        <v>0.10911</v>
      </c>
      <c r="K36" s="86">
        <f t="shared" si="0"/>
        <v>1.2441557660072117E-3</v>
      </c>
      <c r="L36" s="86">
        <f>J36/'סכום נכסי הקרן'!$C$42</f>
        <v>2.0813425545176422E-4</v>
      </c>
    </row>
    <row r="37" spans="2:12">
      <c r="B37" s="83" t="s">
        <v>1989</v>
      </c>
      <c r="C37" s="83" t="s">
        <v>1993</v>
      </c>
      <c r="D37">
        <v>20</v>
      </c>
      <c r="E37" t="s">
        <v>202</v>
      </c>
      <c r="F37" t="s">
        <v>1972</v>
      </c>
      <c r="G37" t="s">
        <v>113</v>
      </c>
      <c r="H37" s="86">
        <v>4.4900000000000002E-2</v>
      </c>
      <c r="I37" s="86">
        <v>4.4900000000000002E-2</v>
      </c>
      <c r="J37" s="87">
        <v>2.0000000000000002E-5</v>
      </c>
      <c r="K37" s="86">
        <f t="shared" si="0"/>
        <v>2.2805531408802341E-7</v>
      </c>
      <c r="L37" s="86">
        <f>J37/'סכום נכסי הקרן'!$C$42</f>
        <v>3.8151270360510353E-8</v>
      </c>
    </row>
    <row r="38" spans="2:12">
      <c r="B38" s="83" t="s">
        <v>1980</v>
      </c>
      <c r="C38" s="83" t="s">
        <v>1983</v>
      </c>
      <c r="D38">
        <v>10</v>
      </c>
      <c r="E38" t="s">
        <v>202</v>
      </c>
      <c r="F38" t="s">
        <v>1972</v>
      </c>
      <c r="G38" t="s">
        <v>197</v>
      </c>
      <c r="H38" s="86">
        <v>0</v>
      </c>
      <c r="I38" s="86">
        <v>0</v>
      </c>
      <c r="J38" s="87">
        <v>2.98E-3</v>
      </c>
      <c r="K38" s="86">
        <f t="shared" si="0"/>
        <v>3.398024179911549E-5</v>
      </c>
      <c r="L38" s="86">
        <f>J38/'סכום נכסי הקרן'!$C$42</f>
        <v>5.6845392837160425E-6</v>
      </c>
    </row>
    <row r="39" spans="2:12">
      <c r="B39" s="79" t="s">
        <v>208</v>
      </c>
      <c r="D39" s="16"/>
      <c r="I39" s="80">
        <v>0</v>
      </c>
      <c r="J39" s="81">
        <v>0</v>
      </c>
      <c r="K39" s="80">
        <f t="shared" si="0"/>
        <v>0</v>
      </c>
      <c r="L39" s="80">
        <f>J39/'סכום נכסי הקרן'!$C$42</f>
        <v>0</v>
      </c>
    </row>
    <row r="40" spans="2:12">
      <c r="B40" t="s">
        <v>205</v>
      </c>
      <c r="C40" t="s">
        <v>205</v>
      </c>
      <c r="D40" s="16"/>
      <c r="E40" t="s">
        <v>205</v>
      </c>
      <c r="G40" t="s">
        <v>205</v>
      </c>
      <c r="H40" s="78">
        <v>0</v>
      </c>
      <c r="I40" s="78">
        <v>0</v>
      </c>
      <c r="J40" s="77">
        <v>0</v>
      </c>
      <c r="K40" s="78">
        <f t="shared" si="0"/>
        <v>0</v>
      </c>
      <c r="L40" s="78">
        <f>J40/'סכום נכסי הקרן'!$C$42</f>
        <v>0</v>
      </c>
    </row>
    <row r="41" spans="2:12">
      <c r="B41" s="79" t="s">
        <v>209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205</v>
      </c>
      <c r="C42" t="s">
        <v>205</v>
      </c>
      <c r="D42" s="16"/>
      <c r="E42" t="s">
        <v>205</v>
      </c>
      <c r="G42" t="s">
        <v>205</v>
      </c>
      <c r="H42" s="78">
        <v>0</v>
      </c>
      <c r="I42" s="78">
        <v>0</v>
      </c>
      <c r="J42" s="77">
        <v>0</v>
      </c>
      <c r="K42" s="78">
        <f t="shared" si="0"/>
        <v>0</v>
      </c>
      <c r="L42" s="78">
        <f>J42/'סכום נכסי הקרן'!$C$42</f>
        <v>0</v>
      </c>
    </row>
    <row r="43" spans="2:12">
      <c r="B43" s="79" t="s">
        <v>210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205</v>
      </c>
      <c r="C44" t="s">
        <v>205</v>
      </c>
      <c r="D44" s="16"/>
      <c r="E44" t="s">
        <v>205</v>
      </c>
      <c r="G44" t="s">
        <v>205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211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205</v>
      </c>
      <c r="C46" t="s">
        <v>205</v>
      </c>
      <c r="D46" s="16"/>
      <c r="E46" t="s">
        <v>205</v>
      </c>
      <c r="G46" t="s">
        <v>205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212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205</v>
      </c>
      <c r="C48" t="s">
        <v>205</v>
      </c>
      <c r="D48" s="16"/>
      <c r="E48" t="s">
        <v>205</v>
      </c>
      <c r="G48" t="s">
        <v>205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213</v>
      </c>
      <c r="D49" s="16"/>
      <c r="I49" s="80">
        <v>0</v>
      </c>
      <c r="J49" s="81">
        <f>J50+J54</f>
        <v>3.3828399999999998</v>
      </c>
      <c r="K49" s="80">
        <f t="shared" si="0"/>
        <v>3.8573731935476453E-2</v>
      </c>
      <c r="L49" s="80">
        <f>J49/'סכום נכסי הקרן'!$C$42</f>
        <v>6.4529821713174415E-3</v>
      </c>
    </row>
    <row r="50" spans="2:12">
      <c r="B50" s="79" t="s">
        <v>214</v>
      </c>
      <c r="D50" s="16"/>
      <c r="I50" s="80">
        <v>0</v>
      </c>
      <c r="J50" s="81">
        <f>SUM(J51:J53)</f>
        <v>3.3828399999999998</v>
      </c>
      <c r="K50" s="80">
        <f t="shared" si="0"/>
        <v>3.8573731935476453E-2</v>
      </c>
      <c r="L50" s="80">
        <f>J50/'סכום נכסי הקרן'!$C$42</f>
        <v>6.4529821713174415E-3</v>
      </c>
    </row>
    <row r="51" spans="2:12">
      <c r="B51" s="83" t="s">
        <v>1995</v>
      </c>
      <c r="C51" s="83" t="s">
        <v>1996</v>
      </c>
      <c r="D51">
        <v>85</v>
      </c>
      <c r="E51" t="s">
        <v>854</v>
      </c>
      <c r="F51" t="s">
        <v>207</v>
      </c>
      <c r="G51" t="s">
        <v>110</v>
      </c>
      <c r="H51" s="86">
        <v>5.6300000000000003E-2</v>
      </c>
      <c r="I51" s="86">
        <v>5.6300000000000003E-2</v>
      </c>
      <c r="J51" s="87">
        <v>0.47850999999999999</v>
      </c>
      <c r="K51" s="86">
        <f t="shared" si="0"/>
        <v>5.4563374172130041E-3</v>
      </c>
      <c r="L51" s="86">
        <f>J51/'סכום נכסי הקרן'!$C$42</f>
        <v>9.1278821901039032E-4</v>
      </c>
    </row>
    <row r="52" spans="2:12">
      <c r="B52" s="83" t="s">
        <v>1995</v>
      </c>
      <c r="C52" s="83" t="s">
        <v>1998</v>
      </c>
      <c r="D52">
        <v>85</v>
      </c>
      <c r="E52" t="s">
        <v>854</v>
      </c>
      <c r="F52" t="s">
        <v>207</v>
      </c>
      <c r="G52" t="s">
        <v>106</v>
      </c>
      <c r="H52" s="86">
        <v>5.2299999999999999E-2</v>
      </c>
      <c r="I52" s="86">
        <v>5.2299999999999999E-2</v>
      </c>
      <c r="J52" s="87">
        <v>2.76308</v>
      </c>
      <c r="K52" s="86">
        <f t="shared" si="0"/>
        <v>3.1506753862516786E-2</v>
      </c>
      <c r="L52" s="86">
        <f>J52/'סכום נכסי הקרן'!$C$42</f>
        <v>5.2707506053859465E-3</v>
      </c>
    </row>
    <row r="53" spans="2:12">
      <c r="B53" s="83" t="s">
        <v>1995</v>
      </c>
      <c r="C53" s="83" t="s">
        <v>1997</v>
      </c>
      <c r="D53">
        <v>85</v>
      </c>
      <c r="E53" t="s">
        <v>854</v>
      </c>
      <c r="F53" t="s">
        <v>207</v>
      </c>
      <c r="G53" t="s">
        <v>198</v>
      </c>
      <c r="H53" s="86">
        <v>0</v>
      </c>
      <c r="I53" s="86">
        <v>0</v>
      </c>
      <c r="J53" s="87">
        <v>0.14124999999999999</v>
      </c>
      <c r="K53" s="86">
        <f t="shared" si="0"/>
        <v>1.6106406557466651E-3</v>
      </c>
      <c r="L53" s="86">
        <f>J53/'סכום נכסי הקרן'!$C$42</f>
        <v>2.6944334692110433E-4</v>
      </c>
    </row>
    <row r="54" spans="2:12">
      <c r="B54" s="79" t="s">
        <v>212</v>
      </c>
      <c r="D54" s="16"/>
      <c r="I54" s="80">
        <v>0</v>
      </c>
      <c r="J54" s="81">
        <v>0</v>
      </c>
      <c r="K54" s="80">
        <f t="shared" si="0"/>
        <v>0</v>
      </c>
      <c r="L54" s="80">
        <f>J54/'סכום נכסי הקרן'!$C$42</f>
        <v>0</v>
      </c>
    </row>
    <row r="55" spans="2:12">
      <c r="B55" t="s">
        <v>205</v>
      </c>
      <c r="C55" t="s">
        <v>205</v>
      </c>
      <c r="D55" s="16"/>
      <c r="E55" t="s">
        <v>205</v>
      </c>
      <c r="G55" t="s">
        <v>205</v>
      </c>
      <c r="H55" s="78">
        <v>0</v>
      </c>
      <c r="I55" s="78">
        <v>0</v>
      </c>
      <c r="J55" s="77">
        <v>0</v>
      </c>
      <c r="K55" s="78">
        <f t="shared" si="0"/>
        <v>0</v>
      </c>
      <c r="L55" s="78">
        <f>J55/'סכום נכסי הקרן'!$C$42</f>
        <v>0</v>
      </c>
    </row>
    <row r="56" spans="2:12">
      <c r="B56" t="s">
        <v>215</v>
      </c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D502" s="16"/>
    </row>
    <row r="503" spans="4:5">
      <c r="E503" s="15"/>
    </row>
  </sheetData>
  <sortState xmlns:xlrd2="http://schemas.microsoft.com/office/spreadsheetml/2017/richdata2" ref="A51:BI53">
    <sortCondition ref="G51:G53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1"/>
  <sheetViews>
    <sheetView rightToLeft="1" workbookViewId="0">
      <selection activeCell="K11" sqref="K11:K38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1968</v>
      </c>
    </row>
    <row r="3" spans="2:49" s="1" customFormat="1">
      <c r="B3" s="2" t="s">
        <v>2</v>
      </c>
      <c r="C3" s="83" t="s">
        <v>1969</v>
      </c>
    </row>
    <row r="4" spans="2:49" s="1" customFormat="1">
      <c r="B4" s="2" t="s">
        <v>3</v>
      </c>
      <c r="C4" s="84">
        <v>14229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I12+I362</f>
        <v>-3.1705711081764942</v>
      </c>
      <c r="J11" s="76">
        <f>I11/$I$11</f>
        <v>1</v>
      </c>
      <c r="K11" s="76">
        <f>I11/'סכום נכסי הקרן'!$C$42</f>
        <v>-6.0480657772632174E-3</v>
      </c>
      <c r="M11" s="81"/>
      <c r="N11" s="81"/>
      <c r="AW11" s="16"/>
    </row>
    <row r="12" spans="2:49">
      <c r="B12" s="79" t="s">
        <v>2006</v>
      </c>
      <c r="C12" s="16"/>
      <c r="D12" s="16"/>
      <c r="G12" s="81"/>
      <c r="I12" s="81">
        <f>I13+I23+I290+I356+I360</f>
        <v>-3.598182812176494</v>
      </c>
      <c r="J12" s="80">
        <f t="shared" ref="J12:J75" si="0">I12/$I$11</f>
        <v>1.134868983981228</v>
      </c>
      <c r="K12" s="80">
        <f>I12/'סכום נכסי הקרן'!$C$42</f>
        <v>-6.8637622636943431E-3</v>
      </c>
    </row>
    <row r="13" spans="2:49">
      <c r="B13" s="79" t="s">
        <v>1871</v>
      </c>
      <c r="C13" s="16"/>
      <c r="D13" s="16"/>
      <c r="G13" s="81"/>
      <c r="I13" s="81">
        <v>6.9776220999999999E-2</v>
      </c>
      <c r="J13" s="80">
        <f t="shared" si="0"/>
        <v>-2.2007461311956106E-2</v>
      </c>
      <c r="K13" s="80">
        <f>I13/'סכום נכסי הקרן'!$C$42</f>
        <v>1.33102573605286E-4</v>
      </c>
    </row>
    <row r="14" spans="2:49">
      <c r="B14" t="s">
        <v>2007</v>
      </c>
      <c r="C14" t="s">
        <v>2008</v>
      </c>
      <c r="D14" t="s">
        <v>2003</v>
      </c>
      <c r="E14" t="s">
        <v>102</v>
      </c>
      <c r="F14" s="89">
        <v>44952</v>
      </c>
      <c r="G14" s="77">
        <v>198.68881999999996</v>
      </c>
      <c r="H14" s="77">
        <v>-35.108198000000002</v>
      </c>
      <c r="I14" s="77">
        <v>-6.9756065000000006E-2</v>
      </c>
      <c r="J14" s="78">
        <f t="shared" si="0"/>
        <v>2.2001104097652345E-2</v>
      </c>
      <c r="K14" s="78">
        <f>I14/'סכום נכסי הקרן'!$C$42</f>
        <v>-1.3306412475501669E-4</v>
      </c>
    </row>
    <row r="15" spans="2:49">
      <c r="B15" t="s">
        <v>2009</v>
      </c>
      <c r="C15" t="s">
        <v>2010</v>
      </c>
      <c r="D15" t="s">
        <v>2003</v>
      </c>
      <c r="E15" t="s">
        <v>102</v>
      </c>
      <c r="F15" s="89">
        <v>44952</v>
      </c>
      <c r="G15" s="77">
        <v>330.69331499999998</v>
      </c>
      <c r="H15" s="77">
        <v>-6.1429830000000001</v>
      </c>
      <c r="I15" s="77">
        <v>-2.0314433E-2</v>
      </c>
      <c r="J15" s="78">
        <f t="shared" si="0"/>
        <v>6.4071841655314703E-3</v>
      </c>
      <c r="K15" s="78">
        <f>I15/'סכום נכסי הקרן'!$C$42</f>
        <v>-3.8751071280173667E-5</v>
      </c>
    </row>
    <row r="16" spans="2:49">
      <c r="B16" t="s">
        <v>2011</v>
      </c>
      <c r="C16" t="s">
        <v>2012</v>
      </c>
      <c r="D16" t="s">
        <v>2003</v>
      </c>
      <c r="E16" t="s">
        <v>102</v>
      </c>
      <c r="F16" s="89">
        <v>44882</v>
      </c>
      <c r="G16" s="77">
        <v>89.389223999999999</v>
      </c>
      <c r="H16" s="77">
        <v>1.6043970000000001</v>
      </c>
      <c r="I16" s="77">
        <v>1.4341579999999998E-3</v>
      </c>
      <c r="J16" s="78">
        <f t="shared" si="0"/>
        <v>-4.5233428018740576E-4</v>
      </c>
      <c r="K16" s="78">
        <f>I16/'סכום נכסי הקרן'!$C$42</f>
        <v>2.7357474798844399E-6</v>
      </c>
    </row>
    <row r="17" spans="2:11">
      <c r="B17" t="s">
        <v>2011</v>
      </c>
      <c r="C17" t="s">
        <v>2013</v>
      </c>
      <c r="D17" t="s">
        <v>2003</v>
      </c>
      <c r="E17" t="s">
        <v>102</v>
      </c>
      <c r="F17" s="89">
        <v>44965</v>
      </c>
      <c r="G17" s="77">
        <v>92.930976000000015</v>
      </c>
      <c r="H17" s="77">
        <v>2.1593149999999999</v>
      </c>
      <c r="I17" s="77">
        <v>2.0066730000000001E-3</v>
      </c>
      <c r="J17" s="78">
        <f t="shared" si="0"/>
        <v>-6.3290584930426224E-4</v>
      </c>
      <c r="K17" s="78">
        <f>I17/'סכום נכסי הקרן'!$C$42</f>
        <v>3.8278562074068192E-6</v>
      </c>
    </row>
    <row r="18" spans="2:11">
      <c r="B18" t="s">
        <v>2014</v>
      </c>
      <c r="C18" t="s">
        <v>2015</v>
      </c>
      <c r="D18" t="s">
        <v>2003</v>
      </c>
      <c r="E18" t="s">
        <v>102</v>
      </c>
      <c r="F18" s="89">
        <v>44965</v>
      </c>
      <c r="G18" s="77">
        <v>79.473960000000005</v>
      </c>
      <c r="H18" s="77">
        <v>19.176314000000001</v>
      </c>
      <c r="I18" s="77">
        <v>1.5240175999999998E-2</v>
      </c>
      <c r="J18" s="78">
        <f t="shared" si="0"/>
        <v>-4.8067605109683702E-3</v>
      </c>
      <c r="K18" s="78">
        <f>I18/'סכום נכסי הקרן'!$C$42</f>
        <v>2.9071603745888055E-5</v>
      </c>
    </row>
    <row r="19" spans="2:11">
      <c r="B19" t="s">
        <v>2014</v>
      </c>
      <c r="C19" t="s">
        <v>2016</v>
      </c>
      <c r="D19" t="s">
        <v>2003</v>
      </c>
      <c r="E19" t="s">
        <v>102</v>
      </c>
      <c r="F19" s="89">
        <v>44952</v>
      </c>
      <c r="G19" s="77">
        <v>228.81255999999996</v>
      </c>
      <c r="H19" s="77">
        <v>31.616206999999999</v>
      </c>
      <c r="I19" s="77">
        <v>7.2341851999999998E-2</v>
      </c>
      <c r="J19" s="78">
        <f t="shared" si="0"/>
        <v>-2.281666284457071E-2</v>
      </c>
      <c r="K19" s="78">
        <f>I19/'סכום נכסי הקרן'!$C$42</f>
        <v>1.3799667770160131E-4</v>
      </c>
    </row>
    <row r="20" spans="2:11">
      <c r="B20" t="s">
        <v>2017</v>
      </c>
      <c r="C20" t="s">
        <v>2018</v>
      </c>
      <c r="D20" t="s">
        <v>2003</v>
      </c>
      <c r="E20" t="s">
        <v>102</v>
      </c>
      <c r="F20" s="89">
        <v>45091</v>
      </c>
      <c r="G20" s="77">
        <v>194.70402000000001</v>
      </c>
      <c r="H20" s="77">
        <v>14.644228</v>
      </c>
      <c r="I20" s="77">
        <v>2.8512901000000004E-2</v>
      </c>
      <c r="J20" s="78">
        <f t="shared" si="0"/>
        <v>-8.9929858145962743E-3</v>
      </c>
      <c r="K20" s="78">
        <f>I20/'סכום נכסי הקרן'!$C$42</f>
        <v>5.4390169740673305E-5</v>
      </c>
    </row>
    <row r="21" spans="2:11">
      <c r="B21" t="s">
        <v>2019</v>
      </c>
      <c r="C21" t="s">
        <v>2020</v>
      </c>
      <c r="D21" t="s">
        <v>2003</v>
      </c>
      <c r="E21" t="s">
        <v>102</v>
      </c>
      <c r="F21" s="89">
        <v>44917</v>
      </c>
      <c r="G21" s="77">
        <v>314.77282000000002</v>
      </c>
      <c r="H21" s="77">
        <v>4.2166980000000001</v>
      </c>
      <c r="I21" s="77">
        <v>1.3273020999999998E-2</v>
      </c>
      <c r="J21" s="78">
        <f t="shared" si="0"/>
        <v>-4.1863186622027142E-3</v>
      </c>
      <c r="K21" s="78">
        <f>I21/'סכום נכסי הקרן'!$C$42</f>
        <v>2.5319130633586569E-5</v>
      </c>
    </row>
    <row r="22" spans="2:11">
      <c r="B22" t="s">
        <v>2019</v>
      </c>
      <c r="C22" t="s">
        <v>2021</v>
      </c>
      <c r="D22" t="s">
        <v>2003</v>
      </c>
      <c r="E22" t="s">
        <v>102</v>
      </c>
      <c r="F22" s="89">
        <v>45043</v>
      </c>
      <c r="G22" s="77">
        <v>259.41383999999999</v>
      </c>
      <c r="H22" s="77">
        <v>10.422705000000001</v>
      </c>
      <c r="I22" s="77">
        <v>2.7037938000000001E-2</v>
      </c>
      <c r="J22" s="78">
        <f t="shared" si="0"/>
        <v>-8.5277816133101838E-3</v>
      </c>
      <c r="K22" s="78">
        <f>I22/'סכום נכסי הקרן'!$C$42</f>
        <v>5.157658413143583E-5</v>
      </c>
    </row>
    <row r="23" spans="2:11" s="90" customFormat="1">
      <c r="B23" s="91" t="s">
        <v>2666</v>
      </c>
      <c r="C23" s="79"/>
      <c r="D23" s="79"/>
      <c r="E23" s="79"/>
      <c r="F23" s="92"/>
      <c r="G23" s="81"/>
      <c r="H23" s="81"/>
      <c r="I23" s="81">
        <f>SUM(I24:I289)</f>
        <v>-3.9152185671764941</v>
      </c>
      <c r="J23" s="80">
        <f t="shared" si="0"/>
        <v>1.234862248343729</v>
      </c>
      <c r="K23" s="80">
        <f>I23/'סכום נכסי הקרן'!$C$42</f>
        <v>-7.4685281038420186E-3</v>
      </c>
    </row>
    <row r="24" spans="2:11">
      <c r="B24" t="s">
        <v>2022</v>
      </c>
      <c r="C24" t="s">
        <v>2023</v>
      </c>
      <c r="D24" t="s">
        <v>2003</v>
      </c>
      <c r="E24" t="s">
        <v>106</v>
      </c>
      <c r="F24" s="89">
        <v>44951</v>
      </c>
      <c r="G24" s="77">
        <v>286.03365000000002</v>
      </c>
      <c r="H24" s="77">
        <v>-16.205981999999999</v>
      </c>
      <c r="I24" s="77">
        <v>-4.6354560999999996E-2</v>
      </c>
      <c r="J24" s="78">
        <f t="shared" si="0"/>
        <v>1.4620255915553371E-2</v>
      </c>
      <c r="K24" s="78">
        <f>I24/'סכום נכסי הקרן'!$C$42</f>
        <v>-8.8424269457688441E-5</v>
      </c>
    </row>
    <row r="25" spans="2:11">
      <c r="B25" t="s">
        <v>2022</v>
      </c>
      <c r="C25" t="s">
        <v>2024</v>
      </c>
      <c r="D25" t="s">
        <v>2003</v>
      </c>
      <c r="E25" t="s">
        <v>106</v>
      </c>
      <c r="F25" s="89">
        <v>44951</v>
      </c>
      <c r="G25" s="77">
        <v>101.8818</v>
      </c>
      <c r="H25" s="77">
        <v>-16.205981999999999</v>
      </c>
      <c r="I25" s="77">
        <v>-1.6510946000000002E-2</v>
      </c>
      <c r="J25" s="78">
        <f t="shared" si="0"/>
        <v>5.2075621194618222E-3</v>
      </c>
      <c r="K25" s="78">
        <f>I25/'סכום נכסי הקרן'!$C$42</f>
        <v>-3.1495678237689348E-5</v>
      </c>
    </row>
    <row r="26" spans="2:11">
      <c r="B26" t="s">
        <v>2025</v>
      </c>
      <c r="C26" t="s">
        <v>2026</v>
      </c>
      <c r="D26" t="s">
        <v>2003</v>
      </c>
      <c r="E26" t="s">
        <v>106</v>
      </c>
      <c r="F26" s="89">
        <v>44951</v>
      </c>
      <c r="G26" s="77">
        <v>326.8956</v>
      </c>
      <c r="H26" s="77">
        <v>-16.205981999999999</v>
      </c>
      <c r="I26" s="77">
        <v>-5.2976641999999997E-2</v>
      </c>
      <c r="J26" s="78">
        <f t="shared" si="0"/>
        <v>1.6708864173832931E-2</v>
      </c>
      <c r="K26" s="78">
        <f>I26/'סכום נכסי הקרן'!$C$42</f>
        <v>-1.0105630958669839E-4</v>
      </c>
    </row>
    <row r="27" spans="2:11">
      <c r="B27" t="s">
        <v>2027</v>
      </c>
      <c r="C27" t="s">
        <v>2028</v>
      </c>
      <c r="D27" t="s">
        <v>2003</v>
      </c>
      <c r="E27" t="s">
        <v>106</v>
      </c>
      <c r="F27" s="89">
        <v>44951</v>
      </c>
      <c r="G27" s="77">
        <v>755.10478799999999</v>
      </c>
      <c r="H27" s="77">
        <v>-16.153344000000001</v>
      </c>
      <c r="I27" s="77">
        <v>-0.12197467699999999</v>
      </c>
      <c r="J27" s="78">
        <f t="shared" si="0"/>
        <v>3.8470885161806662E-2</v>
      </c>
      <c r="K27" s="78">
        <f>I27/'סכום נכסי הקרן'!$C$42</f>
        <v>-2.3267444396814614E-4</v>
      </c>
    </row>
    <row r="28" spans="2:11">
      <c r="B28" t="s">
        <v>2027</v>
      </c>
      <c r="C28" t="s">
        <v>2029</v>
      </c>
      <c r="D28" t="s">
        <v>2003</v>
      </c>
      <c r="E28" t="s">
        <v>106</v>
      </c>
      <c r="F28" s="89">
        <v>44951</v>
      </c>
      <c r="G28" s="77">
        <v>613.20701299999996</v>
      </c>
      <c r="H28" s="77">
        <v>-16.153344000000001</v>
      </c>
      <c r="I28" s="77">
        <v>-9.9053441000000006E-2</v>
      </c>
      <c r="J28" s="78">
        <f t="shared" si="0"/>
        <v>3.1241513790545163E-2</v>
      </c>
      <c r="K28" s="78">
        <f>I28/'סכום נכסי הקרן'!$C$42</f>
        <v>-1.8895073038649305E-4</v>
      </c>
    </row>
    <row r="29" spans="2:11">
      <c r="B29" t="s">
        <v>2030</v>
      </c>
      <c r="C29" t="s">
        <v>2031</v>
      </c>
      <c r="D29" t="s">
        <v>2003</v>
      </c>
      <c r="E29" t="s">
        <v>106</v>
      </c>
      <c r="F29" s="89">
        <v>44950</v>
      </c>
      <c r="G29" s="77">
        <v>307.67687999999998</v>
      </c>
      <c r="H29" s="77">
        <v>-15.443427</v>
      </c>
      <c r="I29" s="77">
        <v>-4.7515856000000009E-2</v>
      </c>
      <c r="J29" s="78">
        <f t="shared" si="0"/>
        <v>1.4986529044392899E-2</v>
      </c>
      <c r="K29" s="78">
        <f>I29/'סכום נכסי הקרן'!$C$42</f>
        <v>-9.0639513433353908E-5</v>
      </c>
    </row>
    <row r="30" spans="2:11">
      <c r="B30" t="s">
        <v>2032</v>
      </c>
      <c r="C30" t="s">
        <v>2033</v>
      </c>
      <c r="D30" t="s">
        <v>2003</v>
      </c>
      <c r="E30" t="s">
        <v>106</v>
      </c>
      <c r="F30" s="89">
        <v>44950</v>
      </c>
      <c r="G30" s="77">
        <v>494.165412</v>
      </c>
      <c r="H30" s="77">
        <v>-15.311919</v>
      </c>
      <c r="I30" s="77">
        <v>-7.5666208999999998E-2</v>
      </c>
      <c r="J30" s="78">
        <f t="shared" si="0"/>
        <v>2.3865167005674971E-2</v>
      </c>
      <c r="K30" s="78">
        <f>I30/'סכום נכסי הקרן'!$C$42</f>
        <v>-1.4433809983569406E-4</v>
      </c>
    </row>
    <row r="31" spans="2:11">
      <c r="B31" t="s">
        <v>2034</v>
      </c>
      <c r="C31" t="s">
        <v>2035</v>
      </c>
      <c r="D31" t="s">
        <v>2003</v>
      </c>
      <c r="E31" t="s">
        <v>106</v>
      </c>
      <c r="F31" s="89">
        <v>44950</v>
      </c>
      <c r="G31" s="77">
        <v>288.28044</v>
      </c>
      <c r="H31" s="77">
        <v>-15.305006000000001</v>
      </c>
      <c r="I31" s="77">
        <v>-4.4121338999999996E-2</v>
      </c>
      <c r="J31" s="78">
        <f t="shared" si="0"/>
        <v>1.3915896377853424E-2</v>
      </c>
      <c r="K31" s="78">
        <f>I31/'סכום נכסי הקרן'!$C$42</f>
        <v>-8.4164256642836461E-5</v>
      </c>
    </row>
    <row r="32" spans="2:11">
      <c r="B32" t="s">
        <v>2036</v>
      </c>
      <c r="C32" t="s">
        <v>2037</v>
      </c>
      <c r="D32" t="s">
        <v>2003</v>
      </c>
      <c r="E32" t="s">
        <v>106</v>
      </c>
      <c r="F32" s="89">
        <v>44952</v>
      </c>
      <c r="G32" s="77">
        <v>387.49078600000001</v>
      </c>
      <c r="H32" s="77">
        <v>-15.185104000000001</v>
      </c>
      <c r="I32" s="77">
        <v>-5.8840879999999998E-2</v>
      </c>
      <c r="J32" s="78">
        <f t="shared" si="0"/>
        <v>1.8558448302344318E-2</v>
      </c>
      <c r="K32" s="78">
        <f>I32/'סכום נכסי הקרן'!$C$42</f>
        <v>-1.122427160565173E-4</v>
      </c>
    </row>
    <row r="33" spans="2:11">
      <c r="B33" t="s">
        <v>2038</v>
      </c>
      <c r="C33" t="s">
        <v>2039</v>
      </c>
      <c r="D33" t="s">
        <v>2003</v>
      </c>
      <c r="E33" t="s">
        <v>106</v>
      </c>
      <c r="F33" s="89">
        <v>44952</v>
      </c>
      <c r="G33" s="77">
        <v>783.41369999999995</v>
      </c>
      <c r="H33" s="77">
        <v>-15.157515</v>
      </c>
      <c r="I33" s="77">
        <v>-0.11874604899999999</v>
      </c>
      <c r="J33" s="78">
        <f t="shared" si="0"/>
        <v>3.7452573983838194E-2</v>
      </c>
      <c r="K33" s="78">
        <f>I33/'סכום נכסי הקרן'!$C$42</f>
        <v>-2.2651563098207046E-4</v>
      </c>
    </row>
    <row r="34" spans="2:11">
      <c r="B34" t="s">
        <v>2040</v>
      </c>
      <c r="C34" t="s">
        <v>2041</v>
      </c>
      <c r="D34" t="s">
        <v>2003</v>
      </c>
      <c r="E34" t="s">
        <v>106</v>
      </c>
      <c r="F34" s="89">
        <v>44952</v>
      </c>
      <c r="G34" s="77">
        <v>395.98414600000001</v>
      </c>
      <c r="H34" s="77">
        <v>-15.112710999999999</v>
      </c>
      <c r="I34" s="77">
        <v>-5.9843937999999999E-2</v>
      </c>
      <c r="J34" s="78">
        <f t="shared" si="0"/>
        <v>1.8874813387931972E-2</v>
      </c>
      <c r="K34" s="78">
        <f>I34/'סכום נכסי הקרן'!$C$42</f>
        <v>-1.1415611290378095E-4</v>
      </c>
    </row>
    <row r="35" spans="2:11">
      <c r="B35" t="s">
        <v>2042</v>
      </c>
      <c r="C35" t="s">
        <v>2043</v>
      </c>
      <c r="D35" t="s">
        <v>2003</v>
      </c>
      <c r="E35" t="s">
        <v>106</v>
      </c>
      <c r="F35" s="89">
        <v>44959</v>
      </c>
      <c r="G35" s="77">
        <v>516.42394100000001</v>
      </c>
      <c r="H35" s="77">
        <v>-13.976167999999999</v>
      </c>
      <c r="I35" s="77">
        <v>-7.2176276999999997E-2</v>
      </c>
      <c r="J35" s="78">
        <f t="shared" si="0"/>
        <v>2.2764440391785153E-2</v>
      </c>
      <c r="K35" s="78">
        <f>I35/'סכום נכסי הקרן'!$C$42</f>
        <v>-1.3768083287210423E-4</v>
      </c>
    </row>
    <row r="36" spans="2:11">
      <c r="B36" t="s">
        <v>2044</v>
      </c>
      <c r="C36" t="s">
        <v>2045</v>
      </c>
      <c r="D36" t="s">
        <v>2003</v>
      </c>
      <c r="E36" t="s">
        <v>106</v>
      </c>
      <c r="F36" s="89">
        <v>44959</v>
      </c>
      <c r="G36" s="77">
        <v>116.87536</v>
      </c>
      <c r="H36" s="77">
        <v>-13.962656000000001</v>
      </c>
      <c r="I36" s="77">
        <v>-1.6318903999999999E-2</v>
      </c>
      <c r="J36" s="78">
        <f t="shared" si="0"/>
        <v>5.1469919592453386E-3</v>
      </c>
      <c r="K36" s="78">
        <f>I36/'סכום נכסי הקרן'!$C$42</f>
        <v>-3.112934592456069E-5</v>
      </c>
    </row>
    <row r="37" spans="2:11">
      <c r="B37" t="s">
        <v>2046</v>
      </c>
      <c r="C37" t="s">
        <v>2047</v>
      </c>
      <c r="D37" t="s">
        <v>2003</v>
      </c>
      <c r="E37" t="s">
        <v>106</v>
      </c>
      <c r="F37" s="89">
        <v>44959</v>
      </c>
      <c r="G37" s="77">
        <v>416.85361499999999</v>
      </c>
      <c r="H37" s="77">
        <v>-13.871530999999999</v>
      </c>
      <c r="I37" s="77">
        <v>-5.7823979999999997E-2</v>
      </c>
      <c r="J37" s="78">
        <f t="shared" si="0"/>
        <v>1.823771744178183E-2</v>
      </c>
      <c r="K37" s="78">
        <f>I37/'סכום נכסי הקרן'!$C$42</f>
        <v>-1.1030291471503716E-4</v>
      </c>
    </row>
    <row r="38" spans="2:11">
      <c r="B38" t="s">
        <v>2046</v>
      </c>
      <c r="C38" t="s">
        <v>2048</v>
      </c>
      <c r="D38" t="s">
        <v>2003</v>
      </c>
      <c r="E38" t="s">
        <v>106</v>
      </c>
      <c r="F38" s="89">
        <v>44959</v>
      </c>
      <c r="G38" s="77">
        <v>277.159536</v>
      </c>
      <c r="H38" s="77">
        <v>-13.871530999999999</v>
      </c>
      <c r="I38" s="77">
        <v>-3.8446272000000004E-2</v>
      </c>
      <c r="J38" s="78">
        <f t="shared" si="0"/>
        <v>1.2125976894462964E-2</v>
      </c>
      <c r="K38" s="78">
        <f>I38/'סכום נכסי הקרן'!$C$42</f>
        <v>-7.333870587128595E-5</v>
      </c>
    </row>
    <row r="39" spans="2:11">
      <c r="B39" t="s">
        <v>2049</v>
      </c>
      <c r="C39" t="s">
        <v>2050</v>
      </c>
      <c r="D39" t="s">
        <v>2003</v>
      </c>
      <c r="E39" t="s">
        <v>106</v>
      </c>
      <c r="F39" s="89">
        <v>44958</v>
      </c>
      <c r="G39" s="77">
        <v>208.78074000000001</v>
      </c>
      <c r="H39" s="77">
        <v>-13.379503</v>
      </c>
      <c r="I39" s="77">
        <v>-2.7933825999999998E-2</v>
      </c>
      <c r="J39" s="78">
        <f t="shared" si="0"/>
        <v>8.8103452176052002E-3</v>
      </c>
      <c r="K39" s="78">
        <f>I39/'סכום נכסי הקרן'!$C$42</f>
        <v>-5.3285547396472668E-5</v>
      </c>
    </row>
    <row r="40" spans="2:11">
      <c r="B40" t="s">
        <v>2049</v>
      </c>
      <c r="C40" t="s">
        <v>2051</v>
      </c>
      <c r="D40" t="s">
        <v>2003</v>
      </c>
      <c r="E40" t="s">
        <v>106</v>
      </c>
      <c r="F40" s="89">
        <v>44958</v>
      </c>
      <c r="G40" s="77">
        <v>602.900172</v>
      </c>
      <c r="H40" s="77">
        <v>-13.379503</v>
      </c>
      <c r="I40" s="77">
        <v>-8.0665049000000003E-2</v>
      </c>
      <c r="J40" s="78">
        <f t="shared" si="0"/>
        <v>2.5441804093898176E-2</v>
      </c>
      <c r="K40" s="78">
        <f>I40/'סכום נכסי הקרן'!$C$42</f>
        <v>-1.5387370465214076E-4</v>
      </c>
    </row>
    <row r="41" spans="2:11">
      <c r="B41" t="s">
        <v>2052</v>
      </c>
      <c r="C41" t="s">
        <v>2053</v>
      </c>
      <c r="D41" t="s">
        <v>2003</v>
      </c>
      <c r="E41" t="s">
        <v>106</v>
      </c>
      <c r="F41" s="89">
        <v>44958</v>
      </c>
      <c r="G41" s="77">
        <v>493.640784</v>
      </c>
      <c r="H41" s="77">
        <v>-13.32938</v>
      </c>
      <c r="I41" s="77">
        <v>-6.5799255000000001E-2</v>
      </c>
      <c r="J41" s="78">
        <f t="shared" si="0"/>
        <v>2.0753123886832946E-2</v>
      </c>
      <c r="K41" s="78">
        <f>I41/'סכום נכסי הקרן'!$C$42</f>
        <v>-1.2551625835125813E-4</v>
      </c>
    </row>
    <row r="42" spans="2:11">
      <c r="B42" t="s">
        <v>2052</v>
      </c>
      <c r="C42" t="s">
        <v>2054</v>
      </c>
      <c r="D42" t="s">
        <v>2003</v>
      </c>
      <c r="E42" t="s">
        <v>106</v>
      </c>
      <c r="F42" s="89">
        <v>44958</v>
      </c>
      <c r="G42" s="77">
        <v>376.979265</v>
      </c>
      <c r="H42" s="77">
        <v>-13.32938</v>
      </c>
      <c r="I42" s="77">
        <v>-5.0248998000000003E-2</v>
      </c>
      <c r="J42" s="78">
        <f t="shared" si="0"/>
        <v>1.5848563645336423E-2</v>
      </c>
      <c r="K42" s="78">
        <f>I42/'סכום נכסי הקרן'!$C$42</f>
        <v>-9.5853155402137195E-5</v>
      </c>
    </row>
    <row r="43" spans="2:11">
      <c r="B43" t="s">
        <v>2055</v>
      </c>
      <c r="C43" t="s">
        <v>2056</v>
      </c>
      <c r="D43" t="s">
        <v>2003</v>
      </c>
      <c r="E43" t="s">
        <v>106</v>
      </c>
      <c r="F43" s="89">
        <v>44958</v>
      </c>
      <c r="G43" s="77">
        <v>309.988135</v>
      </c>
      <c r="H43" s="77">
        <v>-13.31936</v>
      </c>
      <c r="I43" s="77">
        <v>-4.1288437000000004E-2</v>
      </c>
      <c r="J43" s="78">
        <f t="shared" si="0"/>
        <v>1.3022397413993475E-2</v>
      </c>
      <c r="K43" s="78">
        <f>I43/'סכום נכסי הקרן'!$C$42</f>
        <v>-7.8760316137494951E-5</v>
      </c>
    </row>
    <row r="44" spans="2:11">
      <c r="B44" t="s">
        <v>2055</v>
      </c>
      <c r="C44" t="s">
        <v>2057</v>
      </c>
      <c r="D44" t="s">
        <v>2003</v>
      </c>
      <c r="E44" t="s">
        <v>106</v>
      </c>
      <c r="F44" s="89">
        <v>44958</v>
      </c>
      <c r="G44" s="77">
        <v>587.71956</v>
      </c>
      <c r="H44" s="77">
        <v>-13.31936</v>
      </c>
      <c r="I44" s="77">
        <v>-7.8280485999999996E-2</v>
      </c>
      <c r="J44" s="78">
        <f t="shared" si="0"/>
        <v>2.4689711515419009E-2</v>
      </c>
      <c r="K44" s="78">
        <f>I44/'סכום נכסי הקרן'!$C$42</f>
        <v>-1.4932499926690725E-4</v>
      </c>
    </row>
    <row r="45" spans="2:11">
      <c r="B45" t="s">
        <v>2058</v>
      </c>
      <c r="C45" t="s">
        <v>2059</v>
      </c>
      <c r="D45" t="s">
        <v>2003</v>
      </c>
      <c r="E45" t="s">
        <v>106</v>
      </c>
      <c r="F45" s="89">
        <v>44963</v>
      </c>
      <c r="G45" s="77">
        <v>377.14592299999998</v>
      </c>
      <c r="H45" s="77">
        <v>-13.249682</v>
      </c>
      <c r="I45" s="77">
        <v>-4.9970634E-2</v>
      </c>
      <c r="J45" s="78">
        <f t="shared" si="0"/>
        <v>1.5760767475339752E-2</v>
      </c>
      <c r="K45" s="78">
        <f>I45/'סכום נכסי הקרן'!$C$42</f>
        <v>-9.5322158391005532E-5</v>
      </c>
    </row>
    <row r="46" spans="2:11">
      <c r="B46" t="s">
        <v>2060</v>
      </c>
      <c r="C46" t="s">
        <v>2061</v>
      </c>
      <c r="D46" t="s">
        <v>2003</v>
      </c>
      <c r="E46" t="s">
        <v>106</v>
      </c>
      <c r="F46" s="89">
        <v>44963</v>
      </c>
      <c r="G46" s="77">
        <v>1176.1665599999999</v>
      </c>
      <c r="H46" s="77">
        <v>-13.244389</v>
      </c>
      <c r="I46" s="77">
        <v>-0.15577608000000001</v>
      </c>
      <c r="J46" s="78">
        <f t="shared" si="0"/>
        <v>4.9131867630495207E-2</v>
      </c>
      <c r="K46" s="78">
        <f>I46/'סכום נכסי הקרן'!$C$42</f>
        <v>-2.9715276718902446E-4</v>
      </c>
    </row>
    <row r="47" spans="2:11">
      <c r="B47" t="s">
        <v>2062</v>
      </c>
      <c r="C47" t="s">
        <v>2063</v>
      </c>
      <c r="D47" t="s">
        <v>2003</v>
      </c>
      <c r="E47" t="s">
        <v>106</v>
      </c>
      <c r="F47" s="89">
        <v>44963</v>
      </c>
      <c r="G47" s="77">
        <v>335.48772000000002</v>
      </c>
      <c r="H47" s="77">
        <v>-13.166335999999999</v>
      </c>
      <c r="I47" s="77">
        <v>-4.4171440999999999E-2</v>
      </c>
      <c r="J47" s="78">
        <f t="shared" si="0"/>
        <v>1.3931698578242748E-2</v>
      </c>
      <c r="K47" s="78">
        <f>I47/'סכום נכסי הקרן'!$C$42</f>
        <v>-8.4259829390216575E-5</v>
      </c>
    </row>
    <row r="48" spans="2:11">
      <c r="B48" t="s">
        <v>2064</v>
      </c>
      <c r="C48" t="s">
        <v>2065</v>
      </c>
      <c r="D48" t="s">
        <v>2003</v>
      </c>
      <c r="E48" t="s">
        <v>106</v>
      </c>
      <c r="F48" s="89">
        <v>44963</v>
      </c>
      <c r="G48" s="77">
        <v>520.46519999999998</v>
      </c>
      <c r="H48" s="77">
        <v>-13.066484000000001</v>
      </c>
      <c r="I48" s="77">
        <v>-6.8006499999999998E-2</v>
      </c>
      <c r="J48" s="78">
        <f t="shared" si="0"/>
        <v>2.144929026339135E-2</v>
      </c>
      <c r="K48" s="78">
        <f>I48/'סכום נכסי הקרן'!$C$42</f>
        <v>-1.2972671838860236E-4</v>
      </c>
    </row>
    <row r="49" spans="2:11">
      <c r="B49" t="s">
        <v>2066</v>
      </c>
      <c r="C49" t="s">
        <v>2067</v>
      </c>
      <c r="D49" t="s">
        <v>2003</v>
      </c>
      <c r="E49" t="s">
        <v>106</v>
      </c>
      <c r="F49" s="89">
        <v>44964</v>
      </c>
      <c r="G49" s="77">
        <v>669.24034500000005</v>
      </c>
      <c r="H49" s="77">
        <v>-12.258423000000001</v>
      </c>
      <c r="I49" s="77">
        <v>-8.2038313000000002E-2</v>
      </c>
      <c r="J49" s="78">
        <f t="shared" si="0"/>
        <v>2.5874932370522699E-2</v>
      </c>
      <c r="K49" s="78">
        <f>I49/'סכום נכסי הקרן'!$C$42</f>
        <v>-1.5649329295915854E-4</v>
      </c>
    </row>
    <row r="50" spans="2:11">
      <c r="B50" t="s">
        <v>2068</v>
      </c>
      <c r="C50" t="s">
        <v>2069</v>
      </c>
      <c r="D50" t="s">
        <v>2003</v>
      </c>
      <c r="E50" t="s">
        <v>106</v>
      </c>
      <c r="F50" s="89">
        <v>44964</v>
      </c>
      <c r="G50" s="77">
        <v>237.228576</v>
      </c>
      <c r="H50" s="77">
        <v>-12.255145000000001</v>
      </c>
      <c r="I50" s="77">
        <v>-2.9072705000000001E-2</v>
      </c>
      <c r="J50" s="78">
        <f t="shared" si="0"/>
        <v>9.1695483268062466E-3</v>
      </c>
      <c r="K50" s="78">
        <f>I50/'סכום נכסי הקרן'!$C$42</f>
        <v>-5.5458031428318054E-5</v>
      </c>
    </row>
    <row r="51" spans="2:11">
      <c r="B51" t="s">
        <v>2070</v>
      </c>
      <c r="C51" t="s">
        <v>2071</v>
      </c>
      <c r="D51" t="s">
        <v>2003</v>
      </c>
      <c r="E51" t="s">
        <v>106</v>
      </c>
      <c r="F51" s="89">
        <v>44964</v>
      </c>
      <c r="G51" s="77">
        <v>169.14131399999999</v>
      </c>
      <c r="H51" s="77">
        <v>-12.219094999999999</v>
      </c>
      <c r="I51" s="77">
        <v>-2.0667537999999999E-2</v>
      </c>
      <c r="J51" s="78">
        <f t="shared" si="0"/>
        <v>6.5185536910688053E-3</v>
      </c>
      <c r="K51" s="78">
        <f>I51/'סכום נכסי הקרן'!$C$42</f>
        <v>-3.9424641496206064E-5</v>
      </c>
    </row>
    <row r="52" spans="2:11">
      <c r="B52" t="s">
        <v>2070</v>
      </c>
      <c r="C52" t="s">
        <v>2072</v>
      </c>
      <c r="D52" t="s">
        <v>2003</v>
      </c>
      <c r="E52" t="s">
        <v>106</v>
      </c>
      <c r="F52" s="89">
        <v>44964</v>
      </c>
      <c r="G52" s="77">
        <v>237.30478400000001</v>
      </c>
      <c r="H52" s="77">
        <v>-12.219094999999999</v>
      </c>
      <c r="I52" s="77">
        <v>-2.8996497E-2</v>
      </c>
      <c r="J52" s="78">
        <f t="shared" si="0"/>
        <v>9.145512278599199E-3</v>
      </c>
      <c r="K52" s="78">
        <f>I52/'סכום נכסי הקרן'!$C$42</f>
        <v>-5.5312659827736362E-5</v>
      </c>
    </row>
    <row r="53" spans="2:11">
      <c r="B53" t="s">
        <v>2070</v>
      </c>
      <c r="C53" t="s">
        <v>2073</v>
      </c>
      <c r="D53" t="s">
        <v>2003</v>
      </c>
      <c r="E53" t="s">
        <v>106</v>
      </c>
      <c r="F53" s="89">
        <v>44964</v>
      </c>
      <c r="G53" s="77">
        <v>140.57431199999999</v>
      </c>
      <c r="H53" s="77">
        <v>-12.219094999999999</v>
      </c>
      <c r="I53" s="77">
        <v>-1.7176908999999997E-2</v>
      </c>
      <c r="J53" s="78">
        <f t="shared" si="0"/>
        <v>5.4176072429673516E-3</v>
      </c>
      <c r="K53" s="78">
        <f>I53/'סכום נכסי הקרן'!$C$42</f>
        <v>-3.2766044960844168E-5</v>
      </c>
    </row>
    <row r="54" spans="2:11">
      <c r="B54" t="s">
        <v>2074</v>
      </c>
      <c r="C54" t="s">
        <v>2075</v>
      </c>
      <c r="D54" t="s">
        <v>2003</v>
      </c>
      <c r="E54" t="s">
        <v>106</v>
      </c>
      <c r="F54" s="89">
        <v>44964</v>
      </c>
      <c r="G54" s="77">
        <v>712.10140799999999</v>
      </c>
      <c r="H54" s="77">
        <v>-12.189617</v>
      </c>
      <c r="I54" s="77">
        <v>-8.6802435999999997E-2</v>
      </c>
      <c r="J54" s="78">
        <f t="shared" si="0"/>
        <v>2.7377539578326348E-2</v>
      </c>
      <c r="K54" s="78">
        <f>I54/'סכום נכסי הקרן'!$C$42</f>
        <v>-1.6558116018934482E-4</v>
      </c>
    </row>
    <row r="55" spans="2:11">
      <c r="B55" t="s">
        <v>2076</v>
      </c>
      <c r="C55" t="s">
        <v>2077</v>
      </c>
      <c r="D55" t="s">
        <v>2003</v>
      </c>
      <c r="E55" t="s">
        <v>106</v>
      </c>
      <c r="F55" s="89">
        <v>44964</v>
      </c>
      <c r="G55" s="77">
        <v>296.30839400000002</v>
      </c>
      <c r="H55" s="77">
        <v>-12.107398</v>
      </c>
      <c r="I55" s="77">
        <v>-3.5875235000000005E-2</v>
      </c>
      <c r="J55" s="78">
        <f t="shared" si="0"/>
        <v>1.1315070306255677E-2</v>
      </c>
      <c r="K55" s="78">
        <f>I55/'סכום נכסי הקרן'!$C$42</f>
        <v>-6.8434289486592184E-5</v>
      </c>
    </row>
    <row r="56" spans="2:11">
      <c r="B56" t="s">
        <v>2078</v>
      </c>
      <c r="C56" t="s">
        <v>2079</v>
      </c>
      <c r="D56" t="s">
        <v>2003</v>
      </c>
      <c r="E56" t="s">
        <v>106</v>
      </c>
      <c r="F56" s="89">
        <v>44956</v>
      </c>
      <c r="G56" s="77">
        <v>381.09014999999999</v>
      </c>
      <c r="H56" s="77">
        <v>-12.116547000000001</v>
      </c>
      <c r="I56" s="77">
        <v>-4.6174967999999997E-2</v>
      </c>
      <c r="J56" s="78">
        <f t="shared" si="0"/>
        <v>1.4563612177289039E-2</v>
      </c>
      <c r="K56" s="78">
        <f>I56/'סכום נכסי הקרן'!$C$42</f>
        <v>-8.8081684402795693E-5</v>
      </c>
    </row>
    <row r="57" spans="2:11">
      <c r="B57" t="s">
        <v>2080</v>
      </c>
      <c r="C57" t="s">
        <v>2081</v>
      </c>
      <c r="D57" t="s">
        <v>2003</v>
      </c>
      <c r="E57" t="s">
        <v>106</v>
      </c>
      <c r="F57" s="89">
        <v>44956</v>
      </c>
      <c r="G57" s="77">
        <v>169.3734</v>
      </c>
      <c r="H57" s="77">
        <v>-12.116547000000001</v>
      </c>
      <c r="I57" s="77">
        <v>-2.0522208E-2</v>
      </c>
      <c r="J57" s="78">
        <f t="shared" si="0"/>
        <v>6.472716523239574E-3</v>
      </c>
      <c r="K57" s="78">
        <f>I57/'סכום נכסי הקרן'!$C$42</f>
        <v>-3.9147415290131422E-5</v>
      </c>
    </row>
    <row r="58" spans="2:11">
      <c r="B58" t="s">
        <v>2082</v>
      </c>
      <c r="C58" t="s">
        <v>2083</v>
      </c>
      <c r="D58" t="s">
        <v>2003</v>
      </c>
      <c r="E58" t="s">
        <v>106</v>
      </c>
      <c r="F58" s="89">
        <v>44957</v>
      </c>
      <c r="G58" s="77">
        <v>1313.40924</v>
      </c>
      <c r="H58" s="77">
        <v>-12.046379</v>
      </c>
      <c r="I58" s="77">
        <v>-0.15821825</v>
      </c>
      <c r="J58" s="78">
        <f t="shared" si="0"/>
        <v>4.9902129490796004E-2</v>
      </c>
      <c r="K58" s="78">
        <f>I58/'סכום נכסי הקרן'!$C$42</f>
        <v>-3.0181136158584083E-4</v>
      </c>
    </row>
    <row r="59" spans="2:11">
      <c r="B59" t="s">
        <v>2084</v>
      </c>
      <c r="C59" t="s">
        <v>2085</v>
      </c>
      <c r="D59" t="s">
        <v>2003</v>
      </c>
      <c r="E59" t="s">
        <v>106</v>
      </c>
      <c r="F59" s="89">
        <v>44964</v>
      </c>
      <c r="G59" s="77">
        <v>1016.6002099999999</v>
      </c>
      <c r="H59" s="77">
        <v>-12.006135</v>
      </c>
      <c r="I59" s="77">
        <v>-0.12205439399999998</v>
      </c>
      <c r="J59" s="78">
        <f t="shared" si="0"/>
        <v>3.8496027950686053E-2</v>
      </c>
      <c r="K59" s="78">
        <f>I59/'סכום נכסי הקרן'!$C$42</f>
        <v>-2.3282650920911259E-4</v>
      </c>
    </row>
    <row r="60" spans="2:11">
      <c r="B60" t="s">
        <v>2086</v>
      </c>
      <c r="C60" t="s">
        <v>2087</v>
      </c>
      <c r="D60" t="s">
        <v>2003</v>
      </c>
      <c r="E60" t="s">
        <v>106</v>
      </c>
      <c r="F60" s="89">
        <v>44956</v>
      </c>
      <c r="G60" s="77">
        <v>389.95632899999998</v>
      </c>
      <c r="H60" s="77">
        <v>-12.002259</v>
      </c>
      <c r="I60" s="77">
        <v>-4.6803570000000003E-2</v>
      </c>
      <c r="J60" s="78">
        <f t="shared" si="0"/>
        <v>1.4761873619329851E-2</v>
      </c>
      <c r="K60" s="78">
        <f>I60/'סכום נכסי הקרן'!$C$42</f>
        <v>-8.9280782645353581E-5</v>
      </c>
    </row>
    <row r="61" spans="2:11">
      <c r="B61" t="s">
        <v>2088</v>
      </c>
      <c r="C61" t="s">
        <v>2089</v>
      </c>
      <c r="D61" t="s">
        <v>2003</v>
      </c>
      <c r="E61" t="s">
        <v>106</v>
      </c>
      <c r="F61" s="89">
        <v>44956</v>
      </c>
      <c r="G61" s="77">
        <v>305.19210199999998</v>
      </c>
      <c r="H61" s="77">
        <v>-11.998996999999999</v>
      </c>
      <c r="I61" s="77">
        <v>-3.6619992000000004E-2</v>
      </c>
      <c r="J61" s="78">
        <f t="shared" si="0"/>
        <v>1.1549967103895498E-2</v>
      </c>
      <c r="K61" s="78">
        <f>I61/'סכום נכסי הקרן'!$C$42</f>
        <v>-6.9854960769586311E-5</v>
      </c>
    </row>
    <row r="62" spans="2:11">
      <c r="B62" t="s">
        <v>2090</v>
      </c>
      <c r="C62" t="s">
        <v>2091</v>
      </c>
      <c r="D62" t="s">
        <v>2003</v>
      </c>
      <c r="E62" t="s">
        <v>106</v>
      </c>
      <c r="F62" s="89">
        <v>44972</v>
      </c>
      <c r="G62" s="77">
        <v>422.88511999999997</v>
      </c>
      <c r="H62" s="77">
        <v>-10.195836999999999</v>
      </c>
      <c r="I62" s="77">
        <v>-4.3116676E-2</v>
      </c>
      <c r="J62" s="78">
        <f t="shared" si="0"/>
        <v>1.3599025074317889E-2</v>
      </c>
      <c r="K62" s="78">
        <f>I62/'סכום נכסי הקרן'!$C$42</f>
        <v>-8.2247798156126397E-5</v>
      </c>
    </row>
    <row r="63" spans="2:11">
      <c r="B63" t="s">
        <v>2092</v>
      </c>
      <c r="C63" t="s">
        <v>2093</v>
      </c>
      <c r="D63" t="s">
        <v>2003</v>
      </c>
      <c r="E63" t="s">
        <v>106</v>
      </c>
      <c r="F63" s="89">
        <v>44972</v>
      </c>
      <c r="G63" s="77">
        <v>241.78720000000001</v>
      </c>
      <c r="H63" s="77">
        <v>-10.132687000000001</v>
      </c>
      <c r="I63" s="77">
        <v>-2.4499540000000004E-2</v>
      </c>
      <c r="J63" s="78">
        <f t="shared" si="0"/>
        <v>7.7271693849788915E-3</v>
      </c>
      <c r="K63" s="78">
        <f>I63/'סכום נכסי הקרן'!$C$42</f>
        <v>-4.6734428712406894E-5</v>
      </c>
    </row>
    <row r="64" spans="2:11">
      <c r="B64" t="s">
        <v>2094</v>
      </c>
      <c r="C64" t="s">
        <v>2095</v>
      </c>
      <c r="D64" t="s">
        <v>2003</v>
      </c>
      <c r="E64" t="s">
        <v>106</v>
      </c>
      <c r="F64" s="89">
        <v>44972</v>
      </c>
      <c r="G64" s="77">
        <v>430.96395000000007</v>
      </c>
      <c r="H64" s="77">
        <v>-10.101139</v>
      </c>
      <c r="I64" s="77">
        <v>-4.3532269999999998E-2</v>
      </c>
      <c r="J64" s="78">
        <f t="shared" si="0"/>
        <v>1.3730103667360081E-2</v>
      </c>
      <c r="K64" s="78">
        <f>I64/'סכום נכסי הקרן'!$C$42</f>
        <v>-8.304057010883669E-5</v>
      </c>
    </row>
    <row r="65" spans="2:11">
      <c r="B65" t="s">
        <v>2094</v>
      </c>
      <c r="C65" t="s">
        <v>2096</v>
      </c>
      <c r="D65" t="s">
        <v>2003</v>
      </c>
      <c r="E65" t="s">
        <v>106</v>
      </c>
      <c r="F65" s="89">
        <v>44972</v>
      </c>
      <c r="G65" s="77">
        <v>286.54127999999997</v>
      </c>
      <c r="H65" s="77">
        <v>-10.101139</v>
      </c>
      <c r="I65" s="77">
        <v>-2.8943933999999998E-2</v>
      </c>
      <c r="J65" s="78">
        <f t="shared" si="0"/>
        <v>9.1289338773564554E-3</v>
      </c>
      <c r="K65" s="78">
        <f>I65/'סכום נכסי הקרן'!$C$42</f>
        <v>-5.5212392566538385E-5</v>
      </c>
    </row>
    <row r="66" spans="2:11">
      <c r="B66" t="s">
        <v>2097</v>
      </c>
      <c r="C66" t="s">
        <v>2098</v>
      </c>
      <c r="D66" t="s">
        <v>2003</v>
      </c>
      <c r="E66" t="s">
        <v>106</v>
      </c>
      <c r="F66" s="89">
        <v>44972</v>
      </c>
      <c r="G66" s="77">
        <v>86.207604000000003</v>
      </c>
      <c r="H66" s="77">
        <v>-10.08222</v>
      </c>
      <c r="I66" s="77">
        <v>-8.6916399999999987E-3</v>
      </c>
      <c r="J66" s="78">
        <f t="shared" si="0"/>
        <v>2.7413483891231393E-3</v>
      </c>
      <c r="K66" s="78">
        <f>I66/'סכום נכסי הקרן'!$C$42</f>
        <v>-1.6579855375811308E-5</v>
      </c>
    </row>
    <row r="67" spans="2:11">
      <c r="B67" t="s">
        <v>2099</v>
      </c>
      <c r="C67" t="s">
        <v>2100</v>
      </c>
      <c r="D67" t="s">
        <v>2003</v>
      </c>
      <c r="E67" t="s">
        <v>106</v>
      </c>
      <c r="F67" s="89">
        <v>44973</v>
      </c>
      <c r="G67" s="77">
        <v>432.32190000000003</v>
      </c>
      <c r="H67" s="77">
        <v>-9.7217570000000002</v>
      </c>
      <c r="I67" s="77">
        <v>-4.2029285E-2</v>
      </c>
      <c r="J67" s="78">
        <f t="shared" si="0"/>
        <v>1.3256061310724711E-2</v>
      </c>
      <c r="K67" s="78">
        <f>I67/'סכום נכסי הקרן'!$C$42</f>
        <v>-8.0173530754697116E-5</v>
      </c>
    </row>
    <row r="68" spans="2:11">
      <c r="B68" t="s">
        <v>2101</v>
      </c>
      <c r="C68" t="s">
        <v>2102</v>
      </c>
      <c r="D68" t="s">
        <v>2003</v>
      </c>
      <c r="E68" t="s">
        <v>106</v>
      </c>
      <c r="F68" s="89">
        <v>44973</v>
      </c>
      <c r="G68" s="77">
        <v>1072.2807740000001</v>
      </c>
      <c r="H68" s="77">
        <v>-9.7092259999999992</v>
      </c>
      <c r="I68" s="77">
        <v>-0.10411016399999999</v>
      </c>
      <c r="J68" s="78">
        <f t="shared" si="0"/>
        <v>3.2836407211152996E-2</v>
      </c>
      <c r="K68" s="78">
        <f>I68/'סכום נכסי הקרן'!$C$42</f>
        <v>-1.9859675070205357E-4</v>
      </c>
    </row>
    <row r="69" spans="2:11">
      <c r="B69" t="s">
        <v>2103</v>
      </c>
      <c r="C69" t="s">
        <v>2104</v>
      </c>
      <c r="D69" t="s">
        <v>2003</v>
      </c>
      <c r="E69" t="s">
        <v>106</v>
      </c>
      <c r="F69" s="89">
        <v>44977</v>
      </c>
      <c r="G69" s="77">
        <v>754.6244190000001</v>
      </c>
      <c r="H69" s="77">
        <v>-9.369707</v>
      </c>
      <c r="I69" s="77">
        <v>-7.070609500000001E-2</v>
      </c>
      <c r="J69" s="78">
        <f t="shared" si="0"/>
        <v>2.2300744120722638E-2</v>
      </c>
      <c r="K69" s="78">
        <f>I69/'סכום נכסי הקרן'!$C$42</f>
        <v>-1.3487636732404648E-4</v>
      </c>
    </row>
    <row r="70" spans="2:11">
      <c r="B70" t="s">
        <v>2105</v>
      </c>
      <c r="C70" t="s">
        <v>2106</v>
      </c>
      <c r="D70" t="s">
        <v>2003</v>
      </c>
      <c r="E70" t="s">
        <v>106</v>
      </c>
      <c r="F70" s="89">
        <v>44977</v>
      </c>
      <c r="G70" s="77">
        <v>677.86629800000014</v>
      </c>
      <c r="H70" s="77">
        <v>-9.3323610000000006</v>
      </c>
      <c r="I70" s="77">
        <v>-6.3260930999999992E-2</v>
      </c>
      <c r="J70" s="78">
        <f t="shared" si="0"/>
        <v>1.9952534998145352E-2</v>
      </c>
      <c r="K70" s="78">
        <f>I70/'סכום נכסי הקרן'!$C$42</f>
        <v>-1.2067424409192951E-4</v>
      </c>
    </row>
    <row r="71" spans="2:11">
      <c r="B71" t="s">
        <v>2107</v>
      </c>
      <c r="C71" t="s">
        <v>2108</v>
      </c>
      <c r="D71" t="s">
        <v>2003</v>
      </c>
      <c r="E71" t="s">
        <v>106</v>
      </c>
      <c r="F71" s="89">
        <v>45013</v>
      </c>
      <c r="G71" s="77">
        <v>434.17364999999995</v>
      </c>
      <c r="H71" s="77">
        <v>-9.1732849999999999</v>
      </c>
      <c r="I71" s="77">
        <v>-3.9827986000000003E-2</v>
      </c>
      <c r="J71" s="78">
        <f t="shared" si="0"/>
        <v>1.2561770306077906E-2</v>
      </c>
      <c r="K71" s="78">
        <f>I71/'סכום נכסי הקרן'!$C$42</f>
        <v>-7.5974413090031069E-5</v>
      </c>
    </row>
    <row r="72" spans="2:11">
      <c r="B72" t="s">
        <v>2107</v>
      </c>
      <c r="C72" t="s">
        <v>2109</v>
      </c>
      <c r="D72" t="s">
        <v>2003</v>
      </c>
      <c r="E72" t="s">
        <v>106</v>
      </c>
      <c r="F72" s="89">
        <v>45013</v>
      </c>
      <c r="G72" s="77">
        <v>108.25326</v>
      </c>
      <c r="H72" s="77">
        <v>-9.1732849999999999</v>
      </c>
      <c r="I72" s="77">
        <v>-9.9303799999999991E-3</v>
      </c>
      <c r="J72" s="78">
        <f t="shared" si="0"/>
        <v>3.1320477167002593E-3</v>
      </c>
      <c r="K72" s="78">
        <f>I72/'סכום נכסי הקרן'!$C$42</f>
        <v>-1.8942830608130238E-5</v>
      </c>
    </row>
    <row r="73" spans="2:11">
      <c r="B73" t="s">
        <v>2110</v>
      </c>
      <c r="C73" t="s">
        <v>2111</v>
      </c>
      <c r="D73" t="s">
        <v>2003</v>
      </c>
      <c r="E73" t="s">
        <v>106</v>
      </c>
      <c r="F73" s="89">
        <v>45013</v>
      </c>
      <c r="G73" s="77">
        <v>147.74495999999999</v>
      </c>
      <c r="H73" s="77">
        <v>-9.0802399999999999</v>
      </c>
      <c r="I73" s="77">
        <v>-1.3415596E-2</v>
      </c>
      <c r="J73" s="78">
        <f t="shared" si="0"/>
        <v>4.2312869014048942E-3</v>
      </c>
      <c r="K73" s="78">
        <f>I73/'סכום נכסי הקרן'!$C$42</f>
        <v>-2.5591101502169062E-5</v>
      </c>
    </row>
    <row r="74" spans="2:11">
      <c r="B74" t="s">
        <v>2112</v>
      </c>
      <c r="C74" t="s">
        <v>2113</v>
      </c>
      <c r="D74" t="s">
        <v>2003</v>
      </c>
      <c r="E74" t="s">
        <v>106</v>
      </c>
      <c r="F74" s="89">
        <v>45013</v>
      </c>
      <c r="G74" s="77">
        <v>174.01512</v>
      </c>
      <c r="H74" s="77">
        <v>-8.9564249999999994</v>
      </c>
      <c r="I74" s="77">
        <v>-1.5585534999999999E-2</v>
      </c>
      <c r="J74" s="78">
        <f t="shared" si="0"/>
        <v>4.9156869435310604E-3</v>
      </c>
      <c r="K74" s="78">
        <f>I74/'סכום נכסי הקרן'!$C$42</f>
        <v>-2.9730397974909834E-5</v>
      </c>
    </row>
    <row r="75" spans="2:11">
      <c r="B75" t="s">
        <v>2114</v>
      </c>
      <c r="C75" t="s">
        <v>2115</v>
      </c>
      <c r="D75" t="s">
        <v>2003</v>
      </c>
      <c r="E75" t="s">
        <v>106</v>
      </c>
      <c r="F75" s="89">
        <v>45014</v>
      </c>
      <c r="G75" s="77">
        <v>147.99679800000001</v>
      </c>
      <c r="H75" s="77">
        <v>-8.8678559999999997</v>
      </c>
      <c r="I75" s="77">
        <v>-1.3124142999999998E-2</v>
      </c>
      <c r="J75" s="78">
        <f t="shared" si="0"/>
        <v>4.1393624530780982E-3</v>
      </c>
      <c r="K75" s="78">
        <f>I75/'סכום נכסי הקרן'!$C$42</f>
        <v>-2.5035136392149965E-5</v>
      </c>
    </row>
    <row r="76" spans="2:11">
      <c r="B76" t="s">
        <v>2114</v>
      </c>
      <c r="C76" t="s">
        <v>2116</v>
      </c>
      <c r="D76" t="s">
        <v>2003</v>
      </c>
      <c r="E76" t="s">
        <v>106</v>
      </c>
      <c r="F76" s="89">
        <v>45014</v>
      </c>
      <c r="G76" s="77">
        <v>180.88380000000001</v>
      </c>
      <c r="H76" s="77">
        <v>-8.8678559999999997</v>
      </c>
      <c r="I76" s="77">
        <v>-1.6040514999999998E-2</v>
      </c>
      <c r="J76" s="78">
        <f t="shared" ref="J76:J139" si="1">I76/$I$11</f>
        <v>5.0591879042339019E-3</v>
      </c>
      <c r="K76" s="78">
        <f>I76/'סכום נכסי הקרן'!$C$42</f>
        <v>-3.0598301224341078E-5</v>
      </c>
    </row>
    <row r="77" spans="2:11">
      <c r="B77" t="s">
        <v>2117</v>
      </c>
      <c r="C77" t="s">
        <v>2118</v>
      </c>
      <c r="D77" t="s">
        <v>2003</v>
      </c>
      <c r="E77" t="s">
        <v>106</v>
      </c>
      <c r="F77" s="89">
        <v>45012</v>
      </c>
      <c r="G77" s="77">
        <v>609.657825</v>
      </c>
      <c r="H77" s="77">
        <v>-8.8269129999999993</v>
      </c>
      <c r="I77" s="77">
        <v>-5.3813968000000004E-2</v>
      </c>
      <c r="J77" s="78">
        <f t="shared" si="1"/>
        <v>1.6972957288742308E-2</v>
      </c>
      <c r="K77" s="78">
        <f>I77/'סכום נכסי הקרן'!$C$42</f>
        <v>-1.0265356211699264E-4</v>
      </c>
    </row>
    <row r="78" spans="2:11">
      <c r="B78" t="s">
        <v>2119</v>
      </c>
      <c r="C78" t="s">
        <v>2120</v>
      </c>
      <c r="D78" t="s">
        <v>2003</v>
      </c>
      <c r="E78" t="s">
        <v>106</v>
      </c>
      <c r="F78" s="89">
        <v>45014</v>
      </c>
      <c r="G78" s="77">
        <v>740.40372000000002</v>
      </c>
      <c r="H78" s="77">
        <v>-8.8061389999999999</v>
      </c>
      <c r="I78" s="77">
        <v>-6.5200984000000003E-2</v>
      </c>
      <c r="J78" s="78">
        <f t="shared" si="1"/>
        <v>2.0564428860105066E-2</v>
      </c>
      <c r="K78" s="78">
        <f>I78/'סכום נכסי הקרן'!$C$42</f>
        <v>-1.243750184177655E-4</v>
      </c>
    </row>
    <row r="79" spans="2:11">
      <c r="B79" t="s">
        <v>2121</v>
      </c>
      <c r="C79" t="s">
        <v>2122</v>
      </c>
      <c r="D79" t="s">
        <v>2003</v>
      </c>
      <c r="E79" t="s">
        <v>106</v>
      </c>
      <c r="F79" s="89">
        <v>45012</v>
      </c>
      <c r="G79" s="77">
        <v>261.46710000000002</v>
      </c>
      <c r="H79" s="77">
        <v>-8.7498400000000007</v>
      </c>
      <c r="I79" s="77">
        <v>-2.2877953999999999E-2</v>
      </c>
      <c r="J79" s="78">
        <f t="shared" si="1"/>
        <v>7.2157202028999461E-3</v>
      </c>
      <c r="K79" s="78">
        <f>I79/'סכום נכסי הקרן'!$C$42</f>
        <v>-4.3641150417465956E-5</v>
      </c>
    </row>
    <row r="80" spans="2:11">
      <c r="B80" t="s">
        <v>2123</v>
      </c>
      <c r="C80" t="s">
        <v>2124</v>
      </c>
      <c r="D80" t="s">
        <v>2003</v>
      </c>
      <c r="E80" t="s">
        <v>106</v>
      </c>
      <c r="F80" s="89">
        <v>45090</v>
      </c>
      <c r="G80" s="77">
        <v>742.29250499999989</v>
      </c>
      <c r="H80" s="77">
        <v>-8.4759170000000008</v>
      </c>
      <c r="I80" s="77">
        <v>-6.2916100000000003E-2</v>
      </c>
      <c r="J80" s="78">
        <f t="shared" si="1"/>
        <v>1.9843775097094493E-2</v>
      </c>
      <c r="K80" s="78">
        <f>I80/'סכום נכסי הקרן'!$C$42</f>
        <v>-1.2001645705644527E-4</v>
      </c>
    </row>
    <row r="81" spans="2:11">
      <c r="B81" t="s">
        <v>2125</v>
      </c>
      <c r="C81" t="s">
        <v>2126</v>
      </c>
      <c r="D81" t="s">
        <v>2003</v>
      </c>
      <c r="E81" t="s">
        <v>106</v>
      </c>
      <c r="F81" s="89">
        <v>45090</v>
      </c>
      <c r="G81" s="77">
        <v>306.08193</v>
      </c>
      <c r="H81" s="77">
        <v>-8.3227890000000002</v>
      </c>
      <c r="I81" s="77">
        <v>-2.5474554E-2</v>
      </c>
      <c r="J81" s="78">
        <f t="shared" si="1"/>
        <v>8.0346893764042734E-3</v>
      </c>
      <c r="K81" s="78">
        <f>I81/'סכום נכסי הקרן'!$C$42</f>
        <v>-4.8594329848371018E-5</v>
      </c>
    </row>
    <row r="82" spans="2:11">
      <c r="B82" t="s">
        <v>2127</v>
      </c>
      <c r="C82" t="s">
        <v>2128</v>
      </c>
      <c r="D82" t="s">
        <v>2003</v>
      </c>
      <c r="E82" t="s">
        <v>106</v>
      </c>
      <c r="F82" s="89">
        <v>45090</v>
      </c>
      <c r="G82" s="77">
        <v>145.56888000000001</v>
      </c>
      <c r="H82" s="77">
        <v>-8.1700929999999996</v>
      </c>
      <c r="I82" s="77">
        <v>-1.1893112999999999E-2</v>
      </c>
      <c r="J82" s="78">
        <f t="shared" si="1"/>
        <v>3.7510948640543632E-3</v>
      </c>
      <c r="K82" s="78">
        <f>I82/'סכום נכסי הקרן'!$C$42</f>
        <v>-2.2686868474555013E-5</v>
      </c>
    </row>
    <row r="83" spans="2:11">
      <c r="B83" t="s">
        <v>2129</v>
      </c>
      <c r="C83" t="s">
        <v>2130</v>
      </c>
      <c r="D83" t="s">
        <v>2003</v>
      </c>
      <c r="E83" t="s">
        <v>106</v>
      </c>
      <c r="F83" s="89">
        <v>44993</v>
      </c>
      <c r="G83" s="77">
        <v>430.40199999999999</v>
      </c>
      <c r="H83" s="77">
        <v>-8.1637520000000006</v>
      </c>
      <c r="I83" s="77">
        <v>-3.5136951999999999E-2</v>
      </c>
      <c r="J83" s="78">
        <f t="shared" si="1"/>
        <v>1.1082215412039279E-2</v>
      </c>
      <c r="K83" s="78">
        <f>I83/'סכום נכסי הקרן'!$C$42</f>
        <v>-6.7025967769813739E-5</v>
      </c>
    </row>
    <row r="84" spans="2:11">
      <c r="B84" t="s">
        <v>2131</v>
      </c>
      <c r="C84" t="s">
        <v>2132</v>
      </c>
      <c r="D84" t="s">
        <v>2003</v>
      </c>
      <c r="E84" t="s">
        <v>106</v>
      </c>
      <c r="F84" s="89">
        <v>45019</v>
      </c>
      <c r="G84" s="77">
        <v>746.07007499999997</v>
      </c>
      <c r="H84" s="77">
        <v>-7.9744539999999997</v>
      </c>
      <c r="I84" s="77">
        <v>-5.9495013999999999E-2</v>
      </c>
      <c r="J84" s="78">
        <f t="shared" si="1"/>
        <v>1.8764762552263857E-2</v>
      </c>
      <c r="K84" s="78">
        <f>I84/'סכום נכסי הקרן'!$C$42</f>
        <v>-1.1349051821081741E-4</v>
      </c>
    </row>
    <row r="85" spans="2:11">
      <c r="B85" t="s">
        <v>2131</v>
      </c>
      <c r="C85" t="s">
        <v>2133</v>
      </c>
      <c r="D85" t="s">
        <v>2003</v>
      </c>
      <c r="E85" t="s">
        <v>106</v>
      </c>
      <c r="F85" s="89">
        <v>45019</v>
      </c>
      <c r="G85" s="77">
        <v>255.3201</v>
      </c>
      <c r="H85" s="77">
        <v>-7.9744539999999997</v>
      </c>
      <c r="I85" s="77">
        <v>-2.0360382999999999E-2</v>
      </c>
      <c r="J85" s="78">
        <f t="shared" si="1"/>
        <v>6.4216768226686973E-3</v>
      </c>
      <c r="K85" s="78">
        <f>I85/'סכום נכסי הקרן'!$C$42</f>
        <v>-3.8838723823826936E-5</v>
      </c>
    </row>
    <row r="86" spans="2:11">
      <c r="B86" t="s">
        <v>2134</v>
      </c>
      <c r="C86" t="s">
        <v>2135</v>
      </c>
      <c r="D86" t="s">
        <v>2003</v>
      </c>
      <c r="E86" t="s">
        <v>106</v>
      </c>
      <c r="F86" s="89">
        <v>45019</v>
      </c>
      <c r="G86" s="77">
        <v>109.47830399999999</v>
      </c>
      <c r="H86" s="77">
        <v>-7.9198110000000002</v>
      </c>
      <c r="I86" s="77">
        <v>-8.6704750000000004E-3</v>
      </c>
      <c r="J86" s="78">
        <f t="shared" si="1"/>
        <v>2.7346729356234789E-3</v>
      </c>
      <c r="K86" s="78">
        <f>I86/'סכום נכסי הקרן'!$C$42</f>
        <v>-1.6539481793952301E-5</v>
      </c>
    </row>
    <row r="87" spans="2:11">
      <c r="B87" t="s">
        <v>2134</v>
      </c>
      <c r="C87" t="s">
        <v>2136</v>
      </c>
      <c r="D87" t="s">
        <v>2003</v>
      </c>
      <c r="E87" t="s">
        <v>106</v>
      </c>
      <c r="F87" s="89">
        <v>45019</v>
      </c>
      <c r="G87" s="77">
        <v>175.634784</v>
      </c>
      <c r="H87" s="77">
        <v>-7.9198110000000002</v>
      </c>
      <c r="I87" s="77">
        <v>-1.3909943000000001E-2</v>
      </c>
      <c r="J87" s="78">
        <f t="shared" si="1"/>
        <v>4.3872042371571641E-3</v>
      </c>
      <c r="K87" s="78">
        <f>I87/'סכום נכסי הקרן'!$C$42</f>
        <v>-2.6534099804614423E-5</v>
      </c>
    </row>
    <row r="88" spans="2:11">
      <c r="B88" t="s">
        <v>2137</v>
      </c>
      <c r="C88" t="s">
        <v>2138</v>
      </c>
      <c r="D88" t="s">
        <v>2003</v>
      </c>
      <c r="E88" t="s">
        <v>106</v>
      </c>
      <c r="F88" s="89">
        <v>45091</v>
      </c>
      <c r="G88" s="77">
        <v>394.254864</v>
      </c>
      <c r="H88" s="77">
        <v>-8.0831250000000008</v>
      </c>
      <c r="I88" s="77">
        <v>-3.1868111999999997E-2</v>
      </c>
      <c r="J88" s="78">
        <f t="shared" si="1"/>
        <v>1.0051221345522339E-2</v>
      </c>
      <c r="K88" s="78">
        <f>I88/'סכום נכסי הקרן'!$C$42</f>
        <v>-6.0790447839551209E-5</v>
      </c>
    </row>
    <row r="89" spans="2:11">
      <c r="B89" t="s">
        <v>2139</v>
      </c>
      <c r="C89" t="s">
        <v>2140</v>
      </c>
      <c r="D89" t="s">
        <v>2003</v>
      </c>
      <c r="E89" t="s">
        <v>106</v>
      </c>
      <c r="F89" s="89">
        <v>45019</v>
      </c>
      <c r="G89" s="77">
        <v>87.847019999999986</v>
      </c>
      <c r="H89" s="77">
        <v>-7.883413</v>
      </c>
      <c r="I89" s="77">
        <v>-6.9253430000000005E-3</v>
      </c>
      <c r="J89" s="78">
        <f t="shared" si="1"/>
        <v>2.1842572721805335E-3</v>
      </c>
      <c r="K89" s="78">
        <f>I89/'סכום נכסי הקרן'!$C$42</f>
        <v>-1.3210531656613393E-5</v>
      </c>
    </row>
    <row r="90" spans="2:11">
      <c r="B90" t="s">
        <v>2141</v>
      </c>
      <c r="C90" t="s">
        <v>2142</v>
      </c>
      <c r="D90" t="s">
        <v>2003</v>
      </c>
      <c r="E90" t="s">
        <v>106</v>
      </c>
      <c r="F90" s="89">
        <v>45091</v>
      </c>
      <c r="G90" s="77">
        <v>328.73040000000003</v>
      </c>
      <c r="H90" s="77">
        <v>-8.0224039999999999</v>
      </c>
      <c r="I90" s="77">
        <v>-2.6372079999999999E-2</v>
      </c>
      <c r="J90" s="78">
        <f t="shared" si="1"/>
        <v>8.3177696068666637E-3</v>
      </c>
      <c r="K90" s="78">
        <f>I90/'סכום נכסי הקרן'!$C$42</f>
        <v>-5.0306417702450389E-5</v>
      </c>
    </row>
    <row r="91" spans="2:11">
      <c r="B91" t="s">
        <v>2141</v>
      </c>
      <c r="C91" t="s">
        <v>2143</v>
      </c>
      <c r="D91" t="s">
        <v>2003</v>
      </c>
      <c r="E91" t="s">
        <v>106</v>
      </c>
      <c r="F91" s="89">
        <v>45091</v>
      </c>
      <c r="G91" s="77">
        <v>591.92831999999999</v>
      </c>
      <c r="H91" s="77">
        <v>-8.0224039999999999</v>
      </c>
      <c r="I91" s="77">
        <v>-4.7486879000000003E-2</v>
      </c>
      <c r="J91" s="78">
        <f t="shared" si="1"/>
        <v>1.4977389681479611E-2</v>
      </c>
      <c r="K91" s="78">
        <f>I91/'סכום נכסי הקרן'!$C$42</f>
        <v>-9.0584237965292069E-5</v>
      </c>
    </row>
    <row r="92" spans="2:11">
      <c r="B92" t="s">
        <v>2144</v>
      </c>
      <c r="C92" t="s">
        <v>2145</v>
      </c>
      <c r="D92" t="s">
        <v>2003</v>
      </c>
      <c r="E92" t="s">
        <v>106</v>
      </c>
      <c r="F92" s="89">
        <v>45131</v>
      </c>
      <c r="G92" s="77">
        <v>493.27359999999999</v>
      </c>
      <c r="H92" s="77">
        <v>-7.4373379999999996</v>
      </c>
      <c r="I92" s="77">
        <v>-3.6686425000000002E-2</v>
      </c>
      <c r="J92" s="78">
        <f t="shared" si="1"/>
        <v>1.1570920111329609E-2</v>
      </c>
      <c r="K92" s="78">
        <f>I92/'סכום נכסי הקרן'!$C$42</f>
        <v>-6.9981685936779293E-5</v>
      </c>
    </row>
    <row r="93" spans="2:11">
      <c r="B93" t="s">
        <v>2144</v>
      </c>
      <c r="C93" t="s">
        <v>2146</v>
      </c>
      <c r="D93" t="s">
        <v>2003</v>
      </c>
      <c r="E93" t="s">
        <v>106</v>
      </c>
      <c r="F93" s="89">
        <v>45131</v>
      </c>
      <c r="G93" s="77">
        <v>316.42703999999998</v>
      </c>
      <c r="H93" s="77">
        <v>-7.4373379999999996</v>
      </c>
      <c r="I93" s="77">
        <v>-2.3533748999999996E-2</v>
      </c>
      <c r="J93" s="78">
        <f t="shared" si="1"/>
        <v>7.4225583332004413E-3</v>
      </c>
      <c r="K93" s="78">
        <f>I93/'סכום נכסי הקרן'!$C$42</f>
        <v>-4.4892121034769497E-5</v>
      </c>
    </row>
    <row r="94" spans="2:11">
      <c r="B94" t="s">
        <v>2147</v>
      </c>
      <c r="C94" t="s">
        <v>2148</v>
      </c>
      <c r="D94" t="s">
        <v>2003</v>
      </c>
      <c r="E94" t="s">
        <v>106</v>
      </c>
      <c r="F94" s="89">
        <v>45019</v>
      </c>
      <c r="G94" s="77">
        <v>505.64804700000002</v>
      </c>
      <c r="H94" s="77">
        <v>-7.8137189999999999</v>
      </c>
      <c r="I94" s="77">
        <v>-3.9509916999999999E-2</v>
      </c>
      <c r="J94" s="78">
        <f t="shared" si="1"/>
        <v>1.2461451155632188E-2</v>
      </c>
      <c r="K94" s="78">
        <f>I94/'סכום נכסי הקרן'!$C$42</f>
        <v>-7.5367676269416198E-5</v>
      </c>
    </row>
    <row r="95" spans="2:11">
      <c r="B95" t="s">
        <v>2149</v>
      </c>
      <c r="C95" t="s">
        <v>2150</v>
      </c>
      <c r="D95" t="s">
        <v>2003</v>
      </c>
      <c r="E95" t="s">
        <v>106</v>
      </c>
      <c r="F95" s="89">
        <v>44993</v>
      </c>
      <c r="G95" s="77">
        <v>246.28966299999999</v>
      </c>
      <c r="H95" s="77">
        <v>-7.7865029999999997</v>
      </c>
      <c r="I95" s="77">
        <v>-1.9177353000000001E-2</v>
      </c>
      <c r="J95" s="78">
        <f t="shared" si="1"/>
        <v>6.0485484619928814E-3</v>
      </c>
      <c r="K95" s="78">
        <f>I95/'סכום נכסי הקרן'!$C$42</f>
        <v>-3.6582018955097213E-5</v>
      </c>
    </row>
    <row r="96" spans="2:11">
      <c r="B96" t="s">
        <v>2151</v>
      </c>
      <c r="C96" t="s">
        <v>2152</v>
      </c>
      <c r="D96" t="s">
        <v>2003</v>
      </c>
      <c r="E96" t="s">
        <v>106</v>
      </c>
      <c r="F96" s="89">
        <v>45131</v>
      </c>
      <c r="G96" s="77">
        <v>654.13829599999997</v>
      </c>
      <c r="H96" s="77">
        <v>-7.3468770000000001</v>
      </c>
      <c r="I96" s="77">
        <v>-4.8058737000000004E-2</v>
      </c>
      <c r="J96" s="78">
        <f t="shared" si="1"/>
        <v>1.5157754032408457E-2</v>
      </c>
      <c r="K96" s="78">
        <f>I96/'סכום נכסי הקרן'!$C$42</f>
        <v>-9.1675093423583111E-5</v>
      </c>
    </row>
    <row r="97" spans="2:11">
      <c r="B97" t="s">
        <v>2153</v>
      </c>
      <c r="C97" t="s">
        <v>2154</v>
      </c>
      <c r="D97" t="s">
        <v>2003</v>
      </c>
      <c r="E97" t="s">
        <v>106</v>
      </c>
      <c r="F97" s="89">
        <v>45131</v>
      </c>
      <c r="G97" s="77">
        <v>317.24982999999997</v>
      </c>
      <c r="H97" s="77">
        <v>-7.316757</v>
      </c>
      <c r="I97" s="77">
        <v>-2.3212399999999998E-2</v>
      </c>
      <c r="J97" s="78">
        <f t="shared" si="1"/>
        <v>7.321204668817618E-3</v>
      </c>
      <c r="K97" s="78">
        <f>I97/'סכום נכסי הקרן'!$C$42</f>
        <v>-4.4279127405815519E-5</v>
      </c>
    </row>
    <row r="98" spans="2:11">
      <c r="B98" t="s">
        <v>2155</v>
      </c>
      <c r="C98" t="s">
        <v>2156</v>
      </c>
      <c r="D98" t="s">
        <v>2003</v>
      </c>
      <c r="E98" t="s">
        <v>106</v>
      </c>
      <c r="F98" s="89">
        <v>44993</v>
      </c>
      <c r="G98" s="77">
        <v>308.12132400000002</v>
      </c>
      <c r="H98" s="77">
        <v>-7.6958149999999996</v>
      </c>
      <c r="I98" s="77">
        <v>-2.3712446000000002E-2</v>
      </c>
      <c r="J98" s="78">
        <f t="shared" si="1"/>
        <v>7.4789194725356136E-3</v>
      </c>
      <c r="K98" s="78">
        <f>I98/'סכום נכסי הקרן'!$C$42</f>
        <v>-4.5232996912750115E-5</v>
      </c>
    </row>
    <row r="99" spans="2:11">
      <c r="B99" t="s">
        <v>2157</v>
      </c>
      <c r="C99" t="s">
        <v>2158</v>
      </c>
      <c r="D99" t="s">
        <v>2003</v>
      </c>
      <c r="E99" t="s">
        <v>106</v>
      </c>
      <c r="F99" s="89">
        <v>44993</v>
      </c>
      <c r="G99" s="77">
        <v>726.27267300000005</v>
      </c>
      <c r="H99" s="77">
        <v>-7.6927940000000001</v>
      </c>
      <c r="I99" s="77">
        <v>-5.5870663000000008E-2</v>
      </c>
      <c r="J99" s="78">
        <f t="shared" si="1"/>
        <v>1.7621640106388645E-2</v>
      </c>
      <c r="K99" s="78">
        <f>I99/'סכום נכסי הקרן'!$C$42</f>
        <v>-1.0657683846669814E-4</v>
      </c>
    </row>
    <row r="100" spans="2:11">
      <c r="B100" t="s">
        <v>2159</v>
      </c>
      <c r="C100" t="s">
        <v>2160</v>
      </c>
      <c r="D100" t="s">
        <v>2003</v>
      </c>
      <c r="E100" t="s">
        <v>106</v>
      </c>
      <c r="F100" s="89">
        <v>44986</v>
      </c>
      <c r="G100" s="77">
        <v>449.05233800000002</v>
      </c>
      <c r="H100" s="77">
        <v>-7.7094550000000002</v>
      </c>
      <c r="I100" s="77">
        <v>-3.4619486000000005E-2</v>
      </c>
      <c r="J100" s="78">
        <f t="shared" si="1"/>
        <v>1.0919006330033353E-2</v>
      </c>
      <c r="K100" s="78">
        <f>I100/'סכום נכסי הקרן'!$C$42</f>
        <v>-6.6038868506395159E-5</v>
      </c>
    </row>
    <row r="101" spans="2:11">
      <c r="B101" t="s">
        <v>2161</v>
      </c>
      <c r="C101" t="s">
        <v>2162</v>
      </c>
      <c r="D101" t="s">
        <v>2003</v>
      </c>
      <c r="E101" t="s">
        <v>106</v>
      </c>
      <c r="F101" s="89">
        <v>44986</v>
      </c>
      <c r="G101" s="77">
        <v>405.14117299999998</v>
      </c>
      <c r="H101" s="77">
        <v>-7.6792600000000002</v>
      </c>
      <c r="I101" s="77">
        <v>-3.1111844999999999E-2</v>
      </c>
      <c r="J101" s="78">
        <f t="shared" si="1"/>
        <v>9.8126942870849238E-3</v>
      </c>
      <c r="K101" s="78">
        <f>I101/'סכום נכסי הקרן'!$C$42</f>
        <v>-5.9347820500464608E-5</v>
      </c>
    </row>
    <row r="102" spans="2:11">
      <c r="B102" t="s">
        <v>2163</v>
      </c>
      <c r="C102" t="s">
        <v>2164</v>
      </c>
      <c r="D102" t="s">
        <v>2003</v>
      </c>
      <c r="E102" t="s">
        <v>106</v>
      </c>
      <c r="F102" s="89">
        <v>44993</v>
      </c>
      <c r="G102" s="77">
        <v>528.85979999999995</v>
      </c>
      <c r="H102" s="77">
        <v>-7.5630800000000002</v>
      </c>
      <c r="I102" s="77">
        <v>-3.9998091E-2</v>
      </c>
      <c r="J102" s="78">
        <f t="shared" si="1"/>
        <v>1.2615421523538797E-2</v>
      </c>
      <c r="K102" s="78">
        <f>I102/'סכום נכסי הקרן'!$C$42</f>
        <v>-7.6298899182264786E-5</v>
      </c>
    </row>
    <row r="103" spans="2:11">
      <c r="B103" t="s">
        <v>2163</v>
      </c>
      <c r="C103" t="s">
        <v>2165</v>
      </c>
      <c r="D103" t="s">
        <v>2003</v>
      </c>
      <c r="E103" t="s">
        <v>106</v>
      </c>
      <c r="F103" s="89">
        <v>44993</v>
      </c>
      <c r="G103" s="77">
        <v>73.256399999999999</v>
      </c>
      <c r="H103" s="77">
        <v>-7.5630800000000002</v>
      </c>
      <c r="I103" s="77">
        <v>-5.5404400000000006E-3</v>
      </c>
      <c r="J103" s="78">
        <f t="shared" si="1"/>
        <v>1.7474580480822271E-3</v>
      </c>
      <c r="K103" s="78">
        <f>I103/'סכום נכסי הקרן'!$C$42</f>
        <v>-1.0568741217809299E-5</v>
      </c>
    </row>
    <row r="104" spans="2:11">
      <c r="B104" t="s">
        <v>2166</v>
      </c>
      <c r="C104" t="s">
        <v>2167</v>
      </c>
      <c r="D104" t="s">
        <v>2003</v>
      </c>
      <c r="E104" t="s">
        <v>106</v>
      </c>
      <c r="F104" s="89">
        <v>44980</v>
      </c>
      <c r="G104" s="77">
        <v>329.81077799999997</v>
      </c>
      <c r="H104" s="77">
        <v>-7.5541650000000002</v>
      </c>
      <c r="I104" s="77">
        <v>-2.4914449000000002E-2</v>
      </c>
      <c r="J104" s="78">
        <f t="shared" si="1"/>
        <v>7.8580319286165358E-3</v>
      </c>
      <c r="K104" s="78">
        <f>I104/'סכום נכסי הקרן'!$C$42</f>
        <v>-4.752589398410734E-5</v>
      </c>
    </row>
    <row r="105" spans="2:11">
      <c r="B105" t="s">
        <v>2166</v>
      </c>
      <c r="C105" t="s">
        <v>2168</v>
      </c>
      <c r="D105" t="s">
        <v>2003</v>
      </c>
      <c r="E105" t="s">
        <v>106</v>
      </c>
      <c r="F105" s="89">
        <v>44980</v>
      </c>
      <c r="G105" s="77">
        <v>371.17106399999994</v>
      </c>
      <c r="H105" s="77">
        <v>-7.5541650000000002</v>
      </c>
      <c r="I105" s="77">
        <v>-2.8038872999999999E-2</v>
      </c>
      <c r="J105" s="78">
        <f t="shared" si="1"/>
        <v>8.8434771034440317E-3</v>
      </c>
      <c r="K105" s="78">
        <f>I105/'סכום נכסי הקרן'!$C$42</f>
        <v>-5.3485931221350696E-5</v>
      </c>
    </row>
    <row r="106" spans="2:11">
      <c r="B106" t="s">
        <v>2166</v>
      </c>
      <c r="C106" t="s">
        <v>2169</v>
      </c>
      <c r="D106" t="s">
        <v>2003</v>
      </c>
      <c r="E106" t="s">
        <v>106</v>
      </c>
      <c r="F106" s="89">
        <v>44980</v>
      </c>
      <c r="G106" s="77">
        <v>352.74109199999998</v>
      </c>
      <c r="H106" s="77">
        <v>-7.5541650000000002</v>
      </c>
      <c r="I106" s="77">
        <v>-2.6646642999999998E-2</v>
      </c>
      <c r="J106" s="78">
        <f t="shared" si="1"/>
        <v>8.4043669392185345E-3</v>
      </c>
      <c r="K106" s="78">
        <f>I106/'סכום נכסי הקרן'!$C$42</f>
        <v>-5.0830164064650028E-5</v>
      </c>
    </row>
    <row r="107" spans="2:11">
      <c r="B107" t="s">
        <v>2170</v>
      </c>
      <c r="C107" t="s">
        <v>2171</v>
      </c>
      <c r="D107" t="s">
        <v>2003</v>
      </c>
      <c r="E107" t="s">
        <v>106</v>
      </c>
      <c r="F107" s="89">
        <v>44998</v>
      </c>
      <c r="G107" s="77">
        <v>264.57803999999999</v>
      </c>
      <c r="H107" s="77">
        <v>-7.3144119999999999</v>
      </c>
      <c r="I107" s="77">
        <v>-1.9352327999999999E-2</v>
      </c>
      <c r="J107" s="78">
        <f t="shared" si="1"/>
        <v>6.103735680329906E-3</v>
      </c>
      <c r="K107" s="78">
        <f>I107/'סכום נכסי הקרן'!$C$42</f>
        <v>-3.6915794881663727E-5</v>
      </c>
    </row>
    <row r="108" spans="2:11">
      <c r="B108" t="s">
        <v>2172</v>
      </c>
      <c r="C108" t="s">
        <v>2173</v>
      </c>
      <c r="D108" t="s">
        <v>2003</v>
      </c>
      <c r="E108" t="s">
        <v>106</v>
      </c>
      <c r="F108" s="89">
        <v>45126</v>
      </c>
      <c r="G108" s="77">
        <v>535.07131200000003</v>
      </c>
      <c r="H108" s="77">
        <v>-7.4711470000000002</v>
      </c>
      <c r="I108" s="77">
        <v>-3.9975963999999996E-2</v>
      </c>
      <c r="J108" s="78">
        <f t="shared" si="1"/>
        <v>1.2608442654670995E-2</v>
      </c>
      <c r="K108" s="78">
        <f>I108/'סכום נכסי הקרן'!$C$42</f>
        <v>-7.6256690524301431E-5</v>
      </c>
    </row>
    <row r="109" spans="2:11">
      <c r="B109" t="s">
        <v>2174</v>
      </c>
      <c r="C109" t="s">
        <v>2175</v>
      </c>
      <c r="D109" t="s">
        <v>2003</v>
      </c>
      <c r="E109" t="s">
        <v>106</v>
      </c>
      <c r="F109" s="89">
        <v>44991</v>
      </c>
      <c r="G109" s="77">
        <v>495.47670399999993</v>
      </c>
      <c r="H109" s="77">
        <v>-7.3856080000000004</v>
      </c>
      <c r="I109" s="77">
        <v>-3.6593969000000004E-2</v>
      </c>
      <c r="J109" s="78">
        <f t="shared" si="1"/>
        <v>1.1541759434326792E-2</v>
      </c>
      <c r="K109" s="78">
        <f>I109/'סכום נכסי הקרן'!$C$42</f>
        <v>-6.9805320244156741E-5</v>
      </c>
    </row>
    <row r="110" spans="2:11">
      <c r="B110" t="s">
        <v>2176</v>
      </c>
      <c r="C110" t="s">
        <v>2177</v>
      </c>
      <c r="D110" t="s">
        <v>2003</v>
      </c>
      <c r="E110" t="s">
        <v>106</v>
      </c>
      <c r="F110" s="89">
        <v>44991</v>
      </c>
      <c r="G110" s="77">
        <v>434.03919999999999</v>
      </c>
      <c r="H110" s="77">
        <v>-7.4462289999999998</v>
      </c>
      <c r="I110" s="77">
        <v>-3.2319553000000001E-2</v>
      </c>
      <c r="J110" s="78">
        <f t="shared" si="1"/>
        <v>1.0193606103535114E-2</v>
      </c>
      <c r="K110" s="78">
        <f>I110/'סכום נכסי הקרן'!$C$42</f>
        <v>-6.1651600221692169E-5</v>
      </c>
    </row>
    <row r="111" spans="2:11">
      <c r="B111" t="s">
        <v>2178</v>
      </c>
      <c r="C111" t="s">
        <v>2179</v>
      </c>
      <c r="D111" t="s">
        <v>2003</v>
      </c>
      <c r="E111" t="s">
        <v>106</v>
      </c>
      <c r="F111" s="89">
        <v>45092</v>
      </c>
      <c r="G111" s="77">
        <v>441.01584000000003</v>
      </c>
      <c r="H111" s="77">
        <v>-7.3543190000000003</v>
      </c>
      <c r="I111" s="77">
        <v>-3.2433712999999996E-2</v>
      </c>
      <c r="J111" s="78">
        <f t="shared" si="1"/>
        <v>1.0229612234955913E-2</v>
      </c>
      <c r="K111" s="78">
        <f>I111/'סכום נכסי הקרן'!$C$42</f>
        <v>-6.1869367672909954E-5</v>
      </c>
    </row>
    <row r="112" spans="2:11">
      <c r="B112" t="s">
        <v>2180</v>
      </c>
      <c r="C112" t="s">
        <v>2181</v>
      </c>
      <c r="D112" t="s">
        <v>2003</v>
      </c>
      <c r="E112" t="s">
        <v>106</v>
      </c>
      <c r="F112" s="89">
        <v>44998</v>
      </c>
      <c r="G112" s="77">
        <v>442.96328999999997</v>
      </c>
      <c r="H112" s="77">
        <v>-6.8299089999999998</v>
      </c>
      <c r="I112" s="77">
        <v>-3.0253990000000001E-2</v>
      </c>
      <c r="J112" s="78">
        <f t="shared" si="1"/>
        <v>9.5421263134514971E-3</v>
      </c>
      <c r="K112" s="78">
        <f>I112/'סכום נכסי הקרן'!$C$42</f>
        <v>-5.771140759870883E-5</v>
      </c>
    </row>
    <row r="113" spans="2:11">
      <c r="B113" t="s">
        <v>2180</v>
      </c>
      <c r="C113" t="s">
        <v>2182</v>
      </c>
      <c r="D113" t="s">
        <v>2003</v>
      </c>
      <c r="E113" t="s">
        <v>106</v>
      </c>
      <c r="F113" s="89">
        <v>44998</v>
      </c>
      <c r="G113" s="77">
        <v>368.14931999999999</v>
      </c>
      <c r="H113" s="77">
        <v>-6.8299089999999998</v>
      </c>
      <c r="I113" s="77">
        <v>-2.5144264E-2</v>
      </c>
      <c r="J113" s="78">
        <f t="shared" si="1"/>
        <v>7.9305157153410581E-3</v>
      </c>
      <c r="K113" s="78">
        <f>I113/'סכום נכסי הקרן'!$C$42</f>
        <v>-4.7964280694002367E-5</v>
      </c>
    </row>
    <row r="114" spans="2:11">
      <c r="B114" t="s">
        <v>2183</v>
      </c>
      <c r="C114" t="s">
        <v>2184</v>
      </c>
      <c r="D114" t="s">
        <v>2003</v>
      </c>
      <c r="E114" t="s">
        <v>106</v>
      </c>
      <c r="F114" s="89">
        <v>44987</v>
      </c>
      <c r="G114" s="77">
        <v>62.2654</v>
      </c>
      <c r="H114" s="77">
        <v>-6.9160159999999999</v>
      </c>
      <c r="I114" s="77">
        <v>-4.306285E-3</v>
      </c>
      <c r="J114" s="78">
        <f t="shared" si="1"/>
        <v>1.358204832212924E-3</v>
      </c>
      <c r="K114" s="78">
        <f>I114/'סכום נכסי הקרן'!$C$42</f>
        <v>-8.2145121642205152E-6</v>
      </c>
    </row>
    <row r="115" spans="2:11">
      <c r="B115" t="s">
        <v>2183</v>
      </c>
      <c r="C115" t="s">
        <v>2185</v>
      </c>
      <c r="D115" t="s">
        <v>2003</v>
      </c>
      <c r="E115" t="s">
        <v>106</v>
      </c>
      <c r="F115" s="89">
        <v>44987</v>
      </c>
      <c r="G115" s="77">
        <v>258.19290000000001</v>
      </c>
      <c r="H115" s="77">
        <v>-6.9160159999999999</v>
      </c>
      <c r="I115" s="77">
        <v>-1.7856661999999999E-2</v>
      </c>
      <c r="J115" s="78">
        <f t="shared" si="1"/>
        <v>5.6320017406170037E-3</v>
      </c>
      <c r="K115" s="78">
        <f>I115/'סכום נכסי הקרן'!$C$42</f>
        <v>-3.4062716984912569E-5</v>
      </c>
    </row>
    <row r="116" spans="2:11">
      <c r="B116" t="s">
        <v>2186</v>
      </c>
      <c r="C116" t="s">
        <v>2187</v>
      </c>
      <c r="D116" t="s">
        <v>2003</v>
      </c>
      <c r="E116" t="s">
        <v>106</v>
      </c>
      <c r="F116" s="89">
        <v>45097</v>
      </c>
      <c r="G116" s="77">
        <v>266.35572000000002</v>
      </c>
      <c r="H116" s="77">
        <v>-6.897958</v>
      </c>
      <c r="I116" s="77">
        <v>-1.8373104999999997E-2</v>
      </c>
      <c r="J116" s="78">
        <f t="shared" si="1"/>
        <v>5.7948881678187656E-3</v>
      </c>
      <c r="K116" s="78">
        <f>I116/'סכום נכסי הקרן'!$C$42</f>
        <v>-3.5047864810852221E-5</v>
      </c>
    </row>
    <row r="117" spans="2:11">
      <c r="B117" t="s">
        <v>2188</v>
      </c>
      <c r="C117" t="s">
        <v>2189</v>
      </c>
      <c r="D117" t="s">
        <v>2003</v>
      </c>
      <c r="E117" t="s">
        <v>106</v>
      </c>
      <c r="F117" s="89">
        <v>44987</v>
      </c>
      <c r="G117" s="77">
        <v>373.69631999999996</v>
      </c>
      <c r="H117" s="77">
        <v>-6.8862839999999998</v>
      </c>
      <c r="I117" s="77">
        <v>-2.5733789999999999E-2</v>
      </c>
      <c r="J117" s="78">
        <f t="shared" si="1"/>
        <v>8.116452563904298E-3</v>
      </c>
      <c r="K117" s="78">
        <f>I117/'סכום נכסי הקרן'!$C$42</f>
        <v>-4.9088838984529882E-5</v>
      </c>
    </row>
    <row r="118" spans="2:11">
      <c r="B118" t="s">
        <v>2190</v>
      </c>
      <c r="C118" t="s">
        <v>2191</v>
      </c>
      <c r="D118" t="s">
        <v>2003</v>
      </c>
      <c r="E118" t="s">
        <v>106</v>
      </c>
      <c r="F118" s="89">
        <v>44987</v>
      </c>
      <c r="G118" s="77">
        <v>391.306872</v>
      </c>
      <c r="H118" s="77">
        <v>-6.6336979999999999</v>
      </c>
      <c r="I118" s="77">
        <v>-2.5958116E-2</v>
      </c>
      <c r="J118" s="78">
        <f t="shared" si="1"/>
        <v>8.1872051167871194E-3</v>
      </c>
      <c r="K118" s="78">
        <f>I118/'סכום נכסי הקרן'!$C$42</f>
        <v>-4.9516755078274474E-5</v>
      </c>
    </row>
    <row r="119" spans="2:11">
      <c r="B119" t="s">
        <v>2192</v>
      </c>
      <c r="C119" t="s">
        <v>2193</v>
      </c>
      <c r="D119" t="s">
        <v>2003</v>
      </c>
      <c r="E119" t="s">
        <v>106</v>
      </c>
      <c r="F119" s="89">
        <v>44987</v>
      </c>
      <c r="G119" s="77">
        <v>533.60028</v>
      </c>
      <c r="H119" s="77">
        <v>-6.6336979999999999</v>
      </c>
      <c r="I119" s="77">
        <v>-3.5397431E-2</v>
      </c>
      <c r="J119" s="78">
        <f t="shared" si="1"/>
        <v>1.1164370642473397E-2</v>
      </c>
      <c r="K119" s="78">
        <f>I119/'סכום נכסי הקרן'!$C$42</f>
        <v>-6.7522848007425519E-5</v>
      </c>
    </row>
    <row r="120" spans="2:11">
      <c r="B120" t="s">
        <v>2194</v>
      </c>
      <c r="C120" t="s">
        <v>2195</v>
      </c>
      <c r="D120" t="s">
        <v>2003</v>
      </c>
      <c r="E120" t="s">
        <v>106</v>
      </c>
      <c r="F120" s="89">
        <v>44987</v>
      </c>
      <c r="G120" s="77">
        <v>444.79034999999999</v>
      </c>
      <c r="H120" s="77">
        <v>-6.6041020000000001</v>
      </c>
      <c r="I120" s="77">
        <v>-2.9374409000000001E-2</v>
      </c>
      <c r="J120" s="78">
        <f t="shared" si="1"/>
        <v>9.264705946587095E-3</v>
      </c>
      <c r="K120" s="78">
        <f>I120/'סכום נכסי הקרן'!$C$42</f>
        <v>-5.6033550971960422E-5</v>
      </c>
    </row>
    <row r="121" spans="2:11">
      <c r="B121" t="s">
        <v>2196</v>
      </c>
      <c r="C121" t="s">
        <v>2197</v>
      </c>
      <c r="D121" t="s">
        <v>2003</v>
      </c>
      <c r="E121" t="s">
        <v>106</v>
      </c>
      <c r="F121" s="89">
        <v>44987</v>
      </c>
      <c r="G121" s="77">
        <v>605.08276799999999</v>
      </c>
      <c r="H121" s="77">
        <v>-6.5745230000000001</v>
      </c>
      <c r="I121" s="77">
        <v>-3.9781303999999997E-2</v>
      </c>
      <c r="J121" s="78">
        <f t="shared" si="1"/>
        <v>1.254704677570837E-2</v>
      </c>
      <c r="K121" s="78">
        <f>I121/'סכום נכסי הקרן'!$C$42</f>
        <v>-7.5885364209882586E-5</v>
      </c>
    </row>
    <row r="122" spans="2:11">
      <c r="B122" t="s">
        <v>2198</v>
      </c>
      <c r="C122" t="s">
        <v>2199</v>
      </c>
      <c r="D122" t="s">
        <v>2003</v>
      </c>
      <c r="E122" t="s">
        <v>106</v>
      </c>
      <c r="F122" s="89">
        <v>45033</v>
      </c>
      <c r="G122" s="77">
        <v>444.92614500000002</v>
      </c>
      <c r="H122" s="77">
        <v>-6.5715659999999998</v>
      </c>
      <c r="I122" s="77">
        <v>-2.9238614E-2</v>
      </c>
      <c r="J122" s="78">
        <f t="shared" si="1"/>
        <v>9.221876123389058E-3</v>
      </c>
      <c r="K122" s="78">
        <f>I122/'סכום נכסי הקרן'!$C$42</f>
        <v>-5.5774513384030151E-5</v>
      </c>
    </row>
    <row r="123" spans="2:11">
      <c r="B123" t="s">
        <v>2200</v>
      </c>
      <c r="C123" t="s">
        <v>2201</v>
      </c>
      <c r="D123" t="s">
        <v>2003</v>
      </c>
      <c r="E123" t="s">
        <v>106</v>
      </c>
      <c r="F123" s="89">
        <v>45034</v>
      </c>
      <c r="G123" s="77">
        <v>356.07917999999995</v>
      </c>
      <c r="H123" s="77">
        <v>-6.4359450000000002</v>
      </c>
      <c r="I123" s="77">
        <v>-2.2917060000000003E-2</v>
      </c>
      <c r="J123" s="78">
        <f t="shared" si="1"/>
        <v>7.2280542583952334E-3</v>
      </c>
      <c r="K123" s="78">
        <f>I123/'סכום נכסי הקרן'!$C$42</f>
        <v>-4.3715747596401869E-5</v>
      </c>
    </row>
    <row r="124" spans="2:11">
      <c r="B124" t="s">
        <v>2202</v>
      </c>
      <c r="C124" t="s">
        <v>2203</v>
      </c>
      <c r="D124" t="s">
        <v>2003</v>
      </c>
      <c r="E124" t="s">
        <v>106</v>
      </c>
      <c r="F124" s="89">
        <v>45033</v>
      </c>
      <c r="G124" s="77">
        <v>356.28657600000008</v>
      </c>
      <c r="H124" s="77">
        <v>-6.4681730000000002</v>
      </c>
      <c r="I124" s="77">
        <v>-2.3045231000000006E-2</v>
      </c>
      <c r="J124" s="78">
        <f t="shared" si="1"/>
        <v>7.2684794674906759E-3</v>
      </c>
      <c r="K124" s="78">
        <f>I124/'סכום נכסי הקרן'!$C$42</f>
        <v>-4.3960241920070727E-5</v>
      </c>
    </row>
    <row r="125" spans="2:11">
      <c r="B125" t="s">
        <v>2204</v>
      </c>
      <c r="C125" t="s">
        <v>2205</v>
      </c>
      <c r="D125" t="s">
        <v>2003</v>
      </c>
      <c r="E125" t="s">
        <v>106</v>
      </c>
      <c r="F125" s="89">
        <v>45034</v>
      </c>
      <c r="G125" s="77">
        <v>346.04607299999998</v>
      </c>
      <c r="H125" s="77">
        <v>-6.3621949999999998</v>
      </c>
      <c r="I125" s="77">
        <v>-2.2016126E-2</v>
      </c>
      <c r="J125" s="78">
        <f t="shared" si="1"/>
        <v>6.9438991427201394E-3</v>
      </c>
      <c r="K125" s="78">
        <f>I125/'סכום נכסי הקרן'!$C$42</f>
        <v>-4.1997158765853062E-5</v>
      </c>
    </row>
    <row r="126" spans="2:11">
      <c r="B126" t="s">
        <v>2206</v>
      </c>
      <c r="C126" t="s">
        <v>2207</v>
      </c>
      <c r="D126" t="s">
        <v>2003</v>
      </c>
      <c r="E126" t="s">
        <v>106</v>
      </c>
      <c r="F126" s="89">
        <v>45034</v>
      </c>
      <c r="G126" s="77">
        <v>445.46932500000003</v>
      </c>
      <c r="H126" s="77">
        <v>-6.3474570000000003</v>
      </c>
      <c r="I126" s="77">
        <v>-2.8275976000000001E-2</v>
      </c>
      <c r="J126" s="78">
        <f t="shared" si="1"/>
        <v>8.918259529672715E-3</v>
      </c>
      <c r="K126" s="78">
        <f>I126/'סכום נכסי הקרן'!$C$42</f>
        <v>-5.3938220254165103E-5</v>
      </c>
    </row>
    <row r="127" spans="2:11">
      <c r="B127" t="s">
        <v>2206</v>
      </c>
      <c r="C127" t="s">
        <v>2208</v>
      </c>
      <c r="D127" t="s">
        <v>2003</v>
      </c>
      <c r="E127" t="s">
        <v>106</v>
      </c>
      <c r="F127" s="89">
        <v>45034</v>
      </c>
      <c r="G127" s="77">
        <v>444.27852000000001</v>
      </c>
      <c r="H127" s="77">
        <v>-6.3474570000000003</v>
      </c>
      <c r="I127" s="77">
        <v>-2.8200389999999999E-2</v>
      </c>
      <c r="J127" s="78">
        <f t="shared" si="1"/>
        <v>8.894419660633009E-3</v>
      </c>
      <c r="K127" s="78">
        <f>I127/'סכום נכסי הקרן'!$C$42</f>
        <v>-5.3794035158091621E-5</v>
      </c>
    </row>
    <row r="128" spans="2:11">
      <c r="B128" t="s">
        <v>2209</v>
      </c>
      <c r="C128" t="s">
        <v>2210</v>
      </c>
      <c r="D128" t="s">
        <v>2003</v>
      </c>
      <c r="E128" t="s">
        <v>106</v>
      </c>
      <c r="F128" s="89">
        <v>45034</v>
      </c>
      <c r="G128" s="77">
        <v>400.922393</v>
      </c>
      <c r="H128" s="77">
        <v>-6.3474570000000003</v>
      </c>
      <c r="I128" s="77">
        <v>-2.5448378000000001E-2</v>
      </c>
      <c r="J128" s="78">
        <f t="shared" si="1"/>
        <v>8.0264334505452083E-3</v>
      </c>
      <c r="K128" s="78">
        <f>I128/'סכום נכסי הקרן'!$C$42</f>
        <v>-4.8544397465723184E-5</v>
      </c>
    </row>
    <row r="129" spans="2:11">
      <c r="B129" t="s">
        <v>2211</v>
      </c>
      <c r="C129" t="s">
        <v>2212</v>
      </c>
      <c r="D129" t="s">
        <v>2003</v>
      </c>
      <c r="E129" t="s">
        <v>106</v>
      </c>
      <c r="F129" s="89">
        <v>45034</v>
      </c>
      <c r="G129" s="77">
        <v>356.444592</v>
      </c>
      <c r="H129" s="77">
        <v>-6.3895929999999996</v>
      </c>
      <c r="I129" s="77">
        <v>-2.2775359999999998E-2</v>
      </c>
      <c r="J129" s="78">
        <f t="shared" si="1"/>
        <v>7.1833619947098111E-3</v>
      </c>
      <c r="K129" s="78">
        <f>I129/'סכום נכסי הקרן'!$C$42</f>
        <v>-4.3445445845897644E-5</v>
      </c>
    </row>
    <row r="130" spans="2:11">
      <c r="B130" t="s">
        <v>2213</v>
      </c>
      <c r="C130" t="s">
        <v>2214</v>
      </c>
      <c r="D130" t="s">
        <v>2003</v>
      </c>
      <c r="E130" t="s">
        <v>106</v>
      </c>
      <c r="F130" s="89">
        <v>45007</v>
      </c>
      <c r="G130" s="77">
        <v>517.10242200000005</v>
      </c>
      <c r="H130" s="77">
        <v>-6.1623479999999997</v>
      </c>
      <c r="I130" s="77">
        <v>-3.1865653000000001E-2</v>
      </c>
      <c r="J130" s="78">
        <f t="shared" si="1"/>
        <v>1.0050445775470099E-2</v>
      </c>
      <c r="K130" s="78">
        <f>I130/'סכום נכסי הקרן'!$C$42</f>
        <v>-6.0785757140860386E-5</v>
      </c>
    </row>
    <row r="131" spans="2:11">
      <c r="B131" t="s">
        <v>2215</v>
      </c>
      <c r="C131" t="s">
        <v>2216</v>
      </c>
      <c r="D131" t="s">
        <v>2003</v>
      </c>
      <c r="E131" t="s">
        <v>106</v>
      </c>
      <c r="F131" s="89">
        <v>45007</v>
      </c>
      <c r="G131" s="77">
        <v>668.85209999999995</v>
      </c>
      <c r="H131" s="77">
        <v>-6.1329570000000002</v>
      </c>
      <c r="I131" s="77">
        <v>-4.102041E-2</v>
      </c>
      <c r="J131" s="78">
        <f t="shared" si="1"/>
        <v>1.2937861539901644E-2</v>
      </c>
      <c r="K131" s="78">
        <f>I131/'סכום נכסי הקרן'!$C$42</f>
        <v>-7.8249037610449114E-5</v>
      </c>
    </row>
    <row r="132" spans="2:11">
      <c r="B132" t="s">
        <v>2217</v>
      </c>
      <c r="C132" t="s">
        <v>2218</v>
      </c>
      <c r="D132" t="s">
        <v>2003</v>
      </c>
      <c r="E132" t="s">
        <v>106</v>
      </c>
      <c r="F132" s="89">
        <v>45034</v>
      </c>
      <c r="G132" s="77">
        <v>445.92608999999999</v>
      </c>
      <c r="H132" s="77">
        <v>-6.3012350000000001</v>
      </c>
      <c r="I132" s="77">
        <v>-2.8098849999999998E-2</v>
      </c>
      <c r="J132" s="78">
        <f t="shared" si="1"/>
        <v>8.8623938846653476E-3</v>
      </c>
      <c r="K132" s="78">
        <f>I132/'סכום נכסי הקרן'!$C$42</f>
        <v>-5.3600341158471307E-5</v>
      </c>
    </row>
    <row r="133" spans="2:11">
      <c r="B133" t="s">
        <v>2219</v>
      </c>
      <c r="C133" t="s">
        <v>2220</v>
      </c>
      <c r="D133" t="s">
        <v>2003</v>
      </c>
      <c r="E133" t="s">
        <v>106</v>
      </c>
      <c r="F133" s="89">
        <v>44985</v>
      </c>
      <c r="G133" s="77">
        <v>267.57787500000001</v>
      </c>
      <c r="H133" s="77">
        <v>-6.3342099999999997</v>
      </c>
      <c r="I133" s="77">
        <v>-1.6948944000000001E-2</v>
      </c>
      <c r="J133" s="78">
        <f t="shared" si="1"/>
        <v>5.3457069473354058E-3</v>
      </c>
      <c r="K133" s="78">
        <f>I133/'סכום נכסי הקרן'!$C$42</f>
        <v>-3.2331187243457487E-5</v>
      </c>
    </row>
    <row r="134" spans="2:11">
      <c r="B134" t="s">
        <v>2219</v>
      </c>
      <c r="C134" t="s">
        <v>2221</v>
      </c>
      <c r="D134" t="s">
        <v>2003</v>
      </c>
      <c r="E134" t="s">
        <v>106</v>
      </c>
      <c r="F134" s="89">
        <v>44985</v>
      </c>
      <c r="G134" s="77">
        <v>625.68499999999995</v>
      </c>
      <c r="H134" s="77">
        <v>-6.3342099999999997</v>
      </c>
      <c r="I134" s="77">
        <v>-3.9632200999999999E-2</v>
      </c>
      <c r="J134" s="78">
        <f t="shared" si="1"/>
        <v>1.2500019601450875E-2</v>
      </c>
      <c r="K134" s="78">
        <f>I134/'סכום נכסי הקרן'!$C$42</f>
        <v>-7.5600940766654433E-5</v>
      </c>
    </row>
    <row r="135" spans="2:11">
      <c r="B135" t="s">
        <v>2222</v>
      </c>
      <c r="C135" t="s">
        <v>2223</v>
      </c>
      <c r="D135" t="s">
        <v>2003</v>
      </c>
      <c r="E135" t="s">
        <v>106</v>
      </c>
      <c r="F135" s="89">
        <v>44991</v>
      </c>
      <c r="G135" s="77">
        <v>375.411</v>
      </c>
      <c r="H135" s="77">
        <v>-6.3028579999999996</v>
      </c>
      <c r="I135" s="77">
        <v>-2.3661621000000001E-2</v>
      </c>
      <c r="J135" s="78">
        <f t="shared" si="1"/>
        <v>7.4628892375193006E-3</v>
      </c>
      <c r="K135" s="78">
        <f>I135/'סכום נכסי הקרן'!$C$42</f>
        <v>-4.5136044996946466E-5</v>
      </c>
    </row>
    <row r="136" spans="2:11">
      <c r="B136" t="s">
        <v>2224</v>
      </c>
      <c r="C136" t="s">
        <v>2225</v>
      </c>
      <c r="D136" t="s">
        <v>2003</v>
      </c>
      <c r="E136" t="s">
        <v>106</v>
      </c>
      <c r="F136" s="89">
        <v>44985</v>
      </c>
      <c r="G136" s="77">
        <v>111.20513</v>
      </c>
      <c r="H136" s="77">
        <v>-6.3223719999999997</v>
      </c>
      <c r="I136" s="77">
        <v>-7.0308019999999992E-3</v>
      </c>
      <c r="J136" s="78">
        <f t="shared" si="1"/>
        <v>2.2175191030626841E-3</v>
      </c>
      <c r="K136" s="78">
        <f>I136/'סכום נכסי הקרן'!$C$42</f>
        <v>-1.3411701397660844E-5</v>
      </c>
    </row>
    <row r="137" spans="2:11">
      <c r="B137" t="s">
        <v>2226</v>
      </c>
      <c r="C137" t="s">
        <v>2227</v>
      </c>
      <c r="D137" t="s">
        <v>2003</v>
      </c>
      <c r="E137" t="s">
        <v>106</v>
      </c>
      <c r="F137" s="89">
        <v>44985</v>
      </c>
      <c r="G137" s="77">
        <v>267.61491000000001</v>
      </c>
      <c r="H137" s="77">
        <v>-6.3194939999999997</v>
      </c>
      <c r="I137" s="77">
        <v>-1.6911909000000003E-2</v>
      </c>
      <c r="J137" s="78">
        <f t="shared" si="1"/>
        <v>5.3340260864632146E-3</v>
      </c>
      <c r="K137" s="78">
        <f>I137/'סכום נכסי הקרן'!$C$42</f>
        <v>-3.2260540628567419E-5</v>
      </c>
    </row>
    <row r="138" spans="2:11">
      <c r="B138" t="s">
        <v>2228</v>
      </c>
      <c r="C138" t="s">
        <v>2229</v>
      </c>
      <c r="D138" t="s">
        <v>2003</v>
      </c>
      <c r="E138" t="s">
        <v>106</v>
      </c>
      <c r="F138" s="89">
        <v>44985</v>
      </c>
      <c r="G138" s="77">
        <v>1017.387004</v>
      </c>
      <c r="H138" s="77">
        <v>-6.2724320000000002</v>
      </c>
      <c r="I138" s="77">
        <v>-6.3814910000000002E-2</v>
      </c>
      <c r="J138" s="78">
        <f t="shared" si="1"/>
        <v>2.0127260301915188E-2</v>
      </c>
      <c r="K138" s="78">
        <f>I138/'סכום נכסי הקרן'!$C$42</f>
        <v>-1.2173099422208178E-4</v>
      </c>
    </row>
    <row r="139" spans="2:11">
      <c r="B139" t="s">
        <v>2228</v>
      </c>
      <c r="C139" t="s">
        <v>2230</v>
      </c>
      <c r="D139" t="s">
        <v>2003</v>
      </c>
      <c r="E139" t="s">
        <v>106</v>
      </c>
      <c r="F139" s="89">
        <v>44985</v>
      </c>
      <c r="G139" s="77">
        <v>7.4171590000000007</v>
      </c>
      <c r="H139" s="77">
        <v>-6.2724320000000002</v>
      </c>
      <c r="I139" s="77">
        <v>-4.6523600000000006E-4</v>
      </c>
      <c r="J139" s="78">
        <f t="shared" si="1"/>
        <v>1.4673570915984705E-4</v>
      </c>
      <c r="K139" s="78">
        <f>I139/'סכום נכסי הקרן'!$C$42</f>
        <v>-8.8746722087211981E-7</v>
      </c>
    </row>
    <row r="140" spans="2:11">
      <c r="B140" t="s">
        <v>2231</v>
      </c>
      <c r="C140" t="s">
        <v>2232</v>
      </c>
      <c r="D140" t="s">
        <v>2003</v>
      </c>
      <c r="E140" t="s">
        <v>106</v>
      </c>
      <c r="F140" s="89">
        <v>44991</v>
      </c>
      <c r="G140" s="77">
        <v>296.71099199999998</v>
      </c>
      <c r="H140" s="77">
        <v>-6.2322810000000004</v>
      </c>
      <c r="I140" s="77">
        <v>-1.8491862999999997E-2</v>
      </c>
      <c r="J140" s="78">
        <f t="shared" ref="J140:J203" si="2">I140/$I$11</f>
        <v>5.8323445111550616E-3</v>
      </c>
      <c r="K140" s="78">
        <f>I140/'סכום נכסי הקרן'!$C$42</f>
        <v>-3.5274403239125896E-5</v>
      </c>
    </row>
    <row r="141" spans="2:11">
      <c r="B141" t="s">
        <v>2233</v>
      </c>
      <c r="C141" t="s">
        <v>2234</v>
      </c>
      <c r="D141" t="s">
        <v>2003</v>
      </c>
      <c r="E141" t="s">
        <v>106</v>
      </c>
      <c r="F141" s="89">
        <v>45035</v>
      </c>
      <c r="G141" s="77">
        <v>1187.0828550000001</v>
      </c>
      <c r="H141" s="77">
        <v>-6.1492779999999998</v>
      </c>
      <c r="I141" s="77">
        <v>-7.2997024999999993E-2</v>
      </c>
      <c r="J141" s="78">
        <f t="shared" si="2"/>
        <v>2.3023304795703865E-2</v>
      </c>
      <c r="K141" s="78">
        <f>I141/'סכום נכסי הקרן'!$C$42</f>
        <v>-1.3924646181439663E-4</v>
      </c>
    </row>
    <row r="142" spans="2:11">
      <c r="B142" t="s">
        <v>2235</v>
      </c>
      <c r="C142" t="s">
        <v>2236</v>
      </c>
      <c r="D142" t="s">
        <v>2003</v>
      </c>
      <c r="E142" t="s">
        <v>106</v>
      </c>
      <c r="F142" s="89">
        <v>45035</v>
      </c>
      <c r="G142" s="77">
        <v>117.7912</v>
      </c>
      <c r="H142" s="77">
        <v>-6.119923</v>
      </c>
      <c r="I142" s="77">
        <v>-7.20873E-3</v>
      </c>
      <c r="J142" s="78">
        <f t="shared" si="2"/>
        <v>2.2736376993436969E-3</v>
      </c>
      <c r="K142" s="78">
        <f>I142/'סכום נכסי הקרן'!$C$42</f>
        <v>-1.3751110359296089E-5</v>
      </c>
    </row>
    <row r="143" spans="2:11">
      <c r="B143" t="s">
        <v>2237</v>
      </c>
      <c r="C143" t="s">
        <v>2238</v>
      </c>
      <c r="D143" t="s">
        <v>2003</v>
      </c>
      <c r="E143" t="s">
        <v>106</v>
      </c>
      <c r="F143" s="89">
        <v>45035</v>
      </c>
      <c r="G143" s="77">
        <v>538.61043199999995</v>
      </c>
      <c r="H143" s="77">
        <v>-6.119923</v>
      </c>
      <c r="I143" s="77">
        <v>-3.2962541000000005E-2</v>
      </c>
      <c r="J143" s="78">
        <f t="shared" si="2"/>
        <v>1.0396404898472033E-2</v>
      </c>
      <c r="K143" s="78">
        <f>I143/'סכום נכסי הקרן'!$C$42</f>
        <v>-6.2878140673020369E-5</v>
      </c>
    </row>
    <row r="144" spans="2:11">
      <c r="B144" t="s">
        <v>2239</v>
      </c>
      <c r="C144" t="s">
        <v>2240</v>
      </c>
      <c r="D144" t="s">
        <v>2003</v>
      </c>
      <c r="E144" t="s">
        <v>106</v>
      </c>
      <c r="F144" s="89">
        <v>44991</v>
      </c>
      <c r="G144" s="77">
        <v>538.75938399999995</v>
      </c>
      <c r="H144" s="77">
        <v>-6.170604</v>
      </c>
      <c r="I144" s="77">
        <v>-3.3244705999999999E-2</v>
      </c>
      <c r="J144" s="78">
        <f t="shared" si="2"/>
        <v>1.0485399906113503E-2</v>
      </c>
      <c r="K144" s="78">
        <f>I144/'סכום נכסי הקרן'!$C$42</f>
        <v>-6.3416388333084023E-5</v>
      </c>
    </row>
    <row r="145" spans="2:11">
      <c r="B145" t="s">
        <v>2241</v>
      </c>
      <c r="C145" t="s">
        <v>2242</v>
      </c>
      <c r="D145" t="s">
        <v>2003</v>
      </c>
      <c r="E145" t="s">
        <v>106</v>
      </c>
      <c r="F145" s="89">
        <v>45007</v>
      </c>
      <c r="G145" s="77">
        <v>357.21492000000001</v>
      </c>
      <c r="H145" s="77">
        <v>-6.1549469999999999</v>
      </c>
      <c r="I145" s="77">
        <v>-2.1986388999999999E-2</v>
      </c>
      <c r="J145" s="78">
        <f t="shared" si="2"/>
        <v>6.9345200753580119E-3</v>
      </c>
      <c r="K145" s="78">
        <f>I145/'סכום נכסי הקרן'!$C$42</f>
        <v>-4.1940433549517537E-5</v>
      </c>
    </row>
    <row r="146" spans="2:11">
      <c r="B146" t="s">
        <v>2241</v>
      </c>
      <c r="C146" t="s">
        <v>2243</v>
      </c>
      <c r="D146" t="s">
        <v>2003</v>
      </c>
      <c r="E146" t="s">
        <v>106</v>
      </c>
      <c r="F146" s="89">
        <v>45007</v>
      </c>
      <c r="G146" s="77">
        <v>187.93932000000001</v>
      </c>
      <c r="H146" s="77">
        <v>-6.1549469999999999</v>
      </c>
      <c r="I146" s="77">
        <v>-1.1567566E-2</v>
      </c>
      <c r="J146" s="78">
        <f t="shared" si="2"/>
        <v>3.6484171479922774E-3</v>
      </c>
      <c r="K146" s="78">
        <f>I146/'סכום נכסי הקרן'!$C$42</f>
        <v>-2.2065866893952364E-5</v>
      </c>
    </row>
    <row r="147" spans="2:11">
      <c r="B147" t="s">
        <v>2244</v>
      </c>
      <c r="C147" t="s">
        <v>2245</v>
      </c>
      <c r="D147" t="s">
        <v>2003</v>
      </c>
      <c r="E147" t="s">
        <v>106</v>
      </c>
      <c r="F147" s="89">
        <v>45036</v>
      </c>
      <c r="G147" s="77">
        <v>714.42984000000001</v>
      </c>
      <c r="H147" s="77">
        <v>-6.0836269999999999</v>
      </c>
      <c r="I147" s="77">
        <v>-4.3463248999999995E-2</v>
      </c>
      <c r="J147" s="78">
        <f t="shared" si="2"/>
        <v>1.3708334403197544E-2</v>
      </c>
      <c r="K147" s="78">
        <f>I147/'סכום נכסי הקרן'!$C$42</f>
        <v>-8.2908908167259046E-5</v>
      </c>
    </row>
    <row r="148" spans="2:11">
      <c r="B148" t="s">
        <v>2246</v>
      </c>
      <c r="C148" t="s">
        <v>2247</v>
      </c>
      <c r="D148" t="s">
        <v>2003</v>
      </c>
      <c r="E148" t="s">
        <v>106</v>
      </c>
      <c r="F148" s="89">
        <v>45055</v>
      </c>
      <c r="G148" s="77">
        <v>526.66656</v>
      </c>
      <c r="H148" s="77">
        <v>-5.9540110000000004</v>
      </c>
      <c r="I148" s="77">
        <v>-3.1357784999999999E-2</v>
      </c>
      <c r="J148" s="78">
        <f t="shared" si="2"/>
        <v>9.8902639083325757E-3</v>
      </c>
      <c r="K148" s="78">
        <f>I148/'סכום נכסי הקרן'!$C$42</f>
        <v>-5.9816966672087799E-5</v>
      </c>
    </row>
    <row r="149" spans="2:11">
      <c r="B149" t="s">
        <v>2248</v>
      </c>
      <c r="C149" t="s">
        <v>2249</v>
      </c>
      <c r="D149" t="s">
        <v>2003</v>
      </c>
      <c r="E149" t="s">
        <v>106</v>
      </c>
      <c r="F149" s="89">
        <v>45055</v>
      </c>
      <c r="G149" s="77">
        <v>438.88879999999995</v>
      </c>
      <c r="H149" s="77">
        <v>-5.9540110000000004</v>
      </c>
      <c r="I149" s="77">
        <v>-2.6131488000000001E-2</v>
      </c>
      <c r="J149" s="78">
        <f t="shared" si="2"/>
        <v>8.2418867479774425E-3</v>
      </c>
      <c r="K149" s="78">
        <f>I149/'סכום נכסי הקרן'!$C$42</f>
        <v>-4.9847473180521599E-5</v>
      </c>
    </row>
    <row r="150" spans="2:11">
      <c r="B150" t="s">
        <v>2250</v>
      </c>
      <c r="C150" t="s">
        <v>2251</v>
      </c>
      <c r="D150" t="s">
        <v>2003</v>
      </c>
      <c r="E150" t="s">
        <v>106</v>
      </c>
      <c r="F150" s="89">
        <v>45036</v>
      </c>
      <c r="G150" s="77">
        <v>357.51119999999997</v>
      </c>
      <c r="H150" s="77">
        <v>-5.9957130000000003</v>
      </c>
      <c r="I150" s="77">
        <v>-2.1435344000000002E-2</v>
      </c>
      <c r="J150" s="78">
        <f t="shared" si="2"/>
        <v>6.7607201569209446E-3</v>
      </c>
      <c r="K150" s="78">
        <f>I150/'סכום נכסי הקרן'!$C$42</f>
        <v>-4.0889280210727174E-5</v>
      </c>
    </row>
    <row r="151" spans="2:11">
      <c r="B151" t="s">
        <v>2250</v>
      </c>
      <c r="C151" t="s">
        <v>2252</v>
      </c>
      <c r="D151" t="s">
        <v>2003</v>
      </c>
      <c r="E151" t="s">
        <v>106</v>
      </c>
      <c r="F151" s="89">
        <v>45036</v>
      </c>
      <c r="G151" s="77">
        <v>250.7936</v>
      </c>
      <c r="H151" s="77">
        <v>-5.9957130000000003</v>
      </c>
      <c r="I151" s="77">
        <v>-1.5036864E-2</v>
      </c>
      <c r="J151" s="78">
        <f t="shared" si="2"/>
        <v>4.742635786096034E-3</v>
      </c>
      <c r="K151" s="78">
        <f>I151/'סכום נכסי הקרן'!$C$42</f>
        <v>-2.8683773191911256E-5</v>
      </c>
    </row>
    <row r="152" spans="2:11">
      <c r="B152" t="s">
        <v>2253</v>
      </c>
      <c r="C152" t="s">
        <v>2254</v>
      </c>
      <c r="D152" t="s">
        <v>2003</v>
      </c>
      <c r="E152" t="s">
        <v>106</v>
      </c>
      <c r="F152" s="89">
        <v>45036</v>
      </c>
      <c r="G152" s="77">
        <v>313.49200000000002</v>
      </c>
      <c r="H152" s="77">
        <v>-5.9957130000000003</v>
      </c>
      <c r="I152" s="77">
        <v>-1.879608E-2</v>
      </c>
      <c r="J152" s="78">
        <f t="shared" si="2"/>
        <v>5.9282947326200416E-3</v>
      </c>
      <c r="K152" s="78">
        <f>I152/'סכום נכסי הקרן'!$C$42</f>
        <v>-3.5854716489889072E-5</v>
      </c>
    </row>
    <row r="153" spans="2:11">
      <c r="B153" t="s">
        <v>2253</v>
      </c>
      <c r="C153" t="s">
        <v>2255</v>
      </c>
      <c r="D153" t="s">
        <v>2003</v>
      </c>
      <c r="E153" t="s">
        <v>106</v>
      </c>
      <c r="F153" s="89">
        <v>45036</v>
      </c>
      <c r="G153" s="77">
        <v>446.88900000000001</v>
      </c>
      <c r="H153" s="77">
        <v>-5.9957130000000003</v>
      </c>
      <c r="I153" s="77">
        <v>-2.6794180999999997E-2</v>
      </c>
      <c r="J153" s="78">
        <f t="shared" si="2"/>
        <v>8.4509005115517705E-3</v>
      </c>
      <c r="K153" s="78">
        <f>I153/'סכום נכסי הקרן'!$C$42</f>
        <v>-5.1111602170972475E-5</v>
      </c>
    </row>
    <row r="154" spans="2:11">
      <c r="B154" t="s">
        <v>2256</v>
      </c>
      <c r="C154" t="s">
        <v>2257</v>
      </c>
      <c r="D154" t="s">
        <v>2003</v>
      </c>
      <c r="E154" t="s">
        <v>106</v>
      </c>
      <c r="F154" s="89">
        <v>45036</v>
      </c>
      <c r="G154" s="77">
        <v>357.51119999999997</v>
      </c>
      <c r="H154" s="77">
        <v>-5.9957130000000003</v>
      </c>
      <c r="I154" s="77">
        <v>-2.1435344000000002E-2</v>
      </c>
      <c r="J154" s="78">
        <f t="shared" si="2"/>
        <v>6.7607201569209446E-3</v>
      </c>
      <c r="K154" s="78">
        <f>I154/'סכום נכסי הקרן'!$C$42</f>
        <v>-4.0889280210727174E-5</v>
      </c>
    </row>
    <row r="155" spans="2:11">
      <c r="B155" t="s">
        <v>2258</v>
      </c>
      <c r="C155" t="s">
        <v>2259</v>
      </c>
      <c r="D155" t="s">
        <v>2003</v>
      </c>
      <c r="E155" t="s">
        <v>106</v>
      </c>
      <c r="F155" s="89">
        <v>45061</v>
      </c>
      <c r="G155" s="77">
        <v>564.28560000000004</v>
      </c>
      <c r="H155" s="77">
        <v>-5.9887620000000004</v>
      </c>
      <c r="I155" s="77">
        <v>-3.3793723999999997E-2</v>
      </c>
      <c r="J155" s="78">
        <f t="shared" si="2"/>
        <v>1.0658560507553462E-2</v>
      </c>
      <c r="K155" s="78">
        <f>I155/'סכום נכסי הקרן'!$C$42</f>
        <v>-6.4463675040623357E-5</v>
      </c>
    </row>
    <row r="156" spans="2:11">
      <c r="B156" t="s">
        <v>2260</v>
      </c>
      <c r="C156" t="s">
        <v>2261</v>
      </c>
      <c r="D156" t="s">
        <v>2003</v>
      </c>
      <c r="E156" t="s">
        <v>106</v>
      </c>
      <c r="F156" s="89">
        <v>45055</v>
      </c>
      <c r="G156" s="77">
        <v>664.78663200000005</v>
      </c>
      <c r="H156" s="77">
        <v>-5.9247500000000004</v>
      </c>
      <c r="I156" s="77">
        <v>-3.9386945999999999E-2</v>
      </c>
      <c r="J156" s="78">
        <f t="shared" si="2"/>
        <v>1.242266602960777E-2</v>
      </c>
      <c r="K156" s="78">
        <f>I156/'סכום נכסי הקרן'!$C$42</f>
        <v>-7.5133101276041089E-5</v>
      </c>
    </row>
    <row r="157" spans="2:11">
      <c r="B157" t="s">
        <v>2262</v>
      </c>
      <c r="C157" t="s">
        <v>2263</v>
      </c>
      <c r="D157" t="s">
        <v>2003</v>
      </c>
      <c r="E157" t="s">
        <v>106</v>
      </c>
      <c r="F157" s="89">
        <v>44984</v>
      </c>
      <c r="G157" s="77">
        <v>268.50375000000003</v>
      </c>
      <c r="H157" s="77">
        <v>-5.9675399999999996</v>
      </c>
      <c r="I157" s="77">
        <v>-1.6023069000000001E-2</v>
      </c>
      <c r="J157" s="78">
        <f t="shared" si="2"/>
        <v>5.0536854255306156E-3</v>
      </c>
      <c r="K157" s="78">
        <f>I157/'סכום נכסי הקרן'!$C$42</f>
        <v>-3.0565021871205615E-5</v>
      </c>
    </row>
    <row r="158" spans="2:11">
      <c r="B158" t="s">
        <v>2264</v>
      </c>
      <c r="C158" t="s">
        <v>2265</v>
      </c>
      <c r="D158" t="s">
        <v>2003</v>
      </c>
      <c r="E158" t="s">
        <v>106</v>
      </c>
      <c r="F158" s="89">
        <v>45061</v>
      </c>
      <c r="G158" s="77">
        <v>358.49880000000007</v>
      </c>
      <c r="H158" s="77">
        <v>-5.6967819999999998</v>
      </c>
      <c r="I158" s="77">
        <v>-2.0422896000000003E-2</v>
      </c>
      <c r="J158" s="78">
        <f t="shared" si="2"/>
        <v>6.4413934597877288E-3</v>
      </c>
      <c r="K158" s="78">
        <f>I158/'סכום נכסי הקרן'!$C$42</f>
        <v>-3.8957971342029278E-5</v>
      </c>
    </row>
    <row r="159" spans="2:11">
      <c r="B159" t="s">
        <v>2266</v>
      </c>
      <c r="C159" t="s">
        <v>2267</v>
      </c>
      <c r="D159" t="s">
        <v>2003</v>
      </c>
      <c r="E159" t="s">
        <v>106</v>
      </c>
      <c r="F159" s="89">
        <v>45061</v>
      </c>
      <c r="G159" s="77">
        <v>537.7482</v>
      </c>
      <c r="H159" s="77">
        <v>-5.6967819999999998</v>
      </c>
      <c r="I159" s="77">
        <v>-3.0634345E-2</v>
      </c>
      <c r="J159" s="78">
        <f t="shared" si="2"/>
        <v>9.6620905050821826E-3</v>
      </c>
      <c r="K159" s="78">
        <f>I159/'סכום נכסי הקרן'!$C$42</f>
        <v>-5.8436958920607423E-5</v>
      </c>
    </row>
    <row r="160" spans="2:11">
      <c r="B160" t="s">
        <v>2268</v>
      </c>
      <c r="C160" t="s">
        <v>2269</v>
      </c>
      <c r="D160" t="s">
        <v>2003</v>
      </c>
      <c r="E160" t="s">
        <v>106</v>
      </c>
      <c r="F160" s="89">
        <v>45061</v>
      </c>
      <c r="G160" s="77">
        <v>628.71600000000001</v>
      </c>
      <c r="H160" s="77">
        <v>-5.6967819999999998</v>
      </c>
      <c r="I160" s="77">
        <v>-3.5816582E-2</v>
      </c>
      <c r="J160" s="78">
        <f t="shared" si="2"/>
        <v>1.1296571115416289E-2</v>
      </c>
      <c r="K160" s="78">
        <f>I160/'סכום נכסי הקרן'!$C$42</f>
        <v>-6.832240516356943E-5</v>
      </c>
    </row>
    <row r="161" spans="2:11">
      <c r="B161" t="s">
        <v>2270</v>
      </c>
      <c r="C161" t="s">
        <v>2271</v>
      </c>
      <c r="D161" t="s">
        <v>2003</v>
      </c>
      <c r="E161" t="s">
        <v>106</v>
      </c>
      <c r="F161" s="89">
        <v>45061</v>
      </c>
      <c r="G161" s="77">
        <v>717.33338400000002</v>
      </c>
      <c r="H161" s="77">
        <v>-5.6473060000000004</v>
      </c>
      <c r="I161" s="77">
        <v>-4.0510009E-2</v>
      </c>
      <c r="J161" s="78">
        <f t="shared" si="2"/>
        <v>1.2776880763068177E-2</v>
      </c>
      <c r="K161" s="78">
        <f>I161/'סכום נכסי הקרן'!$C$42</f>
        <v>-7.7275415283285375E-5</v>
      </c>
    </row>
    <row r="162" spans="2:11">
      <c r="B162" t="s">
        <v>2272</v>
      </c>
      <c r="C162" t="s">
        <v>2273</v>
      </c>
      <c r="D162" t="s">
        <v>2003</v>
      </c>
      <c r="E162" t="s">
        <v>106</v>
      </c>
      <c r="F162" s="89">
        <v>45005</v>
      </c>
      <c r="G162" s="77">
        <v>404.088885</v>
      </c>
      <c r="H162" s="77">
        <v>-5.5763870000000004</v>
      </c>
      <c r="I162" s="77">
        <v>-2.2533561000000001E-2</v>
      </c>
      <c r="J162" s="78">
        <f t="shared" si="2"/>
        <v>7.1070984473077586E-3</v>
      </c>
      <c r="K162" s="78">
        <f>I162/'סכום נכסי הקרן'!$C$42</f>
        <v>-4.2984198894802599E-5</v>
      </c>
    </row>
    <row r="163" spans="2:11">
      <c r="B163" t="s">
        <v>2274</v>
      </c>
      <c r="C163" t="s">
        <v>2275</v>
      </c>
      <c r="D163" t="s">
        <v>2003</v>
      </c>
      <c r="E163" t="s">
        <v>106</v>
      </c>
      <c r="F163" s="89">
        <v>45105</v>
      </c>
      <c r="G163" s="77">
        <v>353.34185599999995</v>
      </c>
      <c r="H163" s="77">
        <v>-5.5838049999999999</v>
      </c>
      <c r="I163" s="77">
        <v>-1.9729918999999999E-2</v>
      </c>
      <c r="J163" s="78">
        <f t="shared" si="2"/>
        <v>6.222828104728224E-3</v>
      </c>
      <c r="K163" s="78">
        <f>I163/'סכום נכסי הקרן'!$C$42</f>
        <v>-3.76360736979985E-5</v>
      </c>
    </row>
    <row r="164" spans="2:11">
      <c r="B164" t="s">
        <v>2276</v>
      </c>
      <c r="C164" t="s">
        <v>2277</v>
      </c>
      <c r="D164" t="s">
        <v>2003</v>
      </c>
      <c r="E164" t="s">
        <v>106</v>
      </c>
      <c r="F164" s="89">
        <v>45106</v>
      </c>
      <c r="G164" s="77">
        <v>214.705648</v>
      </c>
      <c r="H164" s="77">
        <v>-5.1846410000000001</v>
      </c>
      <c r="I164" s="77">
        <v>-1.1131716000000002E-2</v>
      </c>
      <c r="J164" s="78">
        <f t="shared" si="2"/>
        <v>3.5109498005872633E-3</v>
      </c>
      <c r="K164" s="78">
        <f>I164/'סכום נכסי הקרן'!$C$42</f>
        <v>-2.1234455334620943E-5</v>
      </c>
    </row>
    <row r="165" spans="2:11">
      <c r="B165" t="s">
        <v>2278</v>
      </c>
      <c r="C165" t="s">
        <v>2279</v>
      </c>
      <c r="D165" t="s">
        <v>2003</v>
      </c>
      <c r="E165" t="s">
        <v>106</v>
      </c>
      <c r="F165" s="89">
        <v>45106</v>
      </c>
      <c r="G165" s="77">
        <v>855.89119500000004</v>
      </c>
      <c r="H165" s="77">
        <v>-5.0981639999999997</v>
      </c>
      <c r="I165" s="77">
        <v>-4.3634735999999993E-2</v>
      </c>
      <c r="J165" s="78">
        <f t="shared" si="2"/>
        <v>1.3762421504274619E-2</v>
      </c>
      <c r="K165" s="78">
        <f>I165/'סכום נכסי הקרן'!$C$42</f>
        <v>-8.3236030512274687E-5</v>
      </c>
    </row>
    <row r="166" spans="2:11">
      <c r="B166" t="s">
        <v>2280</v>
      </c>
      <c r="C166" t="s">
        <v>2281</v>
      </c>
      <c r="D166" t="s">
        <v>2003</v>
      </c>
      <c r="E166" t="s">
        <v>106</v>
      </c>
      <c r="F166" s="89">
        <v>45138</v>
      </c>
      <c r="G166" s="77">
        <v>676.38872300000003</v>
      </c>
      <c r="H166" s="77">
        <v>-4.6942180000000002</v>
      </c>
      <c r="I166" s="77">
        <v>-3.1751158000000002E-2</v>
      </c>
      <c r="J166" s="78">
        <f t="shared" si="2"/>
        <v>1.0014333984851454E-2</v>
      </c>
      <c r="K166" s="78">
        <f>I166/'סכום נכסי הקרן'!$C$42</f>
        <v>-6.0567350655864057E-5</v>
      </c>
    </row>
    <row r="167" spans="2:11">
      <c r="B167" t="s">
        <v>2282</v>
      </c>
      <c r="C167" t="s">
        <v>2283</v>
      </c>
      <c r="D167" t="s">
        <v>2003</v>
      </c>
      <c r="E167" t="s">
        <v>106</v>
      </c>
      <c r="F167" s="89">
        <v>45106</v>
      </c>
      <c r="G167" s="77">
        <v>317.2158</v>
      </c>
      <c r="H167" s="77">
        <v>-4.6964779999999999</v>
      </c>
      <c r="I167" s="77">
        <v>-1.4897970999999999E-2</v>
      </c>
      <c r="J167" s="78">
        <f t="shared" si="2"/>
        <v>4.6988288518683757E-3</v>
      </c>
      <c r="K167" s="78">
        <f>I167/'סכום נכסי הקרן'!$C$42</f>
        <v>-2.8418825972202135E-5</v>
      </c>
    </row>
    <row r="168" spans="2:11">
      <c r="B168" t="s">
        <v>2284</v>
      </c>
      <c r="C168" t="s">
        <v>2285</v>
      </c>
      <c r="D168" t="s">
        <v>2003</v>
      </c>
      <c r="E168" t="s">
        <v>106</v>
      </c>
      <c r="F168" s="89">
        <v>45132</v>
      </c>
      <c r="G168" s="77">
        <v>233.16342499999999</v>
      </c>
      <c r="H168" s="77">
        <v>-4.3424469999999999</v>
      </c>
      <c r="I168" s="77">
        <v>-1.0124998E-2</v>
      </c>
      <c r="J168" s="78">
        <f t="shared" si="2"/>
        <v>3.1934303488380801E-3</v>
      </c>
      <c r="K168" s="78">
        <f>I168/'סכום נכסי הקרן'!$C$42</f>
        <v>-1.9314076804881328E-5</v>
      </c>
    </row>
    <row r="169" spans="2:11">
      <c r="B169" t="s">
        <v>2286</v>
      </c>
      <c r="C169" t="s">
        <v>2287</v>
      </c>
      <c r="D169" t="s">
        <v>2003</v>
      </c>
      <c r="E169" t="s">
        <v>106</v>
      </c>
      <c r="F169" s="89">
        <v>45076</v>
      </c>
      <c r="G169" s="77">
        <v>8445.3700000000008</v>
      </c>
      <c r="H169" s="77">
        <v>-4.4632740000000002</v>
      </c>
      <c r="I169" s="77">
        <v>-0.37694</v>
      </c>
      <c r="J169" s="78">
        <f t="shared" si="2"/>
        <v>0.11888709861384919</v>
      </c>
      <c r="K169" s="78">
        <f>I169/'סכום נכסי הקרן'!$C$42</f>
        <v>-7.1903699248453861E-4</v>
      </c>
    </row>
    <row r="170" spans="2:11">
      <c r="B170" t="s">
        <v>2288</v>
      </c>
      <c r="C170" t="s">
        <v>2289</v>
      </c>
      <c r="D170" t="s">
        <v>2003</v>
      </c>
      <c r="E170" t="s">
        <v>106</v>
      </c>
      <c r="F170" s="89">
        <v>45132</v>
      </c>
      <c r="G170" s="77">
        <v>226.233</v>
      </c>
      <c r="H170" s="77">
        <v>-4.0698790000000002</v>
      </c>
      <c r="I170" s="77">
        <v>-9.2074089999999997E-3</v>
      </c>
      <c r="J170" s="78">
        <f t="shared" si="2"/>
        <v>2.9040222363268492E-3</v>
      </c>
      <c r="K170" s="78">
        <f>I170/'סכום נכסי הקרן'!$C$42</f>
        <v>-1.7563717503939812E-5</v>
      </c>
    </row>
    <row r="171" spans="2:11">
      <c r="B171" t="s">
        <v>2290</v>
      </c>
      <c r="C171" t="s">
        <v>2291</v>
      </c>
      <c r="D171" t="s">
        <v>2003</v>
      </c>
      <c r="E171" t="s">
        <v>106</v>
      </c>
      <c r="F171" s="89">
        <v>45132</v>
      </c>
      <c r="G171" s="77">
        <v>661.07859599999995</v>
      </c>
      <c r="H171" s="77">
        <v>-4.0472289999999997</v>
      </c>
      <c r="I171" s="77">
        <v>-2.6755365999999999E-2</v>
      </c>
      <c r="J171" s="78">
        <f t="shared" si="2"/>
        <v>8.438658237628344E-3</v>
      </c>
      <c r="K171" s="78">
        <f>I171/'סכום נכסי הקרן'!$C$42</f>
        <v>-5.1037560093020316E-5</v>
      </c>
    </row>
    <row r="172" spans="2:11">
      <c r="B172" t="s">
        <v>2292</v>
      </c>
      <c r="C172" t="s">
        <v>2293</v>
      </c>
      <c r="D172" t="s">
        <v>2003</v>
      </c>
      <c r="E172" t="s">
        <v>106</v>
      </c>
      <c r="F172" s="89">
        <v>45132</v>
      </c>
      <c r="G172" s="77">
        <v>363.05163599999997</v>
      </c>
      <c r="H172" s="77">
        <v>-4.0387380000000004</v>
      </c>
      <c r="I172" s="77">
        <v>-1.4662705000000002E-2</v>
      </c>
      <c r="J172" s="78">
        <f t="shared" si="2"/>
        <v>4.6246258165245921E-3</v>
      </c>
      <c r="K172" s="78">
        <f>I172/'סכום נכסי הקרן'!$C$42</f>
        <v>-2.797004113357035E-5</v>
      </c>
    </row>
    <row r="173" spans="2:11">
      <c r="B173" t="s">
        <v>2294</v>
      </c>
      <c r="C173" t="s">
        <v>2295</v>
      </c>
      <c r="D173" t="s">
        <v>2003</v>
      </c>
      <c r="E173" t="s">
        <v>106</v>
      </c>
      <c r="F173" s="89">
        <v>45133</v>
      </c>
      <c r="G173" s="77">
        <v>431.906069</v>
      </c>
      <c r="H173" s="77">
        <v>-3.9904630000000001</v>
      </c>
      <c r="I173" s="77">
        <v>-1.7235052000000001E-2</v>
      </c>
      <c r="J173" s="78">
        <f t="shared" si="2"/>
        <v>5.4359455795055418E-3</v>
      </c>
      <c r="K173" s="78">
        <f>I173/'סכום נכסי הקרן'!$C$42</f>
        <v>-3.2876956426472731E-5</v>
      </c>
    </row>
    <row r="174" spans="2:11">
      <c r="B174" t="s">
        <v>2296</v>
      </c>
      <c r="C174" t="s">
        <v>2297</v>
      </c>
      <c r="D174" t="s">
        <v>2003</v>
      </c>
      <c r="E174" t="s">
        <v>106</v>
      </c>
      <c r="F174" s="89">
        <v>45132</v>
      </c>
      <c r="G174" s="77">
        <v>272.58500700000002</v>
      </c>
      <c r="H174" s="77">
        <v>-3.925656</v>
      </c>
      <c r="I174" s="77">
        <v>-1.0700748000000001E-2</v>
      </c>
      <c r="J174" s="78">
        <f t="shared" si="2"/>
        <v>3.3750222388654687E-3</v>
      </c>
      <c r="K174" s="78">
        <f>I174/'סכום נכסי הקרן'!$C$42</f>
        <v>-2.0412356500384521E-5</v>
      </c>
    </row>
    <row r="175" spans="2:11">
      <c r="B175" t="s">
        <v>2298</v>
      </c>
      <c r="C175" t="s">
        <v>2299</v>
      </c>
      <c r="D175" t="s">
        <v>2003</v>
      </c>
      <c r="E175" t="s">
        <v>106</v>
      </c>
      <c r="F175" s="89">
        <v>45133</v>
      </c>
      <c r="G175" s="77">
        <v>1474.76</v>
      </c>
      <c r="H175" s="77">
        <v>-4.0379449999999997</v>
      </c>
      <c r="I175" s="77">
        <v>-5.9549999999999999E-2</v>
      </c>
      <c r="J175" s="78">
        <f t="shared" si="2"/>
        <v>1.8782105169137579E-2</v>
      </c>
      <c r="K175" s="78">
        <f>I175/'סכום נכסי הקרן'!$C$42</f>
        <v>-1.1359540749841957E-4</v>
      </c>
    </row>
    <row r="176" spans="2:11">
      <c r="B176" t="s">
        <v>2300</v>
      </c>
      <c r="C176" t="s">
        <v>2301</v>
      </c>
      <c r="D176" t="s">
        <v>2003</v>
      </c>
      <c r="E176" t="s">
        <v>106</v>
      </c>
      <c r="F176" s="89">
        <v>45110</v>
      </c>
      <c r="G176" s="77">
        <v>182.40971999999999</v>
      </c>
      <c r="H176" s="77">
        <v>-3.8723550000000002</v>
      </c>
      <c r="I176" s="77">
        <v>-7.0635519999999999E-3</v>
      </c>
      <c r="J176" s="78">
        <f t="shared" si="2"/>
        <v>2.2278484724042335E-3</v>
      </c>
      <c r="K176" s="78">
        <f>I176/'סכום נכסי הקרן'!$C$42</f>
        <v>-1.3474174102876179E-5</v>
      </c>
    </row>
    <row r="177" spans="2:11">
      <c r="B177" t="s">
        <v>2300</v>
      </c>
      <c r="C177" t="s">
        <v>2302</v>
      </c>
      <c r="D177" t="s">
        <v>2003</v>
      </c>
      <c r="E177" t="s">
        <v>106</v>
      </c>
      <c r="F177" s="89">
        <v>45110</v>
      </c>
      <c r="G177" s="77">
        <v>127.96016</v>
      </c>
      <c r="H177" s="77">
        <v>-3.8723550000000002</v>
      </c>
      <c r="I177" s="77">
        <v>-4.9550720000000005E-3</v>
      </c>
      <c r="J177" s="78">
        <f t="shared" si="2"/>
        <v>1.5628326351746246E-3</v>
      </c>
      <c r="K177" s="78">
        <f>I177/'סכום נכסי הקרן'!$C$42</f>
        <v>-9.4521145763897377E-6</v>
      </c>
    </row>
    <row r="178" spans="2:11">
      <c r="B178" t="s">
        <v>2303</v>
      </c>
      <c r="C178" t="s">
        <v>2304</v>
      </c>
      <c r="D178" t="s">
        <v>2003</v>
      </c>
      <c r="E178" t="s">
        <v>106</v>
      </c>
      <c r="F178" s="89">
        <v>45147</v>
      </c>
      <c r="G178" s="77">
        <v>997.92</v>
      </c>
      <c r="H178" s="77">
        <v>-3.7818659999999999</v>
      </c>
      <c r="I178" s="77">
        <v>-3.7740000000000003E-2</v>
      </c>
      <c r="J178" s="78">
        <f t="shared" si="2"/>
        <v>1.1903218288551677E-2</v>
      </c>
      <c r="K178" s="78">
        <f>I178/'סכום נכסי הקרן'!$C$42</f>
        <v>-7.199144717028303E-5</v>
      </c>
    </row>
    <row r="179" spans="2:11">
      <c r="B179" t="s">
        <v>2305</v>
      </c>
      <c r="C179" t="s">
        <v>2306</v>
      </c>
      <c r="D179" t="s">
        <v>2003</v>
      </c>
      <c r="E179" t="s">
        <v>106</v>
      </c>
      <c r="F179" s="89">
        <v>45110</v>
      </c>
      <c r="G179" s="77">
        <v>647.90510400000005</v>
      </c>
      <c r="H179" s="77">
        <v>-3.7616879999999999</v>
      </c>
      <c r="I179" s="77">
        <v>-2.4372171000000002E-2</v>
      </c>
      <c r="J179" s="78">
        <f t="shared" si="2"/>
        <v>7.6869971271570957E-3</v>
      </c>
      <c r="K179" s="78">
        <f>I179/'סכום נכסי הקרן'!$C$42</f>
        <v>-4.6491464254679499E-5</v>
      </c>
    </row>
    <row r="180" spans="2:11">
      <c r="B180" t="s">
        <v>2307</v>
      </c>
      <c r="C180" t="s">
        <v>2308</v>
      </c>
      <c r="D180" t="s">
        <v>2003</v>
      </c>
      <c r="E180" t="s">
        <v>106</v>
      </c>
      <c r="F180" s="89">
        <v>45110</v>
      </c>
      <c r="G180" s="77">
        <v>448.20003199999996</v>
      </c>
      <c r="H180" s="77">
        <v>-3.7936809999999999</v>
      </c>
      <c r="I180" s="77">
        <v>-1.7003279999999999E-2</v>
      </c>
      <c r="J180" s="78">
        <f t="shared" si="2"/>
        <v>5.3628445538252498E-3</v>
      </c>
      <c r="K180" s="78">
        <f>I180/'סכום נכסי הקרן'!$C$42</f>
        <v>-3.2434836614772917E-5</v>
      </c>
    </row>
    <row r="181" spans="2:11">
      <c r="B181" t="s">
        <v>2307</v>
      </c>
      <c r="C181" t="s">
        <v>2309</v>
      </c>
      <c r="D181" t="s">
        <v>2003</v>
      </c>
      <c r="E181" t="s">
        <v>106</v>
      </c>
      <c r="F181" s="89">
        <v>45110</v>
      </c>
      <c r="G181" s="77">
        <v>189.64583999999999</v>
      </c>
      <c r="H181" s="77">
        <v>-3.7936809999999999</v>
      </c>
      <c r="I181" s="77">
        <v>-7.1945580000000002E-3</v>
      </c>
      <c r="J181" s="78">
        <f t="shared" si="2"/>
        <v>2.2691678421739737E-3</v>
      </c>
      <c r="K181" s="78">
        <f>I181/'סכום נכסי הקרן'!$C$42</f>
        <v>-1.3724076369118631E-5</v>
      </c>
    </row>
    <row r="182" spans="2:11">
      <c r="B182" t="s">
        <v>2310</v>
      </c>
      <c r="C182" t="s">
        <v>2311</v>
      </c>
      <c r="D182" t="s">
        <v>2003</v>
      </c>
      <c r="E182" t="s">
        <v>106</v>
      </c>
      <c r="F182" s="89">
        <v>45154</v>
      </c>
      <c r="G182" s="77">
        <v>2048.75</v>
      </c>
      <c r="H182" s="77">
        <v>-2.9740090000000001</v>
      </c>
      <c r="I182" s="77">
        <v>-6.0929999999999998E-2</v>
      </c>
      <c r="J182" s="78">
        <f t="shared" si="2"/>
        <v>1.9217357984140263E-2</v>
      </c>
      <c r="K182" s="78">
        <f>I182/'סכום נכסי הקרן'!$C$42</f>
        <v>-1.1622784515329478E-4</v>
      </c>
    </row>
    <row r="183" spans="2:11">
      <c r="B183" t="s">
        <v>2312</v>
      </c>
      <c r="C183" t="s">
        <v>2313</v>
      </c>
      <c r="D183" t="s">
        <v>2003</v>
      </c>
      <c r="E183" t="s">
        <v>106</v>
      </c>
      <c r="F183" s="89">
        <v>45152</v>
      </c>
      <c r="G183" s="77">
        <v>922.39370999999994</v>
      </c>
      <c r="H183" s="77">
        <v>-2.8117939999999999</v>
      </c>
      <c r="I183" s="77">
        <v>-2.5935808000000001E-2</v>
      </c>
      <c r="J183" s="78">
        <f t="shared" si="2"/>
        <v>8.180169160412424E-3</v>
      </c>
      <c r="K183" s="78">
        <f>I183/'סכום נכסי הקרן'!$C$42</f>
        <v>-4.9474201151314363E-5</v>
      </c>
    </row>
    <row r="184" spans="2:11">
      <c r="B184" t="s">
        <v>2314</v>
      </c>
      <c r="C184" t="s">
        <v>2315</v>
      </c>
      <c r="D184" t="s">
        <v>2003</v>
      </c>
      <c r="E184" t="s">
        <v>106</v>
      </c>
      <c r="F184" s="89">
        <v>45160</v>
      </c>
      <c r="G184" s="77">
        <v>323.27851500000003</v>
      </c>
      <c r="H184" s="77">
        <v>-2.2028210000000001</v>
      </c>
      <c r="I184" s="77">
        <v>-7.1212479999999993E-3</v>
      </c>
      <c r="J184" s="78">
        <f t="shared" si="2"/>
        <v>2.2460458248784324E-3</v>
      </c>
      <c r="K184" s="78">
        <f>I184/'סכום נכסי הקרן'!$C$42</f>
        <v>-1.3584232887612179E-5</v>
      </c>
    </row>
    <row r="185" spans="2:11">
      <c r="B185" t="s">
        <v>2316</v>
      </c>
      <c r="C185" t="s">
        <v>2317</v>
      </c>
      <c r="D185" t="s">
        <v>2003</v>
      </c>
      <c r="E185" t="s">
        <v>106</v>
      </c>
      <c r="F185" s="89">
        <v>45155</v>
      </c>
      <c r="G185" s="77">
        <v>554.59171800000001</v>
      </c>
      <c r="H185" s="77">
        <v>-2.149362</v>
      </c>
      <c r="I185" s="77">
        <v>-1.1920185999999999E-2</v>
      </c>
      <c r="J185" s="78">
        <f t="shared" si="2"/>
        <v>3.7596337042431808E-3</v>
      </c>
      <c r="K185" s="78">
        <f>I185/'סכום נכסי הקרן'!$C$42</f>
        <v>-2.2738511941678521E-5</v>
      </c>
    </row>
    <row r="186" spans="2:11">
      <c r="B186" t="s">
        <v>2318</v>
      </c>
      <c r="C186" t="s">
        <v>2319</v>
      </c>
      <c r="D186" t="s">
        <v>2003</v>
      </c>
      <c r="E186" t="s">
        <v>106</v>
      </c>
      <c r="F186" s="89">
        <v>45155</v>
      </c>
      <c r="G186" s="77">
        <v>554.63616000000002</v>
      </c>
      <c r="H186" s="77">
        <v>-2.1411769999999999</v>
      </c>
      <c r="I186" s="77">
        <v>-1.1875743999999999E-2</v>
      </c>
      <c r="J186" s="78">
        <f t="shared" si="2"/>
        <v>3.7456166711965504E-3</v>
      </c>
      <c r="K186" s="78">
        <f>I186/'סכום נכסי הקרן'!$C$42</f>
        <v>-2.265373600381043E-5</v>
      </c>
    </row>
    <row r="187" spans="2:11">
      <c r="B187" t="s">
        <v>2320</v>
      </c>
      <c r="C187" t="s">
        <v>2321</v>
      </c>
      <c r="D187" t="s">
        <v>2003</v>
      </c>
      <c r="E187" t="s">
        <v>106</v>
      </c>
      <c r="F187" s="89">
        <v>45160</v>
      </c>
      <c r="G187" s="77">
        <v>462.1968</v>
      </c>
      <c r="H187" s="77">
        <v>-2.1209280000000001</v>
      </c>
      <c r="I187" s="77">
        <v>-9.802861999999999E-3</v>
      </c>
      <c r="J187" s="78">
        <f t="shared" si="2"/>
        <v>3.0918284641904678E-3</v>
      </c>
      <c r="K187" s="78">
        <f>I187/'סכום נכסי הקרן'!$C$42</f>
        <v>-1.8699581923438657E-5</v>
      </c>
    </row>
    <row r="188" spans="2:11">
      <c r="B188" t="s">
        <v>2322</v>
      </c>
      <c r="C188" t="s">
        <v>2323</v>
      </c>
      <c r="D188" t="s">
        <v>2003</v>
      </c>
      <c r="E188" t="s">
        <v>106</v>
      </c>
      <c r="F188" s="89">
        <v>45160</v>
      </c>
      <c r="G188" s="77">
        <v>462.1968</v>
      </c>
      <c r="H188" s="77">
        <v>-2.1209280000000001</v>
      </c>
      <c r="I188" s="77">
        <v>-9.802861999999999E-3</v>
      </c>
      <c r="J188" s="78">
        <f t="shared" si="2"/>
        <v>3.0918284641904678E-3</v>
      </c>
      <c r="K188" s="78">
        <f>I188/'סכום נכסי הקרן'!$C$42</f>
        <v>-1.8699581923438657E-5</v>
      </c>
    </row>
    <row r="189" spans="2:11">
      <c r="B189" t="s">
        <v>2324</v>
      </c>
      <c r="C189" t="s">
        <v>2325</v>
      </c>
      <c r="D189" t="s">
        <v>2003</v>
      </c>
      <c r="E189" t="s">
        <v>106</v>
      </c>
      <c r="F189" s="89">
        <v>45168</v>
      </c>
      <c r="G189" s="77">
        <v>648.28533000000004</v>
      </c>
      <c r="H189" s="77">
        <v>-1.930353</v>
      </c>
      <c r="I189" s="77">
        <v>-1.2514196999999999E-2</v>
      </c>
      <c r="J189" s="78">
        <f t="shared" si="2"/>
        <v>3.9469851244551806E-3</v>
      </c>
      <c r="K189" s="78">
        <f>I189/'סכום נכסי הקרן'!$C$42</f>
        <v>-2.3871625654584377E-5</v>
      </c>
    </row>
    <row r="190" spans="2:11">
      <c r="B190" t="s">
        <v>2326</v>
      </c>
      <c r="C190" t="s">
        <v>2327</v>
      </c>
      <c r="D190" t="s">
        <v>2003</v>
      </c>
      <c r="E190" t="s">
        <v>106</v>
      </c>
      <c r="F190" s="89">
        <v>45174</v>
      </c>
      <c r="G190" s="77">
        <v>594.88505999999995</v>
      </c>
      <c r="H190" s="77">
        <v>-1.437918</v>
      </c>
      <c r="I190" s="77">
        <v>-8.5539570000000009E-3</v>
      </c>
      <c r="J190" s="78">
        <f t="shared" si="2"/>
        <v>2.6979230896100859E-3</v>
      </c>
      <c r="K190" s="78">
        <f>I190/'סכום נכסי הקרן'!$C$42</f>
        <v>-1.6317216307959005E-5</v>
      </c>
    </row>
    <row r="191" spans="2:11">
      <c r="B191" t="s">
        <v>2326</v>
      </c>
      <c r="C191" t="s">
        <v>2328</v>
      </c>
      <c r="D191" t="s">
        <v>2003</v>
      </c>
      <c r="E191" t="s">
        <v>106</v>
      </c>
      <c r="F191" s="89">
        <v>45174</v>
      </c>
      <c r="G191" s="77">
        <v>92.957849999999993</v>
      </c>
      <c r="H191" s="77">
        <v>-1.437918</v>
      </c>
      <c r="I191" s="77">
        <v>-1.3366569999999998E-3</v>
      </c>
      <c r="J191" s="78">
        <f t="shared" si="2"/>
        <v>4.2158240720510372E-4</v>
      </c>
      <c r="K191" s="78">
        <f>I191/'סכום נכסי הקרן'!$C$42</f>
        <v>-2.5497581293134337E-6</v>
      </c>
    </row>
    <row r="192" spans="2:11">
      <c r="B192" t="s">
        <v>2329</v>
      </c>
      <c r="C192" t="s">
        <v>2330</v>
      </c>
      <c r="D192" t="s">
        <v>2003</v>
      </c>
      <c r="E192" t="s">
        <v>106</v>
      </c>
      <c r="F192" s="89">
        <v>45169</v>
      </c>
      <c r="G192" s="77">
        <v>278.94021300000003</v>
      </c>
      <c r="H192" s="77">
        <v>-1.4481839999999999</v>
      </c>
      <c r="I192" s="77">
        <v>-4.039567E-3</v>
      </c>
      <c r="J192" s="78">
        <f t="shared" si="2"/>
        <v>1.2740818174941662E-3</v>
      </c>
      <c r="K192" s="78">
        <f>I192/'סכום נכסי הקרן'!$C$42</f>
        <v>-7.7057306378197854E-6</v>
      </c>
    </row>
    <row r="193" spans="2:11">
      <c r="B193" t="s">
        <v>2331</v>
      </c>
      <c r="C193" t="s">
        <v>2332</v>
      </c>
      <c r="D193" t="s">
        <v>2003</v>
      </c>
      <c r="E193" t="s">
        <v>106</v>
      </c>
      <c r="F193" s="89">
        <v>45174</v>
      </c>
      <c r="G193" s="77">
        <v>232.641525</v>
      </c>
      <c r="H193" s="77">
        <v>-1.330263</v>
      </c>
      <c r="I193" s="77">
        <v>-3.0947429999999996E-3</v>
      </c>
      <c r="J193" s="78">
        <f t="shared" si="2"/>
        <v>9.7608376989844392E-4</v>
      </c>
      <c r="K193" s="78">
        <f>I193/'סכום נכסי הקרן'!$C$42</f>
        <v>-5.9034188444648435E-6</v>
      </c>
    </row>
    <row r="194" spans="2:11">
      <c r="B194" t="s">
        <v>2331</v>
      </c>
      <c r="C194" t="s">
        <v>2333</v>
      </c>
      <c r="D194" t="s">
        <v>2003</v>
      </c>
      <c r="E194" t="s">
        <v>106</v>
      </c>
      <c r="F194" s="89">
        <v>45174</v>
      </c>
      <c r="G194" s="77">
        <v>7.7339880000000001</v>
      </c>
      <c r="H194" s="77">
        <v>-1.330263</v>
      </c>
      <c r="I194" s="77">
        <v>-1.02882E-4</v>
      </c>
      <c r="J194" s="78">
        <f t="shared" si="2"/>
        <v>3.244904356022187E-5</v>
      </c>
      <c r="K194" s="78">
        <f>I194/'סכום נכסי הקרן'!$C$42</f>
        <v>-1.9625394986150128E-7</v>
      </c>
    </row>
    <row r="195" spans="2:11">
      <c r="B195" t="s">
        <v>2334</v>
      </c>
      <c r="C195" t="s">
        <v>2335</v>
      </c>
      <c r="D195" t="s">
        <v>2003</v>
      </c>
      <c r="E195" t="s">
        <v>106</v>
      </c>
      <c r="F195" s="89">
        <v>45181</v>
      </c>
      <c r="G195" s="77">
        <v>309.44159999999999</v>
      </c>
      <c r="H195" s="77">
        <v>-1.2697689999999999</v>
      </c>
      <c r="I195" s="77">
        <v>-3.9291939999999996E-3</v>
      </c>
      <c r="J195" s="78">
        <f t="shared" si="2"/>
        <v>1.2392701081098969E-3</v>
      </c>
      <c r="K195" s="78">
        <f>I195/'סכום נכסי הקרן'!$C$42</f>
        <v>-7.4951871296447547E-6</v>
      </c>
    </row>
    <row r="196" spans="2:11">
      <c r="B196" t="s">
        <v>2334</v>
      </c>
      <c r="C196" t="s">
        <v>2336</v>
      </c>
      <c r="D196" t="s">
        <v>2003</v>
      </c>
      <c r="E196" t="s">
        <v>106</v>
      </c>
      <c r="F196" s="89">
        <v>45181</v>
      </c>
      <c r="G196" s="77">
        <v>204.77886000000001</v>
      </c>
      <c r="H196" s="77">
        <v>-1.2697689999999999</v>
      </c>
      <c r="I196" s="77">
        <v>-2.600219E-3</v>
      </c>
      <c r="J196" s="78">
        <f t="shared" si="2"/>
        <v>8.2011060824164149E-4</v>
      </c>
      <c r="K196" s="78">
        <f>I196/'סכום נכסי הקרן'!$C$42</f>
        <v>-4.9600829032767931E-6</v>
      </c>
    </row>
    <row r="197" spans="2:11">
      <c r="B197" t="s">
        <v>2337</v>
      </c>
      <c r="C197" t="s">
        <v>2338</v>
      </c>
      <c r="D197" t="s">
        <v>2003</v>
      </c>
      <c r="E197" t="s">
        <v>106</v>
      </c>
      <c r="F197" s="89">
        <v>45181</v>
      </c>
      <c r="G197" s="77">
        <v>279.280935</v>
      </c>
      <c r="H197" s="77">
        <v>-1.25634</v>
      </c>
      <c r="I197" s="77">
        <v>-3.5087180000000001E-3</v>
      </c>
      <c r="J197" s="78">
        <f t="shared" si="2"/>
        <v>1.1066517293844848E-3</v>
      </c>
      <c r="K197" s="78">
        <f>I197/'סכום נכסי הקרן'!$C$42</f>
        <v>-6.693102451839458E-6</v>
      </c>
    </row>
    <row r="198" spans="2:11">
      <c r="B198" t="s">
        <v>2339</v>
      </c>
      <c r="C198" t="s">
        <v>2340</v>
      </c>
      <c r="D198" t="s">
        <v>2003</v>
      </c>
      <c r="E198" t="s">
        <v>106</v>
      </c>
      <c r="F198" s="89">
        <v>45159</v>
      </c>
      <c r="G198" s="77">
        <v>372.57209999999998</v>
      </c>
      <c r="H198" s="77">
        <v>-1.369534</v>
      </c>
      <c r="I198" s="77">
        <v>-5.1025029999999996E-3</v>
      </c>
      <c r="J198" s="78">
        <f t="shared" si="2"/>
        <v>1.6093324596446685E-3</v>
      </c>
      <c r="K198" s="78">
        <f>I198/'סכום נכסי הקרן'!$C$42</f>
        <v>-9.7333485734157572E-6</v>
      </c>
    </row>
    <row r="199" spans="2:11">
      <c r="B199" t="s">
        <v>2341</v>
      </c>
      <c r="C199" t="s">
        <v>2342</v>
      </c>
      <c r="D199" t="s">
        <v>2003</v>
      </c>
      <c r="E199" t="s">
        <v>106</v>
      </c>
      <c r="F199" s="89">
        <v>45167</v>
      </c>
      <c r="G199" s="77">
        <v>326.06107800000001</v>
      </c>
      <c r="H199" s="77">
        <v>-1.3306359999999999</v>
      </c>
      <c r="I199" s="77">
        <v>-4.3386850000000001E-3</v>
      </c>
      <c r="J199" s="78">
        <f t="shared" si="2"/>
        <v>1.3684238113477697E-3</v>
      </c>
      <c r="K199" s="78">
        <f>I199/'סכום נכסי הקרן'!$C$42</f>
        <v>-8.2763172222045422E-6</v>
      </c>
    </row>
    <row r="200" spans="2:11">
      <c r="B200" t="s">
        <v>2343</v>
      </c>
      <c r="C200" t="s">
        <v>2344</v>
      </c>
      <c r="D200" t="s">
        <v>2003</v>
      </c>
      <c r="E200" t="s">
        <v>106</v>
      </c>
      <c r="F200" s="89">
        <v>45189</v>
      </c>
      <c r="G200" s="77">
        <v>1377.33483</v>
      </c>
      <c r="H200" s="77">
        <v>-1.13608</v>
      </c>
      <c r="I200" s="77">
        <v>-1.5647620000000001E-2</v>
      </c>
      <c r="J200" s="78">
        <f t="shared" si="2"/>
        <v>4.9352685891973233E-3</v>
      </c>
      <c r="K200" s="78">
        <f>I200/'סכום נכסי הקרן'!$C$42</f>
        <v>-2.9848829055926449E-5</v>
      </c>
    </row>
    <row r="201" spans="2:11">
      <c r="B201" t="s">
        <v>2345</v>
      </c>
      <c r="C201" t="s">
        <v>2346</v>
      </c>
      <c r="D201" t="s">
        <v>2003</v>
      </c>
      <c r="E201" t="s">
        <v>106</v>
      </c>
      <c r="F201" s="89">
        <v>45159</v>
      </c>
      <c r="G201" s="77">
        <v>547.52</v>
      </c>
      <c r="H201" s="77">
        <v>-1.583504</v>
      </c>
      <c r="I201" s="77">
        <v>-8.6700000000000006E-3</v>
      </c>
      <c r="J201" s="78">
        <f t="shared" si="2"/>
        <v>2.7345231203429526E-3</v>
      </c>
      <c r="K201" s="78">
        <f>I201/'סכום נכסי הקרן'!$C$42</f>
        <v>-1.653857570128124E-5</v>
      </c>
    </row>
    <row r="202" spans="2:11">
      <c r="B202" t="s">
        <v>2347</v>
      </c>
      <c r="C202" t="s">
        <v>2348</v>
      </c>
      <c r="D202" t="s">
        <v>2003</v>
      </c>
      <c r="E202" t="s">
        <v>106</v>
      </c>
      <c r="F202" s="89">
        <v>45174</v>
      </c>
      <c r="G202" s="77">
        <v>1046.4051199999999</v>
      </c>
      <c r="H202" s="77">
        <v>-1.142415</v>
      </c>
      <c r="I202" s="77">
        <v>-1.1954292E-2</v>
      </c>
      <c r="J202" s="78">
        <f t="shared" si="2"/>
        <v>3.7703907567855589E-3</v>
      </c>
      <c r="K202" s="78">
        <f>I202/'סכום נכסי הקרן'!$C$42</f>
        <v>-2.2803571303024299E-5</v>
      </c>
    </row>
    <row r="203" spans="2:11">
      <c r="B203" t="s">
        <v>2347</v>
      </c>
      <c r="C203" t="s">
        <v>2349</v>
      </c>
      <c r="D203" t="s">
        <v>2003</v>
      </c>
      <c r="E203" t="s">
        <v>106</v>
      </c>
      <c r="F203" s="89">
        <v>45174</v>
      </c>
      <c r="G203" s="77">
        <v>195.78182400000003</v>
      </c>
      <c r="H203" s="77">
        <v>-1.142415</v>
      </c>
      <c r="I203" s="77">
        <v>-2.2366410000000001E-3</v>
      </c>
      <c r="J203" s="78">
        <f t="shared" si="2"/>
        <v>7.0543789231914441E-4</v>
      </c>
      <c r="K203" s="78">
        <f>I203/'סכום נכסי הקרן'!$C$42</f>
        <v>-4.266534774520112E-6</v>
      </c>
    </row>
    <row r="204" spans="2:11">
      <c r="B204" t="s">
        <v>2350</v>
      </c>
      <c r="C204" t="s">
        <v>2351</v>
      </c>
      <c r="D204" t="s">
        <v>2003</v>
      </c>
      <c r="E204" t="s">
        <v>106</v>
      </c>
      <c r="F204" s="89">
        <v>45167</v>
      </c>
      <c r="G204" s="77">
        <v>348.67584000000005</v>
      </c>
      <c r="H204" s="77">
        <v>-1.2554970000000001</v>
      </c>
      <c r="I204" s="77">
        <v>-4.3776129999999998E-3</v>
      </c>
      <c r="J204" s="78">
        <f t="shared" ref="J204:J267" si="3">I204/$I$11</f>
        <v>1.3807017255379323E-3</v>
      </c>
      <c r="K204" s="78">
        <f>I204/'סכום נכסי הקרן'!$C$42</f>
        <v>-8.3505748548342391E-6</v>
      </c>
    </row>
    <row r="205" spans="2:11">
      <c r="B205" t="s">
        <v>2352</v>
      </c>
      <c r="C205" t="s">
        <v>2353</v>
      </c>
      <c r="D205" t="s">
        <v>2003</v>
      </c>
      <c r="E205" t="s">
        <v>106</v>
      </c>
      <c r="F205" s="89">
        <v>45189</v>
      </c>
      <c r="G205" s="77">
        <v>464.97499199999999</v>
      </c>
      <c r="H205" s="77">
        <v>-1.055741</v>
      </c>
      <c r="I205" s="77">
        <v>-4.9089299999999997E-3</v>
      </c>
      <c r="J205" s="78">
        <f t="shared" si="3"/>
        <v>1.5482794211240057E-3</v>
      </c>
      <c r="K205" s="78">
        <f>I205/'סכום נכסי הקרן'!$C$42</f>
        <v>-9.3640957805410035E-6</v>
      </c>
    </row>
    <row r="206" spans="2:11">
      <c r="B206" t="s">
        <v>2354</v>
      </c>
      <c r="C206" t="s">
        <v>2355</v>
      </c>
      <c r="D206" t="s">
        <v>2003</v>
      </c>
      <c r="E206" t="s">
        <v>106</v>
      </c>
      <c r="F206" s="89">
        <v>45189</v>
      </c>
      <c r="G206" s="77">
        <v>326.35488900000001</v>
      </c>
      <c r="H206" s="77">
        <v>-1.055741</v>
      </c>
      <c r="I206" s="77">
        <v>-3.4454609999999999E-3</v>
      </c>
      <c r="J206" s="78">
        <f t="shared" si="3"/>
        <v>1.086700434226061E-3</v>
      </c>
      <c r="K206" s="78">
        <f>I206/'סכום נכסי הקרן'!$C$42</f>
        <v>-6.5724357063797178E-6</v>
      </c>
    </row>
    <row r="207" spans="2:11">
      <c r="B207" t="s">
        <v>2356</v>
      </c>
      <c r="C207" t="s">
        <v>2357</v>
      </c>
      <c r="D207" t="s">
        <v>2003</v>
      </c>
      <c r="E207" t="s">
        <v>106</v>
      </c>
      <c r="F207" s="89">
        <v>45190</v>
      </c>
      <c r="G207" s="77">
        <v>373.01652000000001</v>
      </c>
      <c r="H207" s="77">
        <v>-1.0218849999999999</v>
      </c>
      <c r="I207" s="77">
        <v>-3.8117999999999997E-3</v>
      </c>
      <c r="J207" s="78">
        <f t="shared" si="3"/>
        <v>1.202243971179154E-3</v>
      </c>
      <c r="K207" s="78">
        <f>I207/'סכום נכסי הקרן'!$C$42</f>
        <v>-7.2712506180096676E-6</v>
      </c>
    </row>
    <row r="208" spans="2:11">
      <c r="B208" t="s">
        <v>2358</v>
      </c>
      <c r="C208" t="s">
        <v>2359</v>
      </c>
      <c r="D208" t="s">
        <v>2003</v>
      </c>
      <c r="E208" t="s">
        <v>106</v>
      </c>
      <c r="F208" s="89">
        <v>45188</v>
      </c>
      <c r="G208" s="77">
        <v>466.64099999999996</v>
      </c>
      <c r="H208" s="77">
        <v>-0.96947099999999997</v>
      </c>
      <c r="I208" s="77">
        <v>-4.5239490000000002E-3</v>
      </c>
      <c r="J208" s="78">
        <f t="shared" si="3"/>
        <v>1.4268561863612895E-3</v>
      </c>
      <c r="K208" s="78">
        <f>I208/'סכום נכסי הקרן'!$C$42</f>
        <v>-8.6297200698080216E-6</v>
      </c>
    </row>
    <row r="209" spans="2:11">
      <c r="B209" t="s">
        <v>2360</v>
      </c>
      <c r="C209" t="s">
        <v>2361</v>
      </c>
      <c r="D209" t="s">
        <v>2003</v>
      </c>
      <c r="E209" t="s">
        <v>106</v>
      </c>
      <c r="F209" s="89">
        <v>45188</v>
      </c>
      <c r="G209" s="77">
        <v>933.28199999999993</v>
      </c>
      <c r="H209" s="77">
        <v>-0.96947099999999997</v>
      </c>
      <c r="I209" s="77">
        <v>-9.0478970000000009E-3</v>
      </c>
      <c r="J209" s="78">
        <f t="shared" si="3"/>
        <v>2.8537120573219887E-3</v>
      </c>
      <c r="K209" s="78">
        <f>I209/'סכום נכסי הקרן'!$C$42</f>
        <v>-1.7259438232052526E-5</v>
      </c>
    </row>
    <row r="210" spans="2:11">
      <c r="B210" t="s">
        <v>2362</v>
      </c>
      <c r="C210" t="s">
        <v>2363</v>
      </c>
      <c r="D210" t="s">
        <v>2003</v>
      </c>
      <c r="E210" t="s">
        <v>106</v>
      </c>
      <c r="F210" s="89">
        <v>45190</v>
      </c>
      <c r="G210" s="77">
        <v>653.29740000000004</v>
      </c>
      <c r="H210" s="77">
        <v>-0.94170900000000002</v>
      </c>
      <c r="I210" s="77">
        <v>-6.1521600000000003E-3</v>
      </c>
      <c r="J210" s="78">
        <f t="shared" si="3"/>
        <v>1.9403948973528372E-3</v>
      </c>
      <c r="K210" s="78">
        <f>I210/'סכום נכסי הקרן'!$C$42</f>
        <v>-1.1735635973055868E-5</v>
      </c>
    </row>
    <row r="211" spans="2:11">
      <c r="B211" t="s">
        <v>2362</v>
      </c>
      <c r="C211" t="s">
        <v>2364</v>
      </c>
      <c r="D211" t="s">
        <v>2003</v>
      </c>
      <c r="E211" t="s">
        <v>106</v>
      </c>
      <c r="F211" s="89">
        <v>45190</v>
      </c>
      <c r="G211" s="77">
        <v>130.9392</v>
      </c>
      <c r="H211" s="77">
        <v>-0.94170900000000002</v>
      </c>
      <c r="I211" s="77">
        <v>-1.2330659999999999E-3</v>
      </c>
      <c r="J211" s="78">
        <f t="shared" si="3"/>
        <v>3.8890974462615951E-4</v>
      </c>
      <c r="K211" s="78">
        <f>I211/'סכום נכסי הקרן'!$C$42</f>
        <v>-2.3521517169176525E-6</v>
      </c>
    </row>
    <row r="212" spans="2:11">
      <c r="B212" t="s">
        <v>2365</v>
      </c>
      <c r="C212" t="s">
        <v>2366</v>
      </c>
      <c r="D212" t="s">
        <v>2003</v>
      </c>
      <c r="E212" t="s">
        <v>106</v>
      </c>
      <c r="F212" s="89">
        <v>45159</v>
      </c>
      <c r="G212" s="77">
        <v>907.75</v>
      </c>
      <c r="H212" s="77">
        <v>-1.4144859999999999</v>
      </c>
      <c r="I212" s="77">
        <v>-1.2840000000000001E-2</v>
      </c>
      <c r="J212" s="78">
        <f t="shared" si="3"/>
        <v>4.0497435830684561E-3</v>
      </c>
      <c r="K212" s="78">
        <f>I212/'סכום נכסי הקרן'!$C$42</f>
        <v>-2.4493115571447646E-5</v>
      </c>
    </row>
    <row r="213" spans="2:11">
      <c r="B213" t="s">
        <v>2367</v>
      </c>
      <c r="C213" t="s">
        <v>2368</v>
      </c>
      <c r="D213" t="s">
        <v>2003</v>
      </c>
      <c r="E213" t="s">
        <v>106</v>
      </c>
      <c r="F213" s="89">
        <v>45182</v>
      </c>
      <c r="G213" s="77">
        <v>467.01134999999999</v>
      </c>
      <c r="H213" s="77">
        <v>-0.91713999999999996</v>
      </c>
      <c r="I213" s="77">
        <v>-4.2831469999999993E-3</v>
      </c>
      <c r="J213" s="78">
        <f t="shared" si="3"/>
        <v>1.3509070933480456E-3</v>
      </c>
      <c r="K213" s="78">
        <f>I213/'סכום נכסי הקרן'!$C$42</f>
        <v>-8.1703749595404401E-6</v>
      </c>
    </row>
    <row r="214" spans="2:11">
      <c r="B214" t="s">
        <v>2369</v>
      </c>
      <c r="C214" t="s">
        <v>2370</v>
      </c>
      <c r="D214" t="s">
        <v>2003</v>
      </c>
      <c r="E214" t="s">
        <v>106</v>
      </c>
      <c r="F214" s="89">
        <v>45182</v>
      </c>
      <c r="G214" s="77">
        <v>262.15552000000002</v>
      </c>
      <c r="H214" s="77">
        <v>-0.89046999999999998</v>
      </c>
      <c r="I214" s="77">
        <v>-2.3344170000000001E-3</v>
      </c>
      <c r="J214" s="78">
        <f t="shared" si="3"/>
        <v>7.3627650046385635E-4</v>
      </c>
      <c r="K214" s="78">
        <f>I214/'סכום נכסי הקרן'!$C$42</f>
        <v>-4.4530487050585744E-6</v>
      </c>
    </row>
    <row r="215" spans="2:11">
      <c r="B215" t="s">
        <v>2371</v>
      </c>
      <c r="C215" t="s">
        <v>2372</v>
      </c>
      <c r="D215" t="s">
        <v>2003</v>
      </c>
      <c r="E215" t="s">
        <v>106</v>
      </c>
      <c r="F215" s="89">
        <v>45182</v>
      </c>
      <c r="G215" s="77">
        <v>280.33272899999997</v>
      </c>
      <c r="H215" s="77">
        <v>-0.87180999999999997</v>
      </c>
      <c r="I215" s="77">
        <v>-2.4439690000000003E-3</v>
      </c>
      <c r="J215" s="78">
        <f t="shared" si="3"/>
        <v>7.7082926596325793E-4</v>
      </c>
      <c r="K215" s="78">
        <f>I215/'סכום נכסי הקרן'!$C$42</f>
        <v>-4.6620261035853065E-6</v>
      </c>
    </row>
    <row r="216" spans="2:11">
      <c r="B216" t="s">
        <v>2371</v>
      </c>
      <c r="C216" t="s">
        <v>2373</v>
      </c>
      <c r="D216" t="s">
        <v>2003</v>
      </c>
      <c r="E216" t="s">
        <v>106</v>
      </c>
      <c r="F216" s="89">
        <v>45182</v>
      </c>
      <c r="G216" s="77">
        <v>262.20401600000002</v>
      </c>
      <c r="H216" s="77">
        <v>-0.87180999999999997</v>
      </c>
      <c r="I216" s="77">
        <v>-2.2859210000000002E-3</v>
      </c>
      <c r="J216" s="78">
        <f t="shared" si="3"/>
        <v>7.2098083342300842E-4</v>
      </c>
      <c r="K216" s="78">
        <f>I216/'סכום נכסי הקרן'!$C$42</f>
        <v>-4.3605395046884092E-6</v>
      </c>
    </row>
    <row r="217" spans="2:11">
      <c r="B217" t="s">
        <v>2374</v>
      </c>
      <c r="C217" t="s">
        <v>2375</v>
      </c>
      <c r="D217" t="s">
        <v>2003</v>
      </c>
      <c r="E217" t="s">
        <v>106</v>
      </c>
      <c r="F217" s="89">
        <v>45182</v>
      </c>
      <c r="G217" s="77">
        <v>373.80660000000006</v>
      </c>
      <c r="H217" s="77">
        <v>-0.863815</v>
      </c>
      <c r="I217" s="77">
        <v>-3.2289979999999999E-3</v>
      </c>
      <c r="J217" s="78">
        <f t="shared" si="3"/>
        <v>1.0184278761869842E-3</v>
      </c>
      <c r="K217" s="78">
        <f>I217/'סכום נכסי הקרן'!$C$42</f>
        <v>-6.1595187845773601E-6</v>
      </c>
    </row>
    <row r="218" spans="2:11">
      <c r="B218" t="s">
        <v>2376</v>
      </c>
      <c r="C218" t="s">
        <v>2377</v>
      </c>
      <c r="D218" t="s">
        <v>2003</v>
      </c>
      <c r="E218" t="s">
        <v>106</v>
      </c>
      <c r="F218" s="89">
        <v>45173</v>
      </c>
      <c r="G218" s="77">
        <v>888.02522999999997</v>
      </c>
      <c r="H218" s="77">
        <v>-0.90468800000000005</v>
      </c>
      <c r="I218" s="77">
        <v>-8.0338609999999998E-3</v>
      </c>
      <c r="J218" s="78">
        <f t="shared" si="3"/>
        <v>2.5338845040509287E-3</v>
      </c>
      <c r="K218" s="78">
        <f>I218/'סכום נכסי הקרן'!$C$42</f>
        <v>-1.5325100152488001E-5</v>
      </c>
    </row>
    <row r="219" spans="2:11">
      <c r="B219" t="s">
        <v>2378</v>
      </c>
      <c r="C219" t="s">
        <v>2379</v>
      </c>
      <c r="D219" t="s">
        <v>2003</v>
      </c>
      <c r="E219" t="s">
        <v>106</v>
      </c>
      <c r="F219" s="89">
        <v>45173</v>
      </c>
      <c r="G219" s="77">
        <v>794.54888999999991</v>
      </c>
      <c r="H219" s="77">
        <v>-0.90468800000000005</v>
      </c>
      <c r="I219" s="77">
        <v>-7.188191E-3</v>
      </c>
      <c r="J219" s="78">
        <f t="shared" si="3"/>
        <v>2.2671596866137402E-3</v>
      </c>
      <c r="K219" s="78">
        <f>I219/'סכום נכסי הקרן'!$C$42</f>
        <v>-1.3711930912199363E-5</v>
      </c>
    </row>
    <row r="220" spans="2:11">
      <c r="B220" t="s">
        <v>2380</v>
      </c>
      <c r="C220" t="s">
        <v>2381</v>
      </c>
      <c r="D220" t="s">
        <v>2003</v>
      </c>
      <c r="E220" t="s">
        <v>106</v>
      </c>
      <c r="F220" s="89">
        <v>45173</v>
      </c>
      <c r="G220" s="77">
        <v>310.87799999999999</v>
      </c>
      <c r="H220" s="77">
        <v>-0.86472599999999999</v>
      </c>
      <c r="I220" s="77">
        <v>-2.6882429999999999E-3</v>
      </c>
      <c r="J220" s="78">
        <f t="shared" si="3"/>
        <v>8.478734298270011E-4</v>
      </c>
      <c r="K220" s="78">
        <f>I220/'סכום נכסי הקרן'!$C$42</f>
        <v>-5.127994274387471E-6</v>
      </c>
    </row>
    <row r="221" spans="2:11">
      <c r="B221" t="s">
        <v>2380</v>
      </c>
      <c r="C221" t="s">
        <v>2382</v>
      </c>
      <c r="D221" t="s">
        <v>2003</v>
      </c>
      <c r="E221" t="s">
        <v>106</v>
      </c>
      <c r="F221" s="89">
        <v>45173</v>
      </c>
      <c r="G221" s="77">
        <v>280.54012499999999</v>
      </c>
      <c r="H221" s="77">
        <v>-0.86472599999999999</v>
      </c>
      <c r="I221" s="77">
        <v>-2.425904E-3</v>
      </c>
      <c r="J221" s="78">
        <f t="shared" si="3"/>
        <v>7.6513155429440026E-4</v>
      </c>
      <c r="K221" s="78">
        <f>I221/'סכום נכסי הקרן'!$C$42</f>
        <v>-4.6275659686321752E-6</v>
      </c>
    </row>
    <row r="222" spans="2:11">
      <c r="B222" t="s">
        <v>2383</v>
      </c>
      <c r="C222" t="s">
        <v>2384</v>
      </c>
      <c r="D222" t="s">
        <v>2003</v>
      </c>
      <c r="E222" t="s">
        <v>106</v>
      </c>
      <c r="F222" s="89">
        <v>45195</v>
      </c>
      <c r="G222" s="77">
        <v>772.52244700000006</v>
      </c>
      <c r="H222" s="77">
        <v>-0.72391000000000005</v>
      </c>
      <c r="I222" s="77">
        <v>-5.5923650000000002E-3</v>
      </c>
      <c r="J222" s="78">
        <f t="shared" si="3"/>
        <v>1.7638352237481795E-3</v>
      </c>
      <c r="K222" s="78">
        <f>I222/'סכום נכסי הקרן'!$C$42</f>
        <v>-1.0667791453482773E-5</v>
      </c>
    </row>
    <row r="223" spans="2:11">
      <c r="B223" t="s">
        <v>2385</v>
      </c>
      <c r="C223" t="s">
        <v>2386</v>
      </c>
      <c r="D223" t="s">
        <v>2003</v>
      </c>
      <c r="E223" t="s">
        <v>106</v>
      </c>
      <c r="F223" s="89">
        <v>45173</v>
      </c>
      <c r="G223" s="77">
        <v>467.62860000000001</v>
      </c>
      <c r="H223" s="77">
        <v>-0.85141199999999995</v>
      </c>
      <c r="I223" s="77">
        <v>-3.9814480000000003E-3</v>
      </c>
      <c r="J223" s="78">
        <f t="shared" si="3"/>
        <v>1.255751050570151E-3</v>
      </c>
      <c r="K223" s="78">
        <f>I223/'סכום נכסי הקרן'!$C$42</f>
        <v>-7.5948649537156608E-6</v>
      </c>
    </row>
    <row r="224" spans="2:11">
      <c r="B224" t="s">
        <v>2387</v>
      </c>
      <c r="C224" t="s">
        <v>2388</v>
      </c>
      <c r="D224" t="s">
        <v>2003</v>
      </c>
      <c r="E224" t="s">
        <v>106</v>
      </c>
      <c r="F224" s="89">
        <v>45195</v>
      </c>
      <c r="G224" s="77">
        <v>514.60873200000003</v>
      </c>
      <c r="H224" s="77">
        <v>-0.68138299999999996</v>
      </c>
      <c r="I224" s="77">
        <v>-3.5064580000000005E-3</v>
      </c>
      <c r="J224" s="78">
        <f t="shared" si="3"/>
        <v>1.1059389240497704E-3</v>
      </c>
      <c r="K224" s="78">
        <f>I224/'סכום נכסי הקרן'!$C$42</f>
        <v>-6.6887913582887209E-6</v>
      </c>
    </row>
    <row r="225" spans="2:11">
      <c r="B225" t="s">
        <v>2387</v>
      </c>
      <c r="C225" t="s">
        <v>2389</v>
      </c>
      <c r="D225" t="s">
        <v>2003</v>
      </c>
      <c r="E225" t="s">
        <v>106</v>
      </c>
      <c r="F225" s="89">
        <v>45195</v>
      </c>
      <c r="G225" s="77">
        <v>155.525184</v>
      </c>
      <c r="H225" s="77">
        <v>-0.68138299999999996</v>
      </c>
      <c r="I225" s="77">
        <v>-1.059723E-3</v>
      </c>
      <c r="J225" s="78">
        <f t="shared" si="3"/>
        <v>3.3423726005296362E-4</v>
      </c>
      <c r="K225" s="78">
        <f>I225/'סכום נכסי הקרן'!$C$42</f>
        <v>-2.0214889340125555E-6</v>
      </c>
    </row>
    <row r="226" spans="2:11">
      <c r="B226" t="s">
        <v>2390</v>
      </c>
      <c r="C226" t="s">
        <v>2391</v>
      </c>
      <c r="D226" t="s">
        <v>2003</v>
      </c>
      <c r="E226" t="s">
        <v>106</v>
      </c>
      <c r="F226" s="89">
        <v>45187</v>
      </c>
      <c r="G226" s="77">
        <v>187.15020000000001</v>
      </c>
      <c r="H226" s="77">
        <v>-0.70767500000000005</v>
      </c>
      <c r="I226" s="77">
        <v>-1.3244160000000001E-3</v>
      </c>
      <c r="J226" s="78">
        <f t="shared" si="3"/>
        <v>4.1772158857579381E-4</v>
      </c>
      <c r="K226" s="78">
        <f>I226/'סכום נכסי הקרן'!$C$42</f>
        <v>-2.526407644289284E-6</v>
      </c>
    </row>
    <row r="227" spans="2:11">
      <c r="B227" t="s">
        <v>2392</v>
      </c>
      <c r="C227" t="s">
        <v>2393</v>
      </c>
      <c r="D227" t="s">
        <v>2003</v>
      </c>
      <c r="E227" t="s">
        <v>106</v>
      </c>
      <c r="F227" s="89">
        <v>45195</v>
      </c>
      <c r="G227" s="77">
        <v>982.53854999999999</v>
      </c>
      <c r="H227" s="77">
        <v>-0.67075700000000005</v>
      </c>
      <c r="I227" s="77">
        <v>-6.590449E-3</v>
      </c>
      <c r="J227" s="78">
        <f t="shared" si="3"/>
        <v>2.0786315067982805E-3</v>
      </c>
      <c r="K227" s="78">
        <f>I227/'סכום נכסי הקרן'!$C$42</f>
        <v>-1.2571700079807755E-5</v>
      </c>
    </row>
    <row r="228" spans="2:11">
      <c r="B228" t="s">
        <v>2394</v>
      </c>
      <c r="C228" t="s">
        <v>2395</v>
      </c>
      <c r="D228" t="s">
        <v>2003</v>
      </c>
      <c r="E228" t="s">
        <v>106</v>
      </c>
      <c r="F228" s="89">
        <v>45175</v>
      </c>
      <c r="G228" s="77">
        <v>374.30040000000002</v>
      </c>
      <c r="H228" s="77">
        <v>-0.76390400000000003</v>
      </c>
      <c r="I228" s="77">
        <v>-2.8592950000000004E-3</v>
      </c>
      <c r="J228" s="78">
        <f t="shared" si="3"/>
        <v>9.0182333164717462E-4</v>
      </c>
      <c r="K228" s="78">
        <f>I228/'סכום נכסי הקרן'!$C$42</f>
        <v>-5.4542868292727726E-6</v>
      </c>
    </row>
    <row r="229" spans="2:11">
      <c r="B229" t="s">
        <v>2396</v>
      </c>
      <c r="C229" t="s">
        <v>2397</v>
      </c>
      <c r="D229" t="s">
        <v>2003</v>
      </c>
      <c r="E229" t="s">
        <v>106</v>
      </c>
      <c r="F229" s="89">
        <v>45173</v>
      </c>
      <c r="G229" s="77">
        <v>112.296046</v>
      </c>
      <c r="H229" s="77">
        <v>-0.91206900000000002</v>
      </c>
      <c r="I229" s="77">
        <v>-1.024217E-3</v>
      </c>
      <c r="J229" s="78">
        <f t="shared" si="3"/>
        <v>3.2303864668377136E-4</v>
      </c>
      <c r="K229" s="78">
        <f>I229/'סכום נכסי הקרן'!$C$42</f>
        <v>-1.9537589837415416E-6</v>
      </c>
    </row>
    <row r="230" spans="2:11">
      <c r="B230" t="s">
        <v>2398</v>
      </c>
      <c r="C230" t="s">
        <v>2399</v>
      </c>
      <c r="D230" t="s">
        <v>2003</v>
      </c>
      <c r="E230" t="s">
        <v>106</v>
      </c>
      <c r="F230" s="89">
        <v>45175</v>
      </c>
      <c r="G230" s="77">
        <v>327.62518999999998</v>
      </c>
      <c r="H230" s="77">
        <v>-0.72935300000000003</v>
      </c>
      <c r="I230" s="77">
        <v>-2.389543E-3</v>
      </c>
      <c r="J230" s="78">
        <f t="shared" si="3"/>
        <v>7.5366327342026062E-4</v>
      </c>
      <c r="K230" s="78">
        <f>I230/'סכום נכסי הקרן'!$C$42</f>
        <v>-4.5582050515532494E-6</v>
      </c>
    </row>
    <row r="231" spans="2:11">
      <c r="B231" t="s">
        <v>2400</v>
      </c>
      <c r="C231" t="s">
        <v>2401</v>
      </c>
      <c r="D231" t="s">
        <v>2003</v>
      </c>
      <c r="E231" t="s">
        <v>106</v>
      </c>
      <c r="F231" s="89">
        <v>45175</v>
      </c>
      <c r="G231" s="77">
        <v>1029.8692799999999</v>
      </c>
      <c r="H231" s="77">
        <v>-0.710758</v>
      </c>
      <c r="I231" s="77">
        <v>-7.31988E-3</v>
      </c>
      <c r="J231" s="78">
        <f t="shared" si="3"/>
        <v>2.3086944749868481E-3</v>
      </c>
      <c r="K231" s="78">
        <f>I231/'סכום נכסי הקרן'!$C$42</f>
        <v>-1.3963136044324625E-5</v>
      </c>
    </row>
    <row r="232" spans="2:11">
      <c r="B232" t="s">
        <v>2402</v>
      </c>
      <c r="C232" t="s">
        <v>2403</v>
      </c>
      <c r="D232" t="s">
        <v>2003</v>
      </c>
      <c r="E232" t="s">
        <v>106</v>
      </c>
      <c r="F232" s="89">
        <v>45187</v>
      </c>
      <c r="G232" s="77">
        <v>367.84215999999998</v>
      </c>
      <c r="H232" s="77">
        <v>-0.641289</v>
      </c>
      <c r="I232" s="77">
        <v>-2.3589330000000001E-3</v>
      </c>
      <c r="J232" s="78">
        <f t="shared" si="3"/>
        <v>7.4400886134255619E-4</v>
      </c>
      <c r="K232" s="78">
        <f>I232/'סכום נכסי הקרן'!$C$42</f>
        <v>-4.4998145322664887E-6</v>
      </c>
    </row>
    <row r="233" spans="2:11">
      <c r="B233" t="s">
        <v>2402</v>
      </c>
      <c r="C233" t="s">
        <v>2404</v>
      </c>
      <c r="D233" t="s">
        <v>2003</v>
      </c>
      <c r="E233" t="s">
        <v>106</v>
      </c>
      <c r="F233" s="89">
        <v>45187</v>
      </c>
      <c r="G233" s="77">
        <v>468.18412499999999</v>
      </c>
      <c r="H233" s="77">
        <v>-0.641289</v>
      </c>
      <c r="I233" s="77">
        <v>-3.0024150000000005E-3</v>
      </c>
      <c r="J233" s="78">
        <f t="shared" si="3"/>
        <v>9.4696346417122109E-4</v>
      </c>
      <c r="K233" s="78">
        <f>I233/'סכום נכסי הקרן'!$C$42</f>
        <v>-5.7272973199725847E-6</v>
      </c>
    </row>
    <row r="234" spans="2:11">
      <c r="B234" t="s">
        <v>2405</v>
      </c>
      <c r="C234" t="s">
        <v>2406</v>
      </c>
      <c r="D234" t="s">
        <v>2003</v>
      </c>
      <c r="E234" t="s">
        <v>106</v>
      </c>
      <c r="F234" s="89">
        <v>45175</v>
      </c>
      <c r="G234" s="77">
        <v>1170.6146249999999</v>
      </c>
      <c r="H234" s="77">
        <v>-0.68420599999999998</v>
      </c>
      <c r="I234" s="77">
        <v>-8.0094209999999992E-3</v>
      </c>
      <c r="J234" s="78">
        <f t="shared" si="3"/>
        <v>2.5261761136171129E-3</v>
      </c>
      <c r="K234" s="78">
        <f>I234/'סכום נכסי הקרן'!$C$42</f>
        <v>-1.5278479300107458E-5</v>
      </c>
    </row>
    <row r="235" spans="2:11">
      <c r="B235" t="s">
        <v>2407</v>
      </c>
      <c r="C235" t="s">
        <v>2408</v>
      </c>
      <c r="D235" t="s">
        <v>2003</v>
      </c>
      <c r="E235" t="s">
        <v>106</v>
      </c>
      <c r="F235" s="89">
        <v>45187</v>
      </c>
      <c r="G235" s="77">
        <v>655.64788799999997</v>
      </c>
      <c r="H235" s="77">
        <v>-0.61210699999999996</v>
      </c>
      <c r="I235" s="77">
        <v>-4.0132680000000004E-3</v>
      </c>
      <c r="J235" s="78">
        <f t="shared" si="3"/>
        <v>1.2657870973624592E-3</v>
      </c>
      <c r="K235" s="78">
        <f>I235/'סכום נכסי הקרן'!$C$42</f>
        <v>-7.655563624859233E-6</v>
      </c>
    </row>
    <row r="236" spans="2:11">
      <c r="B236" t="s">
        <v>2409</v>
      </c>
      <c r="C236" t="s">
        <v>2410</v>
      </c>
      <c r="D236" t="s">
        <v>2003</v>
      </c>
      <c r="E236" t="s">
        <v>106</v>
      </c>
      <c r="F236" s="89">
        <v>45180</v>
      </c>
      <c r="G236" s="77">
        <v>1176.8488500000001</v>
      </c>
      <c r="H236" s="77">
        <v>-0.13165099999999999</v>
      </c>
      <c r="I236" s="77">
        <v>-1.549328E-3</v>
      </c>
      <c r="J236" s="78">
        <f t="shared" si="3"/>
        <v>4.8865896620469502E-4</v>
      </c>
      <c r="K236" s="78">
        <f>I236/'סכום נכסי הקרן'!$C$42</f>
        <v>-2.9554415702554388E-6</v>
      </c>
    </row>
    <row r="237" spans="2:11">
      <c r="B237" t="s">
        <v>2411</v>
      </c>
      <c r="C237" t="s">
        <v>2412</v>
      </c>
      <c r="D237" t="s">
        <v>2003</v>
      </c>
      <c r="E237" t="s">
        <v>106</v>
      </c>
      <c r="F237" s="89">
        <v>45197</v>
      </c>
      <c r="G237" s="77">
        <v>377.06567999999999</v>
      </c>
      <c r="H237" s="77">
        <v>-2.4933E-2</v>
      </c>
      <c r="I237" s="77">
        <v>-9.4015E-5</v>
      </c>
      <c r="J237" s="78">
        <f t="shared" si="3"/>
        <v>2.9652386523534337E-5</v>
      </c>
      <c r="K237" s="78">
        <f>I237/'סכום נכסי הקרן'!$C$42</f>
        <v>-1.7933958414716903E-7</v>
      </c>
    </row>
    <row r="238" spans="2:11">
      <c r="B238" t="s">
        <v>2413</v>
      </c>
      <c r="C238" t="s">
        <v>2414</v>
      </c>
      <c r="D238" t="s">
        <v>2003</v>
      </c>
      <c r="E238" t="s">
        <v>106</v>
      </c>
      <c r="F238" s="89">
        <v>45180</v>
      </c>
      <c r="G238" s="77">
        <v>11495.1</v>
      </c>
      <c r="H238" s="77">
        <v>-0.106654</v>
      </c>
      <c r="I238" s="77">
        <v>-1.226E-2</v>
      </c>
      <c r="J238" s="78">
        <f t="shared" si="3"/>
        <v>3.8668112405310954E-3</v>
      </c>
      <c r="K238" s="78">
        <f>I238/'סכום נכסי הקרן'!$C$42</f>
        <v>-2.3386728730992846E-5</v>
      </c>
    </row>
    <row r="239" spans="2:11">
      <c r="B239" t="s">
        <v>2415</v>
      </c>
      <c r="C239" t="s">
        <v>2416</v>
      </c>
      <c r="D239" t="s">
        <v>2003</v>
      </c>
      <c r="E239" t="s">
        <v>106</v>
      </c>
      <c r="F239" s="89">
        <v>45090</v>
      </c>
      <c r="G239" s="77">
        <v>285.09543000000002</v>
      </c>
      <c r="H239" s="77">
        <v>7.8681419999999997</v>
      </c>
      <c r="I239" s="77">
        <v>2.2431714000000002E-2</v>
      </c>
      <c r="J239" s="78">
        <f t="shared" si="3"/>
        <v>-7.0749758433587889E-3</v>
      </c>
      <c r="K239" s="78">
        <f>I239/'סכום נכסי הקרן'!$C$42</f>
        <v>4.2789919273182254E-5</v>
      </c>
    </row>
    <row r="240" spans="2:11">
      <c r="B240" t="s">
        <v>2417</v>
      </c>
      <c r="C240" t="s">
        <v>2418</v>
      </c>
      <c r="D240" t="s">
        <v>2003</v>
      </c>
      <c r="E240" t="s">
        <v>106</v>
      </c>
      <c r="F240" s="89">
        <v>45090</v>
      </c>
      <c r="G240" s="77">
        <v>285.09543000000002</v>
      </c>
      <c r="H240" s="77">
        <v>7.7434349999999998</v>
      </c>
      <c r="I240" s="77">
        <v>2.2076177999999998E-2</v>
      </c>
      <c r="J240" s="78">
        <f t="shared" si="3"/>
        <v>-6.9628395789857484E-3</v>
      </c>
      <c r="K240" s="78">
        <f>I240/'סכום נכסי הקרן'!$C$42</f>
        <v>4.2111711770237527E-5</v>
      </c>
    </row>
    <row r="241" spans="2:11">
      <c r="B241" t="s">
        <v>2419</v>
      </c>
      <c r="C241" t="s">
        <v>2420</v>
      </c>
      <c r="D241" t="s">
        <v>2003</v>
      </c>
      <c r="E241" t="s">
        <v>106</v>
      </c>
      <c r="F241" s="89">
        <v>45126</v>
      </c>
      <c r="G241" s="77">
        <v>902.80219499999987</v>
      </c>
      <c r="H241" s="77">
        <v>7.376773</v>
      </c>
      <c r="I241" s="77">
        <v>6.6597669999999998E-2</v>
      </c>
      <c r="J241" s="78">
        <f t="shared" si="3"/>
        <v>-2.1004944449362194E-2</v>
      </c>
      <c r="K241" s="78">
        <f>I241/'סכום נכסי הקרן'!$C$42</f>
        <v>1.2703928567750247E-4</v>
      </c>
    </row>
    <row r="242" spans="2:11">
      <c r="B242" t="s">
        <v>2421</v>
      </c>
      <c r="C242" t="s">
        <v>2422</v>
      </c>
      <c r="D242" t="s">
        <v>2003</v>
      </c>
      <c r="E242" t="s">
        <v>106</v>
      </c>
      <c r="F242" s="89">
        <v>45089</v>
      </c>
      <c r="G242" s="77">
        <v>475.15904999999998</v>
      </c>
      <c r="H242" s="77">
        <v>7.2556719999999997</v>
      </c>
      <c r="I242" s="77">
        <v>3.4475980000000003E-2</v>
      </c>
      <c r="J242" s="78">
        <f t="shared" si="3"/>
        <v>-1.0873744452881341E-2</v>
      </c>
      <c r="K242" s="78">
        <f>I242/'סכום נכסי הקרן'!$C$42</f>
        <v>6.5765121696177391E-5</v>
      </c>
    </row>
    <row r="243" spans="2:11">
      <c r="B243" t="s">
        <v>2423</v>
      </c>
      <c r="C243" t="s">
        <v>2424</v>
      </c>
      <c r="D243" t="s">
        <v>2003</v>
      </c>
      <c r="E243" t="s">
        <v>106</v>
      </c>
      <c r="F243" s="89">
        <v>45089</v>
      </c>
      <c r="G243" s="77">
        <v>760.25447999999994</v>
      </c>
      <c r="H243" s="77">
        <v>7.2692439999999996</v>
      </c>
      <c r="I243" s="77">
        <v>5.5264753E-2</v>
      </c>
      <c r="J243" s="78">
        <f t="shared" si="3"/>
        <v>-1.7430535734549314E-2</v>
      </c>
      <c r="K243" s="78">
        <f>I243/'סכום נכסי הקרן'!$C$42</f>
        <v>1.0542102665549127E-4</v>
      </c>
    </row>
    <row r="244" spans="2:11">
      <c r="B244" t="s">
        <v>2425</v>
      </c>
      <c r="C244" t="s">
        <v>2426</v>
      </c>
      <c r="D244" t="s">
        <v>2003</v>
      </c>
      <c r="E244" t="s">
        <v>106</v>
      </c>
      <c r="F244" s="89">
        <v>45089</v>
      </c>
      <c r="G244" s="77">
        <v>380.12723999999997</v>
      </c>
      <c r="H244" s="77">
        <v>7.2692439999999996</v>
      </c>
      <c r="I244" s="77">
        <v>2.7632376E-2</v>
      </c>
      <c r="J244" s="78">
        <f t="shared" si="3"/>
        <v>-8.7152677095743616E-3</v>
      </c>
      <c r="K244" s="78">
        <f>I244/'סכום נכסי הקרן'!$C$42</f>
        <v>5.2710512373963876E-5</v>
      </c>
    </row>
    <row r="245" spans="2:11">
      <c r="B245" t="s">
        <v>2427</v>
      </c>
      <c r="C245" t="s">
        <v>2428</v>
      </c>
      <c r="D245" t="s">
        <v>2003</v>
      </c>
      <c r="E245" t="s">
        <v>106</v>
      </c>
      <c r="F245" s="89">
        <v>45089</v>
      </c>
      <c r="G245" s="77">
        <v>475.15904999999998</v>
      </c>
      <c r="H245" s="77">
        <v>7.2019219999999997</v>
      </c>
      <c r="I245" s="77">
        <v>3.4220582999999999E-2</v>
      </c>
      <c r="J245" s="78">
        <f t="shared" si="3"/>
        <v>-1.0793192088248558E-2</v>
      </c>
      <c r="K245" s="78">
        <f>I245/'סכום נכסי הקרן'!$C$42</f>
        <v>6.5277935696364214E-5</v>
      </c>
    </row>
    <row r="246" spans="2:11">
      <c r="B246" t="s">
        <v>2429</v>
      </c>
      <c r="C246" t="s">
        <v>2430</v>
      </c>
      <c r="D246" t="s">
        <v>2003</v>
      </c>
      <c r="E246" t="s">
        <v>106</v>
      </c>
      <c r="F246" s="89">
        <v>45089</v>
      </c>
      <c r="G246" s="77">
        <v>133.32936000000001</v>
      </c>
      <c r="H246" s="77">
        <v>7.0829940000000002</v>
      </c>
      <c r="I246" s="77">
        <v>9.4437099999999993E-3</v>
      </c>
      <c r="J246" s="78">
        <f t="shared" si="3"/>
        <v>-2.9785517112818848E-3</v>
      </c>
      <c r="K246" s="78">
        <f>I246/'סכום נכסי הקרן'!$C$42</f>
        <v>1.801447667081276E-5</v>
      </c>
    </row>
    <row r="247" spans="2:11">
      <c r="B247" t="s">
        <v>2431</v>
      </c>
      <c r="C247" t="s">
        <v>2432</v>
      </c>
      <c r="D247" t="s">
        <v>2003</v>
      </c>
      <c r="E247" t="s">
        <v>106</v>
      </c>
      <c r="F247" s="89">
        <v>45126</v>
      </c>
      <c r="G247" s="77">
        <v>475.15904999999998</v>
      </c>
      <c r="H247" s="77">
        <v>7.0523720000000001</v>
      </c>
      <c r="I247" s="77">
        <v>3.3509984E-2</v>
      </c>
      <c r="J247" s="78">
        <f t="shared" si="3"/>
        <v>-1.0569068743981823E-2</v>
      </c>
      <c r="K247" s="78">
        <f>I247/'סכום נכסי הקרן'!$C$42</f>
        <v>6.3922422968018807E-5</v>
      </c>
    </row>
    <row r="248" spans="2:11">
      <c r="B248" t="s">
        <v>2433</v>
      </c>
      <c r="C248" t="s">
        <v>2434</v>
      </c>
      <c r="D248" t="s">
        <v>2003</v>
      </c>
      <c r="E248" t="s">
        <v>106</v>
      </c>
      <c r="F248" s="89">
        <v>45126</v>
      </c>
      <c r="G248" s="77">
        <v>646.21630800000003</v>
      </c>
      <c r="H248" s="77">
        <v>7.0393819999999998</v>
      </c>
      <c r="I248" s="77">
        <v>4.5489632000000002E-2</v>
      </c>
      <c r="J248" s="78">
        <f t="shared" si="3"/>
        <v>-1.4347456798142172E-2</v>
      </c>
      <c r="K248" s="78">
        <f>I248/'סכום נכסי הקרן'!$C$42</f>
        <v>8.6774362451606156E-5</v>
      </c>
    </row>
    <row r="249" spans="2:11">
      <c r="B249" t="s">
        <v>2435</v>
      </c>
      <c r="C249" t="s">
        <v>2436</v>
      </c>
      <c r="D249" t="s">
        <v>2003</v>
      </c>
      <c r="E249" t="s">
        <v>106</v>
      </c>
      <c r="F249" s="89">
        <v>45126</v>
      </c>
      <c r="G249" s="77">
        <v>798.26720400000011</v>
      </c>
      <c r="H249" s="77">
        <v>7.0393819999999998</v>
      </c>
      <c r="I249" s="77">
        <v>5.6193075000000002E-2</v>
      </c>
      <c r="J249" s="78">
        <f t="shared" si="3"/>
        <v>-1.7723329041599258E-2</v>
      </c>
      <c r="K249" s="78">
        <f>I249/'סכום נכסי הקרן'!$C$42</f>
        <v>1.0719185983567176E-4</v>
      </c>
    </row>
    <row r="250" spans="2:11">
      <c r="B250" t="s">
        <v>2437</v>
      </c>
      <c r="C250" t="s">
        <v>2438</v>
      </c>
      <c r="D250" t="s">
        <v>2003</v>
      </c>
      <c r="E250" t="s">
        <v>106</v>
      </c>
      <c r="F250" s="89">
        <v>45089</v>
      </c>
      <c r="G250" s="77">
        <v>380.12723999999997</v>
      </c>
      <c r="H250" s="77">
        <v>6.9371809999999998</v>
      </c>
      <c r="I250" s="77">
        <v>2.6370114999999996E-2</v>
      </c>
      <c r="J250" s="78">
        <f t="shared" si="3"/>
        <v>-8.317149844706169E-3</v>
      </c>
      <c r="K250" s="78">
        <f>I250/'סכום נכסי הקרן'!$C$42</f>
        <v>5.0302669340137461E-5</v>
      </c>
    </row>
    <row r="251" spans="2:11">
      <c r="B251" t="s">
        <v>2439</v>
      </c>
      <c r="C251" t="s">
        <v>2440</v>
      </c>
      <c r="D251" t="s">
        <v>2003</v>
      </c>
      <c r="E251" t="s">
        <v>106</v>
      </c>
      <c r="F251" s="89">
        <v>45127</v>
      </c>
      <c r="G251" s="77">
        <v>855.28629000000001</v>
      </c>
      <c r="H251" s="77">
        <v>6.8930420000000003</v>
      </c>
      <c r="I251" s="77">
        <v>5.895524600000001E-2</v>
      </c>
      <c r="J251" s="78">
        <f t="shared" si="3"/>
        <v>-1.8594519406286782E-2</v>
      </c>
      <c r="K251" s="78">
        <f>I251/'סכום נכסי הקרן'!$C$42</f>
        <v>1.1246087646581983E-4</v>
      </c>
    </row>
    <row r="252" spans="2:11">
      <c r="B252" t="s">
        <v>2441</v>
      </c>
      <c r="C252" t="s">
        <v>2442</v>
      </c>
      <c r="D252" t="s">
        <v>2003</v>
      </c>
      <c r="E252" t="s">
        <v>106</v>
      </c>
      <c r="F252" s="89">
        <v>45089</v>
      </c>
      <c r="G252" s="77">
        <v>380.12723999999997</v>
      </c>
      <c r="H252" s="77">
        <v>6.9192859999999996</v>
      </c>
      <c r="I252" s="77">
        <v>2.6302091999999999E-2</v>
      </c>
      <c r="J252" s="78">
        <f t="shared" si="3"/>
        <v>-8.2956953503330339E-3</v>
      </c>
      <c r="K252" s="78">
        <f>I252/'סכום נכסי הקרן'!$C$42</f>
        <v>5.0172911146950816E-5</v>
      </c>
    </row>
    <row r="253" spans="2:11">
      <c r="B253" t="s">
        <v>2443</v>
      </c>
      <c r="C253" t="s">
        <v>2444</v>
      </c>
      <c r="D253" t="s">
        <v>2003</v>
      </c>
      <c r="E253" t="s">
        <v>106</v>
      </c>
      <c r="F253" s="89">
        <v>45127</v>
      </c>
      <c r="G253" s="77">
        <v>665.22266999999988</v>
      </c>
      <c r="H253" s="77">
        <v>6.8399419999999997</v>
      </c>
      <c r="I253" s="77">
        <v>4.5500844999999998E-2</v>
      </c>
      <c r="J253" s="78">
        <f t="shared" si="3"/>
        <v>-1.4350993384964364E-2</v>
      </c>
      <c r="K253" s="78">
        <f>I253/'סכום נכסי הקרן'!$C$42</f>
        <v>8.6795751961333775E-5</v>
      </c>
    </row>
    <row r="254" spans="2:11">
      <c r="B254" t="s">
        <v>2445</v>
      </c>
      <c r="C254" t="s">
        <v>2446</v>
      </c>
      <c r="D254" t="s">
        <v>2003</v>
      </c>
      <c r="E254" t="s">
        <v>106</v>
      </c>
      <c r="F254" s="89">
        <v>45098</v>
      </c>
      <c r="G254" s="77">
        <v>1263.9230729999999</v>
      </c>
      <c r="H254" s="77">
        <v>6.6847599999999998</v>
      </c>
      <c r="I254" s="77">
        <v>8.4490219999999991E-2</v>
      </c>
      <c r="J254" s="78">
        <f t="shared" si="3"/>
        <v>-2.6648265286373991E-2</v>
      </c>
      <c r="K254" s="78">
        <f>I254/'סכום נכסי הקרן'!$C$42</f>
        <v>1.6117046130194993E-4</v>
      </c>
    </row>
    <row r="255" spans="2:11">
      <c r="B255" t="s">
        <v>2447</v>
      </c>
      <c r="C255" t="s">
        <v>2448</v>
      </c>
      <c r="D255" t="s">
        <v>2003</v>
      </c>
      <c r="E255" t="s">
        <v>106</v>
      </c>
      <c r="F255" s="89">
        <v>45098</v>
      </c>
      <c r="G255" s="77">
        <v>475.15904999999998</v>
      </c>
      <c r="H255" s="77">
        <v>6.7402119999999996</v>
      </c>
      <c r="I255" s="77">
        <v>3.2026730000000003E-2</v>
      </c>
      <c r="J255" s="78">
        <f t="shared" si="3"/>
        <v>-1.0101249556399223E-2</v>
      </c>
      <c r="K255" s="78">
        <f>I255/'סכום נכסי הקרן'!$C$42</f>
        <v>6.1093021749653395E-5</v>
      </c>
    </row>
    <row r="256" spans="2:11">
      <c r="B256" t="s">
        <v>2449</v>
      </c>
      <c r="C256" t="s">
        <v>2450</v>
      </c>
      <c r="D256" t="s">
        <v>2003</v>
      </c>
      <c r="E256" t="s">
        <v>106</v>
      </c>
      <c r="F256" s="89">
        <v>45098</v>
      </c>
      <c r="G256" s="77">
        <v>380.12723999999997</v>
      </c>
      <c r="H256" s="77">
        <v>6.7409829999999999</v>
      </c>
      <c r="I256" s="77">
        <v>2.5624312999999999E-2</v>
      </c>
      <c r="J256" s="78">
        <f t="shared" si="3"/>
        <v>-8.0819234534491909E-3</v>
      </c>
      <c r="K256" s="78">
        <f>I256/'סכום נכסי הקרן'!$C$42</f>
        <v>4.8880004653267002E-5</v>
      </c>
    </row>
    <row r="257" spans="2:11">
      <c r="B257" t="s">
        <v>2451</v>
      </c>
      <c r="C257" t="s">
        <v>2452</v>
      </c>
      <c r="D257" t="s">
        <v>2003</v>
      </c>
      <c r="E257" t="s">
        <v>106</v>
      </c>
      <c r="F257" s="89">
        <v>45097</v>
      </c>
      <c r="G257" s="77">
        <v>760.25447999999994</v>
      </c>
      <c r="H257" s="77">
        <v>6.4184150000000004</v>
      </c>
      <c r="I257" s="77">
        <v>4.8796288999999993E-2</v>
      </c>
      <c r="J257" s="78">
        <f t="shared" si="3"/>
        <v>-1.5390378368793135E-2</v>
      </c>
      <c r="K257" s="78">
        <f>I257/'סכום נכסי הקרן'!$C$42</f>
        <v>9.3082020711429846E-5</v>
      </c>
    </row>
    <row r="258" spans="2:11">
      <c r="B258" t="s">
        <v>2453</v>
      </c>
      <c r="C258" t="s">
        <v>2454</v>
      </c>
      <c r="D258" t="s">
        <v>2003</v>
      </c>
      <c r="E258" t="s">
        <v>106</v>
      </c>
      <c r="F258" s="89">
        <v>45097</v>
      </c>
      <c r="G258" s="77">
        <v>807.77038500000015</v>
      </c>
      <c r="H258" s="77">
        <v>6.4118779999999997</v>
      </c>
      <c r="I258" s="77">
        <v>5.1793255000000003E-2</v>
      </c>
      <c r="J258" s="78">
        <f t="shared" si="3"/>
        <v>-1.633562321514628E-2</v>
      </c>
      <c r="K258" s="78">
        <f>I258/'סכום נכסי הקרן'!$C$42</f>
        <v>9.8798923717792738E-5</v>
      </c>
    </row>
    <row r="259" spans="2:11">
      <c r="B259" t="s">
        <v>2455</v>
      </c>
      <c r="C259" t="s">
        <v>2456</v>
      </c>
      <c r="D259" t="s">
        <v>2003</v>
      </c>
      <c r="E259" t="s">
        <v>106</v>
      </c>
      <c r="F259" s="89">
        <v>45097</v>
      </c>
      <c r="G259" s="77">
        <v>902.80219499999987</v>
      </c>
      <c r="H259" s="77">
        <v>6.4118779999999997</v>
      </c>
      <c r="I259" s="77">
        <v>5.7886579000000007E-2</v>
      </c>
      <c r="J259" s="78">
        <f t="shared" si="3"/>
        <v>-1.8257461203351654E-2</v>
      </c>
      <c r="K259" s="78">
        <f>I259/'סכום נכסי הקרן'!$C$42</f>
        <v>1.1042232628370206E-4</v>
      </c>
    </row>
    <row r="260" spans="2:11">
      <c r="B260" t="s">
        <v>2457</v>
      </c>
      <c r="C260" t="s">
        <v>2458</v>
      </c>
      <c r="D260" t="s">
        <v>2003</v>
      </c>
      <c r="E260" t="s">
        <v>106</v>
      </c>
      <c r="F260" s="89">
        <v>45098</v>
      </c>
      <c r="G260" s="77">
        <v>394.9074</v>
      </c>
      <c r="H260" s="77">
        <v>6.1826660000000002</v>
      </c>
      <c r="I260" s="77">
        <v>2.4415804000000003E-2</v>
      </c>
      <c r="J260" s="78">
        <f t="shared" si="3"/>
        <v>-7.7007590011259454E-3</v>
      </c>
      <c r="K260" s="78">
        <f>I260/'סכום נכסי הקרן'!$C$42</f>
        <v>4.6574696973661509E-5</v>
      </c>
    </row>
    <row r="261" spans="2:11">
      <c r="B261" t="s">
        <v>2459</v>
      </c>
      <c r="C261" t="s">
        <v>2460</v>
      </c>
      <c r="D261" t="s">
        <v>2003</v>
      </c>
      <c r="E261" t="s">
        <v>106</v>
      </c>
      <c r="F261" s="89">
        <v>45043</v>
      </c>
      <c r="G261" s="77">
        <v>769.8</v>
      </c>
      <c r="H261" s="77">
        <v>6.0639130000000003</v>
      </c>
      <c r="I261" s="77">
        <v>4.6679999999999999E-2</v>
      </c>
      <c r="J261" s="78">
        <f t="shared" si="3"/>
        <v>-1.4722899568351676E-2</v>
      </c>
      <c r="K261" s="78">
        <f>I261/'סכום נכסי הקרן'!$C$42</f>
        <v>8.904506502143115E-5</v>
      </c>
    </row>
    <row r="262" spans="2:11">
      <c r="B262" t="s">
        <v>2461</v>
      </c>
      <c r="C262" t="s">
        <v>2462</v>
      </c>
      <c r="D262" t="s">
        <v>2003</v>
      </c>
      <c r="E262" t="s">
        <v>106</v>
      </c>
      <c r="F262" s="89">
        <v>45050</v>
      </c>
      <c r="G262" s="77">
        <v>570.19086000000004</v>
      </c>
      <c r="H262" s="77">
        <v>5.9883559999999996</v>
      </c>
      <c r="I262" s="77">
        <v>3.4145059999999998E-2</v>
      </c>
      <c r="J262" s="78">
        <f t="shared" si="3"/>
        <v>-1.0769372089446059E-2</v>
      </c>
      <c r="K262" s="78">
        <f>I262/'סכום נכסי הקרן'!$C$42</f>
        <v>6.5133870776792375E-5</v>
      </c>
    </row>
    <row r="263" spans="2:11">
      <c r="B263" t="s">
        <v>2463</v>
      </c>
      <c r="C263" t="s">
        <v>2464</v>
      </c>
      <c r="D263" t="s">
        <v>2003</v>
      </c>
      <c r="E263" t="s">
        <v>106</v>
      </c>
      <c r="F263" s="89">
        <v>45050</v>
      </c>
      <c r="G263" s="77">
        <v>332.61133499999994</v>
      </c>
      <c r="H263" s="77">
        <v>5.932658</v>
      </c>
      <c r="I263" s="77">
        <v>1.9732692E-2</v>
      </c>
      <c r="J263" s="78">
        <f t="shared" si="3"/>
        <v>-6.2237027105659076E-3</v>
      </c>
      <c r="K263" s="78">
        <f>I263/'סכום נכסי הקרן'!$C$42</f>
        <v>3.7641363371633985E-5</v>
      </c>
    </row>
    <row r="264" spans="2:11">
      <c r="B264" t="s">
        <v>2465</v>
      </c>
      <c r="C264" t="s">
        <v>2466</v>
      </c>
      <c r="D264" t="s">
        <v>2003</v>
      </c>
      <c r="E264" t="s">
        <v>106</v>
      </c>
      <c r="F264" s="89">
        <v>45124</v>
      </c>
      <c r="G264" s="77">
        <v>13471.5</v>
      </c>
      <c r="H264" s="77">
        <v>5.7881450000000001</v>
      </c>
      <c r="I264" s="77">
        <f>0.77975-0.74250499817649</f>
        <v>3.7245001823510093E-2</v>
      </c>
      <c r="J264" s="78">
        <f t="shared" si="3"/>
        <v>-1.1747095571349916E-2</v>
      </c>
      <c r="K264" s="78">
        <f>I264/'סכום נכסי הקרן'!$C$42</f>
        <v>7.1047206707321723E-5</v>
      </c>
    </row>
    <row r="265" spans="2:11">
      <c r="B265" t="s">
        <v>2467</v>
      </c>
      <c r="C265" t="s">
        <v>2468</v>
      </c>
      <c r="D265" t="s">
        <v>2003</v>
      </c>
      <c r="E265" t="s">
        <v>106</v>
      </c>
      <c r="F265" s="89">
        <v>45040</v>
      </c>
      <c r="G265" s="77">
        <v>4907.4799999999996</v>
      </c>
      <c r="H265" s="77">
        <v>5.5466350000000002</v>
      </c>
      <c r="I265" s="77">
        <v>0.2722</v>
      </c>
      <c r="J265" s="78">
        <f t="shared" si="3"/>
        <v>-8.5852040756326603E-2</v>
      </c>
      <c r="K265" s="78">
        <f>I265/'סכום נכסי הקרן'!$C$42</f>
        <v>5.1923878960654583E-4</v>
      </c>
    </row>
    <row r="266" spans="2:11">
      <c r="B266" t="s">
        <v>2469</v>
      </c>
      <c r="C266" t="s">
        <v>2470</v>
      </c>
      <c r="D266" t="s">
        <v>2003</v>
      </c>
      <c r="E266" t="s">
        <v>106</v>
      </c>
      <c r="F266" s="89">
        <v>45085</v>
      </c>
      <c r="G266" s="77">
        <v>384.9</v>
      </c>
      <c r="H266" s="77">
        <v>5.2429199999999998</v>
      </c>
      <c r="I266" s="77">
        <v>2.018E-2</v>
      </c>
      <c r="J266" s="78">
        <f t="shared" si="3"/>
        <v>-6.3647839179378062E-3</v>
      </c>
      <c r="K266" s="78">
        <f>I266/'סכום נכסי הקרן'!$C$42</f>
        <v>3.8494631793754941E-5</v>
      </c>
    </row>
    <row r="267" spans="2:11">
      <c r="B267" t="s">
        <v>2471</v>
      </c>
      <c r="C267" t="s">
        <v>2472</v>
      </c>
      <c r="D267" t="s">
        <v>2003</v>
      </c>
      <c r="E267" t="s">
        <v>106</v>
      </c>
      <c r="F267" s="89">
        <v>45105</v>
      </c>
      <c r="G267" s="77">
        <v>702.13458000000003</v>
      </c>
      <c r="H267" s="77">
        <v>5.2849570000000003</v>
      </c>
      <c r="I267" s="77">
        <v>3.7107512000000002E-2</v>
      </c>
      <c r="J267" s="78">
        <f t="shared" si="3"/>
        <v>-1.1703731199815867E-2</v>
      </c>
      <c r="K267" s="78">
        <f>I267/'סכום נכסי הקרן'!$C$42</f>
        <v>7.0784936135894109E-5</v>
      </c>
    </row>
    <row r="268" spans="2:11">
      <c r="B268" t="s">
        <v>2473</v>
      </c>
      <c r="C268" t="s">
        <v>2474</v>
      </c>
      <c r="D268" t="s">
        <v>2003</v>
      </c>
      <c r="E268" t="s">
        <v>106</v>
      </c>
      <c r="F268" s="89">
        <v>45145</v>
      </c>
      <c r="G268" s="77">
        <v>8082.9</v>
      </c>
      <c r="H268" s="77">
        <v>4.7229340000000004</v>
      </c>
      <c r="I268" s="77">
        <v>0.38174999999999998</v>
      </c>
      <c r="J268" s="78">
        <f t="shared" ref="J268:J331" si="4">I268/$I$11</f>
        <v>-0.12040417545454696</v>
      </c>
      <c r="K268" s="78">
        <f>I268/'סכום נכסי הקרן'!$C$42</f>
        <v>7.2821237300624124E-4</v>
      </c>
    </row>
    <row r="269" spans="2:11">
      <c r="B269" t="s">
        <v>2475</v>
      </c>
      <c r="C269" t="s">
        <v>2476</v>
      </c>
      <c r="D269" t="s">
        <v>2003</v>
      </c>
      <c r="E269" t="s">
        <v>106</v>
      </c>
      <c r="F269" s="89">
        <v>45131</v>
      </c>
      <c r="G269" s="77">
        <v>484.66223100000002</v>
      </c>
      <c r="H269" s="77">
        <v>4.8554060000000003</v>
      </c>
      <c r="I269" s="77">
        <v>2.3532318E-2</v>
      </c>
      <c r="J269" s="78">
        <f t="shared" si="4"/>
        <v>-7.4221069949553208E-3</v>
      </c>
      <c r="K269" s="78">
        <f>I269/'סכום נכסי הקרן'!$C$42</f>
        <v>4.4889391311375213E-5</v>
      </c>
    </row>
    <row r="270" spans="2:11">
      <c r="B270" t="s">
        <v>2477</v>
      </c>
      <c r="C270" t="s">
        <v>2478</v>
      </c>
      <c r="D270" t="s">
        <v>2003</v>
      </c>
      <c r="E270" t="s">
        <v>106</v>
      </c>
      <c r="F270" s="89">
        <v>45113</v>
      </c>
      <c r="G270" s="77">
        <v>1154.7</v>
      </c>
      <c r="H270" s="77">
        <v>4.2504549999999997</v>
      </c>
      <c r="I270" s="77">
        <v>4.9079999999999999E-2</v>
      </c>
      <c r="J270" s="78">
        <f t="shared" si="4"/>
        <v>-1.5479860985747648E-2</v>
      </c>
      <c r="K270" s="78">
        <f>I270/'סכום נכסי הקרן'!$C$42</f>
        <v>9.3623217464692393E-5</v>
      </c>
    </row>
    <row r="271" spans="2:11">
      <c r="B271" t="s">
        <v>2479</v>
      </c>
      <c r="C271" t="s">
        <v>2480</v>
      </c>
      <c r="D271" t="s">
        <v>2003</v>
      </c>
      <c r="E271" t="s">
        <v>106</v>
      </c>
      <c r="F271" s="89">
        <v>45141</v>
      </c>
      <c r="G271" s="77">
        <v>615.84</v>
      </c>
      <c r="H271" s="77">
        <v>4.2348660000000002</v>
      </c>
      <c r="I271" s="77">
        <v>2.6079999999999999E-2</v>
      </c>
      <c r="J271" s="78">
        <f t="shared" si="4"/>
        <v>-8.2256474023695726E-3</v>
      </c>
      <c r="K271" s="78">
        <f>I271/'סכום נכסי הקרן'!$C$42</f>
        <v>4.9749256550105495E-5</v>
      </c>
    </row>
    <row r="272" spans="2:11">
      <c r="B272" t="s">
        <v>2481</v>
      </c>
      <c r="C272" t="s">
        <v>2482</v>
      </c>
      <c r="D272" t="s">
        <v>2003</v>
      </c>
      <c r="E272" t="s">
        <v>106</v>
      </c>
      <c r="F272" s="89">
        <v>45113</v>
      </c>
      <c r="G272" s="77">
        <v>8467.7999999999993</v>
      </c>
      <c r="H272" s="77">
        <v>4.2293159999999999</v>
      </c>
      <c r="I272" s="77">
        <v>0.35813</v>
      </c>
      <c r="J272" s="78">
        <f t="shared" si="4"/>
        <v>-0.11295441350500826</v>
      </c>
      <c r="K272" s="78">
        <f>I272/'סכום נכסי הקרן'!$C$42</f>
        <v>6.8315572271047855E-4</v>
      </c>
    </row>
    <row r="273" spans="2:11">
      <c r="B273" t="s">
        <v>2483</v>
      </c>
      <c r="C273" t="s">
        <v>2484</v>
      </c>
      <c r="D273" t="s">
        <v>2003</v>
      </c>
      <c r="E273" t="s">
        <v>106</v>
      </c>
      <c r="F273" s="89">
        <v>45147</v>
      </c>
      <c r="G273" s="77">
        <v>133.32936000000001</v>
      </c>
      <c r="H273" s="77">
        <v>4.0789819999999999</v>
      </c>
      <c r="I273" s="77">
        <v>5.4384800000000007E-3</v>
      </c>
      <c r="J273" s="78">
        <f t="shared" si="4"/>
        <v>-1.7152998038665217E-3</v>
      </c>
      <c r="K273" s="78">
        <f>I273/'סכום נכסי הקרן'!$C$42</f>
        <v>1.0374246041511418E-5</v>
      </c>
    </row>
    <row r="274" spans="2:11">
      <c r="B274" t="s">
        <v>2485</v>
      </c>
      <c r="C274" t="s">
        <v>2486</v>
      </c>
      <c r="D274" t="s">
        <v>2003</v>
      </c>
      <c r="E274" t="s">
        <v>106</v>
      </c>
      <c r="F274" s="89">
        <v>45147</v>
      </c>
      <c r="G274" s="77">
        <v>666.64679999999998</v>
      </c>
      <c r="H274" s="77">
        <v>4.0780940000000001</v>
      </c>
      <c r="I274" s="77">
        <v>2.7186485999999999E-2</v>
      </c>
      <c r="J274" s="78">
        <f t="shared" si="4"/>
        <v>-8.5746337402399075E-3</v>
      </c>
      <c r="K274" s="78">
        <f>I274/'סכום נכסי הקרן'!$C$42</f>
        <v>5.1859948876911478E-5</v>
      </c>
    </row>
    <row r="275" spans="2:11">
      <c r="B275" t="s">
        <v>2487</v>
      </c>
      <c r="C275" t="s">
        <v>2488</v>
      </c>
      <c r="D275" t="s">
        <v>2003</v>
      </c>
      <c r="E275" t="s">
        <v>106</v>
      </c>
      <c r="F275" s="89">
        <v>45082</v>
      </c>
      <c r="G275" s="77">
        <v>719.97854400000006</v>
      </c>
      <c r="H275" s="77">
        <v>3.404795</v>
      </c>
      <c r="I275" s="77">
        <v>2.4513792999999999E-2</v>
      </c>
      <c r="J275" s="78">
        <f t="shared" si="4"/>
        <v>-7.7316647895964508E-3</v>
      </c>
      <c r="K275" s="78">
        <f>I275/'סכום נכסי הקרן'!$C$42</f>
        <v>4.6761617215229306E-5</v>
      </c>
    </row>
    <row r="276" spans="2:11">
      <c r="B276" t="s">
        <v>2489</v>
      </c>
      <c r="C276" t="s">
        <v>2490</v>
      </c>
      <c r="D276" t="s">
        <v>2003</v>
      </c>
      <c r="E276" t="s">
        <v>106</v>
      </c>
      <c r="F276" s="89">
        <v>45153</v>
      </c>
      <c r="G276" s="77">
        <v>692.82</v>
      </c>
      <c r="H276" s="77">
        <v>2.380128</v>
      </c>
      <c r="I276" s="77">
        <v>1.6489999999999998E-2</v>
      </c>
      <c r="J276" s="78">
        <f t="shared" si="4"/>
        <v>-5.200955738691497E-3</v>
      </c>
      <c r="K276" s="78">
        <f>I276/'סכום נכסי הקרן'!$C$42</f>
        <v>3.1455722412240782E-5</v>
      </c>
    </row>
    <row r="277" spans="2:11">
      <c r="B277" t="s">
        <v>2491</v>
      </c>
      <c r="C277" t="s">
        <v>2492</v>
      </c>
      <c r="D277" t="s">
        <v>2003</v>
      </c>
      <c r="E277" t="s">
        <v>106</v>
      </c>
      <c r="F277" s="89">
        <v>45161</v>
      </c>
      <c r="G277" s="77">
        <v>3925.98</v>
      </c>
      <c r="H277" s="77">
        <v>1.680599</v>
      </c>
      <c r="I277" s="77">
        <v>6.5980000000000011E-2</v>
      </c>
      <c r="J277" s="78">
        <f t="shared" si="4"/>
        <v>-2.081013096657763E-2</v>
      </c>
      <c r="K277" s="78">
        <f>I277/'סכום נכסי הקרן'!$C$42</f>
        <v>1.2586104091932365E-4</v>
      </c>
    </row>
    <row r="278" spans="2:11">
      <c r="B278" t="s">
        <v>2493</v>
      </c>
      <c r="C278" t="s">
        <v>2494</v>
      </c>
      <c r="D278" t="s">
        <v>2003</v>
      </c>
      <c r="E278" t="s">
        <v>106</v>
      </c>
      <c r="F278" s="89">
        <v>45189</v>
      </c>
      <c r="G278" s="77">
        <v>399.98808000000002</v>
      </c>
      <c r="H278" s="77">
        <v>1.0168250000000001</v>
      </c>
      <c r="I278" s="77">
        <v>4.0671790000000006E-3</v>
      </c>
      <c r="J278" s="78">
        <f t="shared" si="4"/>
        <v>-1.282790658601307E-3</v>
      </c>
      <c r="K278" s="78">
        <f>I278/'סכום נכסי הקרן'!$C$42</f>
        <v>7.7584022816795079E-6</v>
      </c>
    </row>
    <row r="279" spans="2:11">
      <c r="B279" t="s">
        <v>2495</v>
      </c>
      <c r="C279" t="s">
        <v>2496</v>
      </c>
      <c r="D279" t="s">
        <v>2003</v>
      </c>
      <c r="E279" t="s">
        <v>106</v>
      </c>
      <c r="F279" s="89">
        <v>45169</v>
      </c>
      <c r="G279" s="77">
        <v>333.32339999999999</v>
      </c>
      <c r="H279" s="77">
        <v>1.2998700000000001</v>
      </c>
      <c r="I279" s="77">
        <v>4.332771E-3</v>
      </c>
      <c r="J279" s="78">
        <f t="shared" si="4"/>
        <v>-1.3665585322550698E-3</v>
      </c>
      <c r="K279" s="78">
        <f>I279/'סכום נכסי הקרן'!$C$42</f>
        <v>8.2650358915589388E-6</v>
      </c>
    </row>
    <row r="280" spans="2:11">
      <c r="B280" t="s">
        <v>2497</v>
      </c>
      <c r="C280" t="s">
        <v>2498</v>
      </c>
      <c r="D280" t="s">
        <v>2003</v>
      </c>
      <c r="E280" t="s">
        <v>106</v>
      </c>
      <c r="F280" s="89">
        <v>45167</v>
      </c>
      <c r="G280" s="77">
        <v>2193.9299999999998</v>
      </c>
      <c r="H280" s="77">
        <v>1.158196</v>
      </c>
      <c r="I280" s="77">
        <v>2.5409999999999999E-2</v>
      </c>
      <c r="J280" s="78">
        <f t="shared" si="4"/>
        <v>-8.0143290066798639E-3</v>
      </c>
      <c r="K280" s="78">
        <f>I280/'סכום נכסי הקרן'!$C$42</f>
        <v>4.8471188993028398E-5</v>
      </c>
    </row>
    <row r="281" spans="2:11">
      <c r="B281" t="s">
        <v>2499</v>
      </c>
      <c r="C281" t="s">
        <v>2500</v>
      </c>
      <c r="D281" t="s">
        <v>2003</v>
      </c>
      <c r="E281" t="s">
        <v>106</v>
      </c>
      <c r="F281" s="89">
        <v>45190</v>
      </c>
      <c r="G281" s="77">
        <v>9622.5</v>
      </c>
      <c r="H281" s="77">
        <v>1.0752919999999999</v>
      </c>
      <c r="I281" s="77">
        <v>0.10346999999999999</v>
      </c>
      <c r="J281" s="78">
        <f t="shared" si="4"/>
        <v>-3.2634499107483887E-2</v>
      </c>
      <c r="K281" s="78">
        <f>I281/'סכום נכסי הקרן'!$C$42</f>
        <v>1.9737559721010029E-4</v>
      </c>
    </row>
    <row r="282" spans="2:11">
      <c r="B282" t="s">
        <v>2501</v>
      </c>
      <c r="C282" t="s">
        <v>2502</v>
      </c>
      <c r="D282" t="s">
        <v>2003</v>
      </c>
      <c r="E282" t="s">
        <v>106</v>
      </c>
      <c r="F282" s="89">
        <v>45187</v>
      </c>
      <c r="G282" s="77">
        <v>451.98652999999996</v>
      </c>
      <c r="H282" s="77">
        <v>0.50063000000000002</v>
      </c>
      <c r="I282" s="77">
        <v>2.262778E-3</v>
      </c>
      <c r="J282" s="78">
        <f t="shared" si="4"/>
        <v>-7.1368151755517707E-4</v>
      </c>
      <c r="K282" s="78">
        <f>I282/'סכום נכסי הקרן'!$C$42</f>
        <v>4.3163927621907447E-6</v>
      </c>
    </row>
    <row r="283" spans="2:11">
      <c r="B283" t="s">
        <v>2503</v>
      </c>
      <c r="C283" t="s">
        <v>2504</v>
      </c>
      <c r="D283" t="s">
        <v>2003</v>
      </c>
      <c r="E283" t="s">
        <v>106</v>
      </c>
      <c r="F283" s="89">
        <v>45182</v>
      </c>
      <c r="G283" s="77">
        <v>7698</v>
      </c>
      <c r="H283" s="77">
        <v>0.779034</v>
      </c>
      <c r="I283" s="77">
        <v>5.9969999999999996E-2</v>
      </c>
      <c r="J283" s="78">
        <f t="shared" si="4"/>
        <v>-1.8914573417181873E-2</v>
      </c>
      <c r="K283" s="78">
        <f>I283/'סכום נכסי הקרן'!$C$42</f>
        <v>1.1439658417599028E-4</v>
      </c>
    </row>
    <row r="284" spans="2:11">
      <c r="B284" t="s">
        <v>2505</v>
      </c>
      <c r="C284" t="s">
        <v>2506</v>
      </c>
      <c r="D284" t="s">
        <v>2003</v>
      </c>
      <c r="E284" t="s">
        <v>106</v>
      </c>
      <c r="F284" s="89">
        <v>45173</v>
      </c>
      <c r="G284" s="77">
        <v>175.53364500000001</v>
      </c>
      <c r="H284" s="77">
        <v>0.93317700000000003</v>
      </c>
      <c r="I284" s="77">
        <v>1.6380399999999999E-3</v>
      </c>
      <c r="J284" s="78">
        <f t="shared" si="4"/>
        <v>-5.1663878339637483E-4</v>
      </c>
      <c r="K284" s="78">
        <f>I284/'סכום נכסי הקרן'!$C$42</f>
        <v>3.1246653450665187E-6</v>
      </c>
    </row>
    <row r="285" spans="2:11">
      <c r="B285" t="s">
        <v>2507</v>
      </c>
      <c r="C285" t="s">
        <v>2508</v>
      </c>
      <c r="D285" t="s">
        <v>2003</v>
      </c>
      <c r="E285" t="s">
        <v>106</v>
      </c>
      <c r="F285" s="89">
        <v>45183</v>
      </c>
      <c r="G285" s="77">
        <v>846.78</v>
      </c>
      <c r="H285" s="77">
        <v>0.59165299999999998</v>
      </c>
      <c r="I285" s="77">
        <v>5.0099999999999997E-3</v>
      </c>
      <c r="J285" s="78">
        <f t="shared" si="4"/>
        <v>-1.5801569588140935E-3</v>
      </c>
      <c r="K285" s="78">
        <f>I285/'סכום נכסי הקרן'!$C$42</f>
        <v>9.5568932253078425E-6</v>
      </c>
    </row>
    <row r="286" spans="2:11">
      <c r="B286" t="s">
        <v>2509</v>
      </c>
      <c r="C286" t="s">
        <v>2510</v>
      </c>
      <c r="D286" t="s">
        <v>2003</v>
      </c>
      <c r="E286" t="s">
        <v>106</v>
      </c>
      <c r="F286" s="89">
        <v>45187</v>
      </c>
      <c r="G286" s="77">
        <v>420.14214599999997</v>
      </c>
      <c r="H286" s="77">
        <v>0.53651700000000002</v>
      </c>
      <c r="I286" s="77">
        <v>2.2541359999999999E-3</v>
      </c>
      <c r="J286" s="78">
        <f t="shared" si="4"/>
        <v>-7.1095582565137039E-4</v>
      </c>
      <c r="K286" s="78">
        <f>I286/'סכום נכסי הקרן'!$C$42</f>
        <v>4.2999075982679681E-6</v>
      </c>
    </row>
    <row r="287" spans="2:11">
      <c r="B287" t="s">
        <v>2511</v>
      </c>
      <c r="C287" t="s">
        <v>2512</v>
      </c>
      <c r="D287" t="s">
        <v>2003</v>
      </c>
      <c r="E287" t="s">
        <v>106</v>
      </c>
      <c r="F287" s="89">
        <v>45176</v>
      </c>
      <c r="G287" s="77">
        <v>1924.5</v>
      </c>
      <c r="H287" s="77">
        <v>-1.8706E-2</v>
      </c>
      <c r="I287" s="77">
        <v>-3.5999999999999997E-4</v>
      </c>
      <c r="J287" s="78">
        <f t="shared" si="4"/>
        <v>1.1354421260939595E-4</v>
      </c>
      <c r="K287" s="78">
        <f>I287/'סכום נכסי הקרן'!$C$42</f>
        <v>-6.8672286648918627E-7</v>
      </c>
    </row>
    <row r="288" spans="2:11">
      <c r="B288" t="s">
        <v>2513</v>
      </c>
      <c r="C288" t="s">
        <v>2514</v>
      </c>
      <c r="D288" t="s">
        <v>2003</v>
      </c>
      <c r="E288" t="s">
        <v>106</v>
      </c>
      <c r="F288" s="89">
        <v>45196</v>
      </c>
      <c r="G288" s="77">
        <v>3849</v>
      </c>
      <c r="H288" s="77">
        <v>-2.3643000000000001E-2</v>
      </c>
      <c r="I288" s="77">
        <v>-9.1E-4</v>
      </c>
      <c r="J288" s="78">
        <f t="shared" si="4"/>
        <v>2.8701453742930645E-4</v>
      </c>
      <c r="K288" s="78">
        <f>I288/'סכום נכסי הקרן'!$C$42</f>
        <v>-1.7358828014032209E-6</v>
      </c>
    </row>
    <row r="289" spans="2:11">
      <c r="B289" t="s">
        <v>2515</v>
      </c>
      <c r="C289" t="s">
        <v>2516</v>
      </c>
      <c r="D289" t="s">
        <v>2003</v>
      </c>
      <c r="E289" t="s">
        <v>106</v>
      </c>
      <c r="F289" s="89">
        <v>45176</v>
      </c>
      <c r="G289" s="77">
        <v>376.14352500000001</v>
      </c>
      <c r="H289" s="77">
        <v>4.2625999999999997E-2</v>
      </c>
      <c r="I289" s="77">
        <v>1.6033400000000001E-4</v>
      </c>
      <c r="J289" s="78">
        <f t="shared" si="4"/>
        <v>-5.0569438290319148E-5</v>
      </c>
      <c r="K289" s="78">
        <f>I289/'סכום נכסי הקרן'!$C$42</f>
        <v>3.0584728909910335E-7</v>
      </c>
    </row>
    <row r="290" spans="2:11" s="90" customFormat="1">
      <c r="B290" s="79" t="s">
        <v>2517</v>
      </c>
      <c r="C290" s="79"/>
      <c r="D290" s="79"/>
      <c r="E290" s="79"/>
      <c r="F290" s="92"/>
      <c r="G290" s="81"/>
      <c r="H290" s="81"/>
      <c r="I290" s="81">
        <f>SUM(I291:I355)</f>
        <v>0.27042569300000002</v>
      </c>
      <c r="J290" s="80">
        <f t="shared" si="4"/>
        <v>-8.5292423280653451E-2</v>
      </c>
      <c r="K290" s="80">
        <f>I290/'סכום נכסי הקרן'!$C$42</f>
        <v>5.1585418630356865E-4</v>
      </c>
    </row>
    <row r="291" spans="2:11">
      <c r="B291" t="s">
        <v>2518</v>
      </c>
      <c r="C291" t="s">
        <v>2519</v>
      </c>
      <c r="D291" t="s">
        <v>2003</v>
      </c>
      <c r="E291" t="s">
        <v>120</v>
      </c>
      <c r="F291" s="89">
        <v>45166</v>
      </c>
      <c r="G291" s="77">
        <v>60.781841999999997</v>
      </c>
      <c r="H291" s="77">
        <v>-0.41484100000000002</v>
      </c>
      <c r="I291" s="77">
        <v>-2.52148E-4</v>
      </c>
      <c r="J291" s="78">
        <f t="shared" si="4"/>
        <v>7.9527628113983256E-5</v>
      </c>
      <c r="K291" s="78">
        <f>I291/'סכום נכסי הקרן'!$C$42</f>
        <v>-4.8098832594309816E-7</v>
      </c>
    </row>
    <row r="292" spans="2:11">
      <c r="B292" t="s">
        <v>2520</v>
      </c>
      <c r="C292" t="s">
        <v>2521</v>
      </c>
      <c r="D292" t="s">
        <v>2003</v>
      </c>
      <c r="E292" t="s">
        <v>120</v>
      </c>
      <c r="F292" s="89">
        <v>45166</v>
      </c>
      <c r="G292" s="77">
        <v>79.016395000000003</v>
      </c>
      <c r="H292" s="77">
        <v>-0.57118999999999998</v>
      </c>
      <c r="I292" s="77">
        <v>-4.5133400000000001E-4</v>
      </c>
      <c r="J292" s="78">
        <f t="shared" si="4"/>
        <v>1.4235101014958086E-4</v>
      </c>
      <c r="K292" s="78">
        <f>I292/'סכום נכסי הקרן'!$C$42</f>
        <v>-8.6094827284452898E-7</v>
      </c>
    </row>
    <row r="293" spans="2:11">
      <c r="B293" t="s">
        <v>2522</v>
      </c>
      <c r="C293" t="s">
        <v>2523</v>
      </c>
      <c r="D293" t="s">
        <v>2003</v>
      </c>
      <c r="E293" t="s">
        <v>120</v>
      </c>
      <c r="F293" s="89">
        <v>45168</v>
      </c>
      <c r="G293" s="77">
        <v>79.016395000000003</v>
      </c>
      <c r="H293" s="77">
        <v>-1.8423069999999999</v>
      </c>
      <c r="I293" s="77">
        <v>-1.4557249999999999E-3</v>
      </c>
      <c r="J293" s="78">
        <f t="shared" si="4"/>
        <v>4.5913652472448035E-4</v>
      </c>
      <c r="K293" s="78">
        <f>I293/'סכום נכסי הקרן'!$C$42</f>
        <v>-2.7768879022776964E-6</v>
      </c>
    </row>
    <row r="294" spans="2:11">
      <c r="B294" t="s">
        <v>2524</v>
      </c>
      <c r="C294" t="s">
        <v>2525</v>
      </c>
      <c r="D294" t="s">
        <v>2003</v>
      </c>
      <c r="E294" t="s">
        <v>106</v>
      </c>
      <c r="F294" s="89">
        <v>45166</v>
      </c>
      <c r="G294" s="77">
        <v>298.22470800000002</v>
      </c>
      <c r="H294" s="77">
        <v>0.83067599999999997</v>
      </c>
      <c r="I294" s="77">
        <v>2.4772800000000001E-3</v>
      </c>
      <c r="J294" s="78">
        <f t="shared" si="4"/>
        <v>-7.813355750361234E-4</v>
      </c>
      <c r="K294" s="78">
        <f>I294/'סכום נכסי הקרן'!$C$42</f>
        <v>4.7255689519342543E-6</v>
      </c>
    </row>
    <row r="295" spans="2:11">
      <c r="B295" t="s">
        <v>2526</v>
      </c>
      <c r="C295" t="s">
        <v>2527</v>
      </c>
      <c r="D295" t="s">
        <v>2003</v>
      </c>
      <c r="E295" t="s">
        <v>106</v>
      </c>
      <c r="F295" s="89">
        <v>45167</v>
      </c>
      <c r="G295" s="77">
        <v>211.36588</v>
      </c>
      <c r="H295" s="77">
        <v>1.111299</v>
      </c>
      <c r="I295" s="77">
        <v>2.3489069999999999E-3</v>
      </c>
      <c r="J295" s="78">
        <f t="shared" si="4"/>
        <v>-7.4084665502138444E-4</v>
      </c>
      <c r="K295" s="78">
        <f>I295/'סכום נכסי הקרן'!$C$42</f>
        <v>4.4806893004347641E-6</v>
      </c>
    </row>
    <row r="296" spans="2:11">
      <c r="B296" t="s">
        <v>2528</v>
      </c>
      <c r="C296" t="s">
        <v>2529</v>
      </c>
      <c r="D296" t="s">
        <v>2003</v>
      </c>
      <c r="E296" t="s">
        <v>110</v>
      </c>
      <c r="F296" s="89">
        <v>45145</v>
      </c>
      <c r="G296" s="77">
        <v>8520.75</v>
      </c>
      <c r="H296" s="77">
        <v>-4.6024120000000002</v>
      </c>
      <c r="I296" s="77">
        <v>-0.39216000000000001</v>
      </c>
      <c r="J296" s="78">
        <f t="shared" si="4"/>
        <v>0.123687495602502</v>
      </c>
      <c r="K296" s="78">
        <f>I296/'סכום נכסי הקרן'!$C$42</f>
        <v>-7.4807010922888699E-4</v>
      </c>
    </row>
    <row r="297" spans="2:11">
      <c r="B297" t="s">
        <v>2530</v>
      </c>
      <c r="C297" t="s">
        <v>2531</v>
      </c>
      <c r="D297" t="s">
        <v>2003</v>
      </c>
      <c r="E297" t="s">
        <v>113</v>
      </c>
      <c r="F297" s="89">
        <v>45167</v>
      </c>
      <c r="G297" s="77">
        <v>217.32999000000001</v>
      </c>
      <c r="H297" s="77">
        <v>-2.9015240000000002</v>
      </c>
      <c r="I297" s="77">
        <v>-6.3058820000000005E-3</v>
      </c>
      <c r="J297" s="78">
        <f t="shared" si="4"/>
        <v>1.9888789069382306E-3</v>
      </c>
      <c r="K297" s="78">
        <f>I297/'סכום נכסי הקרן'!$C$42</f>
        <v>-1.2028870452173788E-5</v>
      </c>
    </row>
    <row r="298" spans="2:11">
      <c r="B298" t="s">
        <v>2532</v>
      </c>
      <c r="C298" t="s">
        <v>2533</v>
      </c>
      <c r="D298" t="s">
        <v>2003</v>
      </c>
      <c r="E298" t="s">
        <v>106</v>
      </c>
      <c r="F298" s="89">
        <v>45127</v>
      </c>
      <c r="G298" s="77">
        <v>171.22070599999998</v>
      </c>
      <c r="H298" s="77">
        <v>-8.0600310000000004</v>
      </c>
      <c r="I298" s="77">
        <v>-1.3800442E-2</v>
      </c>
      <c r="J298" s="78">
        <f t="shared" si="4"/>
        <v>4.3526675570878821E-3</v>
      </c>
      <c r="K298" s="78">
        <f>I298/'סכום נכסי הקרן'!$C$42</f>
        <v>-2.6325219691827108E-5</v>
      </c>
    </row>
    <row r="299" spans="2:11">
      <c r="B299" t="s">
        <v>2534</v>
      </c>
      <c r="C299" t="s">
        <v>2535</v>
      </c>
      <c r="D299" t="s">
        <v>2003</v>
      </c>
      <c r="E299" t="s">
        <v>106</v>
      </c>
      <c r="F299" s="89">
        <v>45127</v>
      </c>
      <c r="G299" s="77">
        <v>445.549375</v>
      </c>
      <c r="H299" s="77">
        <v>-8.0337359999999993</v>
      </c>
      <c r="I299" s="77">
        <v>-3.5794260000000001E-2</v>
      </c>
      <c r="J299" s="78">
        <f t="shared" si="4"/>
        <v>1.1289530743433326E-2</v>
      </c>
      <c r="K299" s="78">
        <f>I299/'סכום נכסי הקרן'!$C$42</f>
        <v>-6.8279824530720069E-5</v>
      </c>
    </row>
    <row r="300" spans="2:11">
      <c r="B300" t="s">
        <v>2536</v>
      </c>
      <c r="C300" t="s">
        <v>2537</v>
      </c>
      <c r="D300" t="s">
        <v>2003</v>
      </c>
      <c r="E300" t="s">
        <v>106</v>
      </c>
      <c r="F300" s="89">
        <v>45127</v>
      </c>
      <c r="G300" s="77">
        <v>388.65190699999999</v>
      </c>
      <c r="H300" s="77">
        <v>-8.0273629999999994</v>
      </c>
      <c r="I300" s="77">
        <v>-3.1198501E-2</v>
      </c>
      <c r="J300" s="78">
        <f t="shared" si="4"/>
        <v>9.8400256406623674E-3</v>
      </c>
      <c r="K300" s="78">
        <f>I300/'סכום נכסי הקרן'!$C$42</f>
        <v>-5.9513122324682628E-5</v>
      </c>
    </row>
    <row r="301" spans="2:11">
      <c r="B301" t="s">
        <v>2538</v>
      </c>
      <c r="C301" t="s">
        <v>2539</v>
      </c>
      <c r="D301" t="s">
        <v>2003</v>
      </c>
      <c r="E301" t="s">
        <v>106</v>
      </c>
      <c r="F301" s="89">
        <v>45168</v>
      </c>
      <c r="G301" s="77">
        <v>127.30164000000001</v>
      </c>
      <c r="H301" s="77">
        <v>-2.4545110000000001</v>
      </c>
      <c r="I301" s="77">
        <v>-3.1246330000000004E-3</v>
      </c>
      <c r="J301" s="78">
        <f t="shared" si="4"/>
        <v>9.8551109355092992E-4</v>
      </c>
      <c r="K301" s="78">
        <f>I301/'סכום נכסי הקרן'!$C$42</f>
        <v>-5.9604359180186277E-6</v>
      </c>
    </row>
    <row r="302" spans="2:11">
      <c r="B302" t="s">
        <v>2540</v>
      </c>
      <c r="C302" t="s">
        <v>2541</v>
      </c>
      <c r="D302" t="s">
        <v>2003</v>
      </c>
      <c r="E302" t="s">
        <v>106</v>
      </c>
      <c r="F302" s="89">
        <v>45166</v>
      </c>
      <c r="G302" s="77">
        <v>254.60328000000001</v>
      </c>
      <c r="H302" s="77">
        <v>-2.3915009999999999</v>
      </c>
      <c r="I302" s="77">
        <v>-6.0888399999999999E-3</v>
      </c>
      <c r="J302" s="78">
        <f t="shared" si="4"/>
        <v>1.9204237319572067E-3</v>
      </c>
      <c r="K302" s="78">
        <f>I302/'סכום נכסי הקרן'!$C$42</f>
        <v>-1.1614849051094491E-5</v>
      </c>
    </row>
    <row r="303" spans="2:11">
      <c r="B303" t="s">
        <v>2542</v>
      </c>
      <c r="C303" t="s">
        <v>2543</v>
      </c>
      <c r="D303" t="s">
        <v>2003</v>
      </c>
      <c r="E303" t="s">
        <v>106</v>
      </c>
      <c r="F303" s="89">
        <v>45166</v>
      </c>
      <c r="G303" s="77">
        <v>76.380983999999998</v>
      </c>
      <c r="H303" s="77">
        <v>-2.354304</v>
      </c>
      <c r="I303" s="77">
        <v>-1.7982409999999999E-3</v>
      </c>
      <c r="J303" s="78">
        <f t="shared" si="4"/>
        <v>5.6716627340814662E-4</v>
      </c>
      <c r="K303" s="78">
        <f>I303/'סכום נכסי הקרן'!$C$42</f>
        <v>-3.4302589282177244E-6</v>
      </c>
    </row>
    <row r="304" spans="2:11">
      <c r="B304" t="s">
        <v>2544</v>
      </c>
      <c r="C304" t="s">
        <v>2545</v>
      </c>
      <c r="D304" t="s">
        <v>2003</v>
      </c>
      <c r="E304" t="s">
        <v>106</v>
      </c>
      <c r="F304" s="89">
        <v>45168</v>
      </c>
      <c r="G304" s="77">
        <v>101.841312</v>
      </c>
      <c r="H304" s="77">
        <v>-2.3507289999999998</v>
      </c>
      <c r="I304" s="77">
        <v>-2.394013E-3</v>
      </c>
      <c r="J304" s="78">
        <f t="shared" si="4"/>
        <v>7.5507311406016061E-4</v>
      </c>
      <c r="K304" s="78">
        <f>I304/'סכום נכסי הקרן'!$C$42</f>
        <v>-4.5667318604788233E-6</v>
      </c>
    </row>
    <row r="305" spans="2:11">
      <c r="B305" t="s">
        <v>2546</v>
      </c>
      <c r="C305" t="s">
        <v>2547</v>
      </c>
      <c r="D305" t="s">
        <v>2003</v>
      </c>
      <c r="E305" t="s">
        <v>106</v>
      </c>
      <c r="F305" s="89">
        <v>45189</v>
      </c>
      <c r="G305" s="77">
        <v>95.476230000000001</v>
      </c>
      <c r="H305" s="77">
        <v>-0.92649800000000004</v>
      </c>
      <c r="I305" s="77">
        <v>-8.8458499999999991E-4</v>
      </c>
      <c r="J305" s="78">
        <f t="shared" si="4"/>
        <v>2.7899863141967363E-4</v>
      </c>
      <c r="K305" s="78">
        <f>I305/'סכום נכסי הקרן'!$C$42</f>
        <v>-1.6874020745926023E-6</v>
      </c>
    </row>
    <row r="306" spans="2:11">
      <c r="B306" t="s">
        <v>2548</v>
      </c>
      <c r="C306" t="s">
        <v>2549</v>
      </c>
      <c r="D306" t="s">
        <v>2003</v>
      </c>
      <c r="E306" t="s">
        <v>106</v>
      </c>
      <c r="F306" s="89">
        <v>45189</v>
      </c>
      <c r="G306" s="77">
        <v>95.476230000000001</v>
      </c>
      <c r="H306" s="77">
        <v>-0.88827400000000001</v>
      </c>
      <c r="I306" s="77">
        <v>-8.4809000000000002E-4</v>
      </c>
      <c r="J306" s="78">
        <f t="shared" si="4"/>
        <v>2.6748808686639615E-4</v>
      </c>
      <c r="K306" s="78">
        <f>I306/'סכום נכסי הקרן'!$C$42</f>
        <v>-1.6177855440022612E-6</v>
      </c>
    </row>
    <row r="307" spans="2:11">
      <c r="B307" t="s">
        <v>2550</v>
      </c>
      <c r="C307" t="s">
        <v>2551</v>
      </c>
      <c r="D307" t="s">
        <v>2003</v>
      </c>
      <c r="E307" t="s">
        <v>106</v>
      </c>
      <c r="F307" s="89">
        <v>45195</v>
      </c>
      <c r="G307" s="77">
        <v>95.476230000000001</v>
      </c>
      <c r="H307" s="77">
        <v>-0.216803</v>
      </c>
      <c r="I307" s="77">
        <v>-2.0699500000000002E-4</v>
      </c>
      <c r="J307" s="78">
        <f t="shared" si="4"/>
        <v>6.5286345247449768E-5</v>
      </c>
      <c r="K307" s="78">
        <f>I307/'סכום נכסי הקרן'!$C$42</f>
        <v>-3.9485611041369206E-7</v>
      </c>
    </row>
    <row r="308" spans="2:11">
      <c r="B308" t="s">
        <v>2552</v>
      </c>
      <c r="C308" t="s">
        <v>2553</v>
      </c>
      <c r="D308" t="s">
        <v>2003</v>
      </c>
      <c r="E308" t="s">
        <v>106</v>
      </c>
      <c r="F308" s="89">
        <v>45196</v>
      </c>
      <c r="G308" s="77">
        <v>95.476230000000001</v>
      </c>
      <c r="H308" s="77">
        <v>7.5056999999999999E-2</v>
      </c>
      <c r="I308" s="77">
        <v>7.1662000000000006E-5</v>
      </c>
      <c r="J308" s="78">
        <f t="shared" si="4"/>
        <v>-2.2602237122262592E-5</v>
      </c>
      <c r="K308" s="78">
        <f>I308/'סכום נכסי הקרן'!$C$42</f>
        <v>1.3669981682874465E-7</v>
      </c>
    </row>
    <row r="309" spans="2:11">
      <c r="B309" t="s">
        <v>2554</v>
      </c>
      <c r="C309" t="s">
        <v>2555</v>
      </c>
      <c r="D309" t="s">
        <v>2003</v>
      </c>
      <c r="E309" t="s">
        <v>120</v>
      </c>
      <c r="F309" s="89">
        <v>45176</v>
      </c>
      <c r="G309" s="77">
        <v>152.039017</v>
      </c>
      <c r="H309" s="77">
        <v>-0.34638600000000003</v>
      </c>
      <c r="I309" s="77">
        <v>-5.2664299999999992E-4</v>
      </c>
      <c r="J309" s="78">
        <f t="shared" si="4"/>
        <v>1.6610351322569474E-4</v>
      </c>
      <c r="K309" s="78">
        <f>I309/'סכום נכסי הקרן'!$C$42</f>
        <v>-1.0046049738235126E-6</v>
      </c>
    </row>
    <row r="310" spans="2:11">
      <c r="B310" t="s">
        <v>2556</v>
      </c>
      <c r="C310" t="s">
        <v>2557</v>
      </c>
      <c r="D310" t="s">
        <v>2003</v>
      </c>
      <c r="E310" t="s">
        <v>120</v>
      </c>
      <c r="F310" s="89">
        <v>45161</v>
      </c>
      <c r="G310" s="77">
        <v>867.85033200000009</v>
      </c>
      <c r="H310" s="77">
        <v>0.42846499999999998</v>
      </c>
      <c r="I310" s="77">
        <v>3.7184359999999994E-3</v>
      </c>
      <c r="J310" s="78">
        <f t="shared" si="4"/>
        <v>-1.1727969104400884E-3</v>
      </c>
      <c r="K310" s="78">
        <f>I310/'סכום נכסי הקרן'!$C$42</f>
        <v>7.0931528577127322E-6</v>
      </c>
    </row>
    <row r="311" spans="2:11">
      <c r="B311" t="s">
        <v>2558</v>
      </c>
      <c r="C311" t="s">
        <v>2559</v>
      </c>
      <c r="D311" t="s">
        <v>2003</v>
      </c>
      <c r="E311" t="s">
        <v>120</v>
      </c>
      <c r="F311" s="89">
        <v>45180</v>
      </c>
      <c r="G311" s="77">
        <v>79.853424000000004</v>
      </c>
      <c r="H311" s="77">
        <v>0.65029300000000001</v>
      </c>
      <c r="I311" s="77">
        <v>5.1928100000000002E-4</v>
      </c>
      <c r="J311" s="78">
        <f t="shared" si="4"/>
        <v>-1.6378153407783263E-4</v>
      </c>
      <c r="K311" s="78">
        <f>I311/'סכום נכסי הקרן'!$C$42</f>
        <v>9.9056149120380889E-7</v>
      </c>
    </row>
    <row r="312" spans="2:11">
      <c r="B312" t="s">
        <v>2560</v>
      </c>
      <c r="C312" t="s">
        <v>2561</v>
      </c>
      <c r="D312" t="s">
        <v>2003</v>
      </c>
      <c r="E312" t="s">
        <v>106</v>
      </c>
      <c r="F312" s="89">
        <v>45127</v>
      </c>
      <c r="G312" s="77">
        <v>699.03680599999996</v>
      </c>
      <c r="H312" s="77">
        <v>2.6752400000000001</v>
      </c>
      <c r="I312" s="77">
        <v>1.8700908999999998E-2</v>
      </c>
      <c r="J312" s="78">
        <f t="shared" si="4"/>
        <v>-5.898277743013795E-3</v>
      </c>
      <c r="K312" s="78">
        <f>I312/'סכום נכסי הקרן'!$C$42</f>
        <v>3.567317176231506E-5</v>
      </c>
    </row>
    <row r="313" spans="2:11">
      <c r="B313" t="s">
        <v>2562</v>
      </c>
      <c r="C313" t="s">
        <v>2563</v>
      </c>
      <c r="D313" t="s">
        <v>2003</v>
      </c>
      <c r="E313" t="s">
        <v>106</v>
      </c>
      <c r="F313" s="89">
        <v>45127</v>
      </c>
      <c r="G313" s="77">
        <v>290.24658099999999</v>
      </c>
      <c r="H313" s="77">
        <v>2.6529829999999999</v>
      </c>
      <c r="I313" s="77">
        <v>7.7001929999999993E-3</v>
      </c>
      <c r="J313" s="78">
        <f t="shared" si="4"/>
        <v>-2.4286454197927289E-3</v>
      </c>
      <c r="K313" s="78">
        <f>I313/'סכום נכסי הקרן'!$C$42</f>
        <v>1.4688607248555462E-5</v>
      </c>
    </row>
    <row r="314" spans="2:11">
      <c r="B314" t="s">
        <v>2564</v>
      </c>
      <c r="C314" t="s">
        <v>2565</v>
      </c>
      <c r="D314" t="s">
        <v>2003</v>
      </c>
      <c r="E314" t="s">
        <v>106</v>
      </c>
      <c r="F314" s="89">
        <v>45127</v>
      </c>
      <c r="G314" s="77">
        <v>217.60850500000001</v>
      </c>
      <c r="H314" s="77">
        <v>2.6188570000000002</v>
      </c>
      <c r="I314" s="77">
        <v>5.6988550000000001E-3</v>
      </c>
      <c r="J314" s="78">
        <f t="shared" si="4"/>
        <v>-1.7974222326392199E-3</v>
      </c>
      <c r="K314" s="78">
        <f>I314/'סכום נכסי הקרן'!$C$42</f>
        <v>1.087092789251731E-5</v>
      </c>
    </row>
    <row r="315" spans="2:11">
      <c r="B315" t="s">
        <v>2566</v>
      </c>
      <c r="C315" t="s">
        <v>2567</v>
      </c>
      <c r="D315" t="s">
        <v>2003</v>
      </c>
      <c r="E315" t="s">
        <v>110</v>
      </c>
      <c r="F315" s="89">
        <v>45195</v>
      </c>
      <c r="G315" s="77">
        <v>202.75036700000001</v>
      </c>
      <c r="H315" s="77">
        <v>0.410551</v>
      </c>
      <c r="I315" s="77">
        <v>8.3239300000000007E-4</v>
      </c>
      <c r="J315" s="78">
        <f t="shared" si="4"/>
        <v>-2.625372437960359E-4</v>
      </c>
      <c r="K315" s="78">
        <f>I315/'סכום נכסי הקרן'!$C$42</f>
        <v>1.5878425194598146E-6</v>
      </c>
    </row>
    <row r="316" spans="2:11">
      <c r="B316" t="s">
        <v>2568</v>
      </c>
      <c r="C316" t="s">
        <v>2569</v>
      </c>
      <c r="D316" t="s">
        <v>2003</v>
      </c>
      <c r="E316" t="s">
        <v>110</v>
      </c>
      <c r="F316" s="89">
        <v>45195</v>
      </c>
      <c r="G316" s="77">
        <v>202.79788300000001</v>
      </c>
      <c r="H316" s="77">
        <v>0.43388500000000002</v>
      </c>
      <c r="I316" s="77">
        <v>8.7990900000000001E-4</v>
      </c>
      <c r="J316" s="78">
        <f t="shared" si="4"/>
        <v>-2.7752381825811383E-4</v>
      </c>
      <c r="K316" s="78">
        <f>I316/'סכום נכסי הקרן'!$C$42</f>
        <v>1.678482307582315E-6</v>
      </c>
    </row>
    <row r="317" spans="2:11">
      <c r="B317" t="s">
        <v>2570</v>
      </c>
      <c r="C317" t="s">
        <v>2571</v>
      </c>
      <c r="D317" t="s">
        <v>2003</v>
      </c>
      <c r="E317" t="s">
        <v>110</v>
      </c>
      <c r="F317" s="89">
        <v>45078</v>
      </c>
      <c r="G317" s="77">
        <v>1001.998299</v>
      </c>
      <c r="H317" s="77">
        <v>1.853596</v>
      </c>
      <c r="I317" s="77">
        <v>1.8572997000000001E-2</v>
      </c>
      <c r="J317" s="78">
        <f t="shared" si="4"/>
        <v>-5.857934222671315E-3</v>
      </c>
      <c r="K317" s="78">
        <f>I317/'סכום נכסי הקרן'!$C$42</f>
        <v>3.5429171497597382E-5</v>
      </c>
    </row>
    <row r="318" spans="2:11">
      <c r="B318" t="s">
        <v>2570</v>
      </c>
      <c r="C318" t="s">
        <v>2572</v>
      </c>
      <c r="D318" t="s">
        <v>2003</v>
      </c>
      <c r="E318" t="s">
        <v>110</v>
      </c>
      <c r="F318" s="89">
        <v>45078</v>
      </c>
      <c r="G318" s="77">
        <v>416.00226900000001</v>
      </c>
      <c r="H318" s="77">
        <v>1.853596</v>
      </c>
      <c r="I318" s="77">
        <v>7.711E-3</v>
      </c>
      <c r="J318" s="78">
        <f t="shared" si="4"/>
        <v>-2.432053953975145E-3</v>
      </c>
      <c r="K318" s="78">
        <f>I318/'סכום נכסי הקרן'!$C$42</f>
        <v>1.4709222287494766E-5</v>
      </c>
    </row>
    <row r="319" spans="2:11">
      <c r="B319" t="s">
        <v>2573</v>
      </c>
      <c r="C319" t="s">
        <v>2574</v>
      </c>
      <c r="D319" t="s">
        <v>2003</v>
      </c>
      <c r="E319" t="s">
        <v>110</v>
      </c>
      <c r="F319" s="89">
        <v>45078</v>
      </c>
      <c r="G319" s="77">
        <v>255.61181099999999</v>
      </c>
      <c r="H319" s="77">
        <v>1.853596</v>
      </c>
      <c r="I319" s="77">
        <v>4.7380089999999996E-3</v>
      </c>
      <c r="J319" s="78">
        <f t="shared" si="4"/>
        <v>-1.4943708367811984E-3</v>
      </c>
      <c r="K319" s="78">
        <f>I319/'סכום נכסי הקרן'!$C$42</f>
        <v>9.0380531164765633E-6</v>
      </c>
    </row>
    <row r="320" spans="2:11">
      <c r="B320" t="s">
        <v>2575</v>
      </c>
      <c r="C320" t="s">
        <v>2576</v>
      </c>
      <c r="D320" t="s">
        <v>2003</v>
      </c>
      <c r="E320" t="s">
        <v>110</v>
      </c>
      <c r="F320" s="89">
        <v>45181</v>
      </c>
      <c r="G320" s="77">
        <v>565.19456300000002</v>
      </c>
      <c r="H320" s="77">
        <v>1.755172</v>
      </c>
      <c r="I320" s="77">
        <v>9.9201359999999995E-3</v>
      </c>
      <c r="J320" s="78">
        <f t="shared" si="4"/>
        <v>-3.1288167530503408E-3</v>
      </c>
      <c r="K320" s="78">
        <f>I320/'סכום נכסי הקרן'!$C$42</f>
        <v>1.8923289527451586E-5</v>
      </c>
    </row>
    <row r="321" spans="2:11">
      <c r="B321" t="s">
        <v>2577</v>
      </c>
      <c r="C321" t="s">
        <v>2578</v>
      </c>
      <c r="D321" t="s">
        <v>2003</v>
      </c>
      <c r="E321" t="s">
        <v>110</v>
      </c>
      <c r="F321" s="89">
        <v>45181</v>
      </c>
      <c r="G321" s="77">
        <v>205.56330800000001</v>
      </c>
      <c r="H321" s="77">
        <v>1.773339</v>
      </c>
      <c r="I321" s="77">
        <v>3.6453350000000004E-3</v>
      </c>
      <c r="J321" s="78">
        <f t="shared" si="4"/>
        <v>-1.1497408118679791E-3</v>
      </c>
      <c r="K321" s="78">
        <f>I321/'סכום נכסי הקרן'!$C$42</f>
        <v>6.9537080569815507E-6</v>
      </c>
    </row>
    <row r="322" spans="2:11">
      <c r="B322" t="s">
        <v>2579</v>
      </c>
      <c r="C322" t="s">
        <v>2580</v>
      </c>
      <c r="D322" t="s">
        <v>2003</v>
      </c>
      <c r="E322" t="s">
        <v>110</v>
      </c>
      <c r="F322" s="89">
        <v>45176</v>
      </c>
      <c r="G322" s="77">
        <v>925.07765099999995</v>
      </c>
      <c r="H322" s="77">
        <v>1.713722</v>
      </c>
      <c r="I322" s="77">
        <v>1.5853261E-2</v>
      </c>
      <c r="J322" s="78">
        <f t="shared" si="4"/>
        <v>-5.0001278820451254E-3</v>
      </c>
      <c r="K322" s="78">
        <f>I322/'סכום נכסי הקרן'!$C$42</f>
        <v>3.0241102325336735E-5</v>
      </c>
    </row>
    <row r="323" spans="2:11">
      <c r="B323" t="s">
        <v>2581</v>
      </c>
      <c r="C323" t="s">
        <v>2582</v>
      </c>
      <c r="D323" t="s">
        <v>2003</v>
      </c>
      <c r="E323" t="s">
        <v>110</v>
      </c>
      <c r="F323" s="89">
        <v>45181</v>
      </c>
      <c r="G323" s="77">
        <v>836.45107299999984</v>
      </c>
      <c r="H323" s="77">
        <v>1.782421</v>
      </c>
      <c r="I323" s="77">
        <v>1.4909076E-2</v>
      </c>
      <c r="J323" s="78">
        <f t="shared" si="4"/>
        <v>-4.7023313754267848E-3</v>
      </c>
      <c r="K323" s="78">
        <f>I323/'סכום נכסי הקרן'!$C$42</f>
        <v>2.8440009465069809E-5</v>
      </c>
    </row>
    <row r="324" spans="2:11">
      <c r="B324" t="s">
        <v>2583</v>
      </c>
      <c r="C324" t="s">
        <v>2584</v>
      </c>
      <c r="D324" t="s">
        <v>2003</v>
      </c>
      <c r="E324" t="s">
        <v>110</v>
      </c>
      <c r="F324" s="89">
        <v>45176</v>
      </c>
      <c r="G324" s="77">
        <v>292.42999500000002</v>
      </c>
      <c r="H324" s="77">
        <v>1.7318929999999999</v>
      </c>
      <c r="I324" s="77">
        <v>5.064575E-3</v>
      </c>
      <c r="J324" s="78">
        <f t="shared" si="4"/>
        <v>-1.5973699460450875E-3</v>
      </c>
      <c r="K324" s="78">
        <f>I324/'סכום נכסי הקרן'!$C$42</f>
        <v>9.6609985043040848E-6</v>
      </c>
    </row>
    <row r="325" spans="2:11">
      <c r="B325" t="s">
        <v>2585</v>
      </c>
      <c r="C325" t="s">
        <v>2586</v>
      </c>
      <c r="D325" t="s">
        <v>2003</v>
      </c>
      <c r="E325" t="s">
        <v>110</v>
      </c>
      <c r="F325" s="89">
        <v>45176</v>
      </c>
      <c r="G325" s="77">
        <v>360.58925399999998</v>
      </c>
      <c r="H325" s="77">
        <v>1.7318929999999999</v>
      </c>
      <c r="I325" s="77">
        <v>6.2450200000000004E-3</v>
      </c>
      <c r="J325" s="78">
        <f t="shared" si="4"/>
        <v>-1.9696829961942499E-3</v>
      </c>
      <c r="K325" s="78">
        <f>I325/'סכום נכסי הקרן'!$C$42</f>
        <v>1.1912772321339718E-5</v>
      </c>
    </row>
    <row r="326" spans="2:11">
      <c r="B326" t="s">
        <v>2587</v>
      </c>
      <c r="C326" t="s">
        <v>2588</v>
      </c>
      <c r="D326" t="s">
        <v>2003</v>
      </c>
      <c r="E326" t="s">
        <v>110</v>
      </c>
      <c r="F326" s="89">
        <v>45175</v>
      </c>
      <c r="G326" s="77">
        <v>317.65879999999999</v>
      </c>
      <c r="H326" s="77">
        <v>1.9286909999999999</v>
      </c>
      <c r="I326" s="77">
        <v>6.1266569999999998E-3</v>
      </c>
      <c r="J326" s="78">
        <f t="shared" si="4"/>
        <v>-1.9323512360912333E-3</v>
      </c>
      <c r="K326" s="78">
        <f>I326/'סכום נכסי הקרן'!$C$42</f>
        <v>1.1686987380655662E-5</v>
      </c>
    </row>
    <row r="327" spans="2:11">
      <c r="B327" t="s">
        <v>2589</v>
      </c>
      <c r="C327" t="s">
        <v>2590</v>
      </c>
      <c r="D327" t="s">
        <v>2003</v>
      </c>
      <c r="E327" t="s">
        <v>110</v>
      </c>
      <c r="F327" s="89">
        <v>45183</v>
      </c>
      <c r="G327" s="77">
        <v>1468.2411790000001</v>
      </c>
      <c r="H327" s="77">
        <v>1.849523</v>
      </c>
      <c r="I327" s="77">
        <v>2.7155452E-2</v>
      </c>
      <c r="J327" s="78">
        <f t="shared" si="4"/>
        <v>-8.5648455983117957E-3</v>
      </c>
      <c r="K327" s="78">
        <f>I327/'סכום נכסי הקרן'!$C$42</f>
        <v>5.1800749550693078E-5</v>
      </c>
    </row>
    <row r="328" spans="2:11">
      <c r="B328" t="s">
        <v>2589</v>
      </c>
      <c r="C328" t="s">
        <v>2591</v>
      </c>
      <c r="D328" t="s">
        <v>2003</v>
      </c>
      <c r="E328" t="s">
        <v>110</v>
      </c>
      <c r="F328" s="89">
        <v>45183</v>
      </c>
      <c r="G328" s="77">
        <v>348.13822499999992</v>
      </c>
      <c r="H328" s="77">
        <v>1.849523</v>
      </c>
      <c r="I328" s="77">
        <v>6.4388949999999992E-3</v>
      </c>
      <c r="J328" s="78">
        <f t="shared" si="4"/>
        <v>-2.030831285693268E-3</v>
      </c>
      <c r="K328" s="78">
        <f>I328/'סכום נכסי הקרן'!$C$42</f>
        <v>1.2282601198396913E-5</v>
      </c>
    </row>
    <row r="329" spans="2:11">
      <c r="B329" t="s">
        <v>2592</v>
      </c>
      <c r="C329" t="s">
        <v>2593</v>
      </c>
      <c r="D329" t="s">
        <v>2003</v>
      </c>
      <c r="E329" t="s">
        <v>110</v>
      </c>
      <c r="F329" s="89">
        <v>45183</v>
      </c>
      <c r="G329" s="77">
        <v>226.36207400000001</v>
      </c>
      <c r="H329" s="77">
        <v>1.849523</v>
      </c>
      <c r="I329" s="77">
        <v>4.1866180000000005E-3</v>
      </c>
      <c r="J329" s="78">
        <f t="shared" si="4"/>
        <v>-1.3204617897397892E-3</v>
      </c>
      <c r="K329" s="78">
        <f>I329/'סכום נכסי הקרן'!$C$42</f>
        <v>7.9862397607089565E-6</v>
      </c>
    </row>
    <row r="330" spans="2:11">
      <c r="B330" t="s">
        <v>2594</v>
      </c>
      <c r="C330" t="s">
        <v>2595</v>
      </c>
      <c r="D330" t="s">
        <v>2003</v>
      </c>
      <c r="E330" t="s">
        <v>110</v>
      </c>
      <c r="F330" s="89">
        <v>45183</v>
      </c>
      <c r="G330" s="77">
        <v>1268.6095519999999</v>
      </c>
      <c r="H330" s="77">
        <v>1.854052</v>
      </c>
      <c r="I330" s="77">
        <v>2.3520679000000003E-2</v>
      </c>
      <c r="J330" s="78">
        <f t="shared" si="4"/>
        <v>-7.4184360474815417E-3</v>
      </c>
      <c r="K330" s="78">
        <f>I330/'סכום נכסי הקרן'!$C$42</f>
        <v>4.4867189179588914E-5</v>
      </c>
    </row>
    <row r="331" spans="2:11">
      <c r="B331" t="s">
        <v>2596</v>
      </c>
      <c r="C331" t="s">
        <v>2597</v>
      </c>
      <c r="D331" t="s">
        <v>2003</v>
      </c>
      <c r="E331" t="s">
        <v>110</v>
      </c>
      <c r="F331" s="89">
        <v>45161</v>
      </c>
      <c r="G331" s="77">
        <v>259.41308299999997</v>
      </c>
      <c r="H331" s="77">
        <v>2.7316560000000001</v>
      </c>
      <c r="I331" s="77">
        <v>7.0862730000000006E-3</v>
      </c>
      <c r="J331" s="78">
        <f t="shared" si="4"/>
        <v>-2.2350146892228394E-3</v>
      </c>
      <c r="K331" s="78">
        <f>I331/'סכום נכסי הקרן'!$C$42</f>
        <v>1.351751585356924E-5</v>
      </c>
    </row>
    <row r="332" spans="2:11">
      <c r="B332" t="s">
        <v>2598</v>
      </c>
      <c r="C332" t="s">
        <v>2599</v>
      </c>
      <c r="D332" t="s">
        <v>2003</v>
      </c>
      <c r="E332" t="s">
        <v>110</v>
      </c>
      <c r="F332" s="89">
        <v>45099</v>
      </c>
      <c r="G332" s="77">
        <v>799.74496700000009</v>
      </c>
      <c r="H332" s="77">
        <v>4.5984980000000002</v>
      </c>
      <c r="I332" s="77">
        <v>3.6776252999999995E-2</v>
      </c>
      <c r="J332" s="78">
        <f t="shared" ref="J332:J378" si="5">I332/$I$11</f>
        <v>-1.1599251915580375E-2</v>
      </c>
      <c r="K332" s="78">
        <f>I332/'סכום נכסי הקרן'!$C$42</f>
        <v>7.0153038552476482E-5</v>
      </c>
    </row>
    <row r="333" spans="2:11">
      <c r="B333" t="s">
        <v>2598</v>
      </c>
      <c r="C333" t="s">
        <v>2600</v>
      </c>
      <c r="D333" t="s">
        <v>2003</v>
      </c>
      <c r="E333" t="s">
        <v>110</v>
      </c>
      <c r="F333" s="89">
        <v>45099</v>
      </c>
      <c r="G333" s="77">
        <v>201.57811000000001</v>
      </c>
      <c r="H333" s="77">
        <v>4.5984980000000002</v>
      </c>
      <c r="I333" s="77">
        <v>9.2695650000000004E-3</v>
      </c>
      <c r="J333" s="78">
        <f t="shared" si="5"/>
        <v>-2.9236262754350427E-3</v>
      </c>
      <c r="K333" s="78">
        <f>I333/'סכום נכסי הקרן'!$C$42</f>
        <v>1.7682284021966208E-5</v>
      </c>
    </row>
    <row r="334" spans="2:11">
      <c r="B334" t="s">
        <v>2601</v>
      </c>
      <c r="C334" t="s">
        <v>2602</v>
      </c>
      <c r="D334" t="s">
        <v>2003</v>
      </c>
      <c r="E334" t="s">
        <v>110</v>
      </c>
      <c r="F334" s="89">
        <v>45148</v>
      </c>
      <c r="G334" s="77">
        <v>185.65536899999998</v>
      </c>
      <c r="H334" s="77">
        <v>4.620209</v>
      </c>
      <c r="I334" s="77">
        <v>8.5776660000000012E-3</v>
      </c>
      <c r="J334" s="78">
        <f t="shared" si="5"/>
        <v>-2.7054009222121866E-3</v>
      </c>
      <c r="K334" s="78">
        <f>I334/'סכום נכסי הקרן'!$C$42</f>
        <v>1.636244273140787E-5</v>
      </c>
    </row>
    <row r="335" spans="2:11">
      <c r="B335" t="s">
        <v>2603</v>
      </c>
      <c r="C335" t="s">
        <v>2604</v>
      </c>
      <c r="D335" t="s">
        <v>2003</v>
      </c>
      <c r="E335" t="s">
        <v>110</v>
      </c>
      <c r="F335" s="89">
        <v>45148</v>
      </c>
      <c r="G335" s="77">
        <v>211.92283699999999</v>
      </c>
      <c r="H335" s="77">
        <v>4.7476659999999997</v>
      </c>
      <c r="I335" s="77">
        <v>1.0061389E-2</v>
      </c>
      <c r="J335" s="78">
        <f t="shared" si="5"/>
        <v>-3.1733680326717717E-3</v>
      </c>
      <c r="K335" s="78">
        <f>I335/'סכום נכסי הקרן'!$C$42</f>
        <v>1.9192738597063246E-5</v>
      </c>
    </row>
    <row r="336" spans="2:11">
      <c r="B336" t="s">
        <v>2603</v>
      </c>
      <c r="C336" t="s">
        <v>2605</v>
      </c>
      <c r="D336" t="s">
        <v>2003</v>
      </c>
      <c r="E336" t="s">
        <v>110</v>
      </c>
      <c r="F336" s="89">
        <v>45148</v>
      </c>
      <c r="G336" s="77">
        <v>148.66356999999999</v>
      </c>
      <c r="H336" s="77">
        <v>4.7476659999999997</v>
      </c>
      <c r="I336" s="77">
        <v>7.0580499999999997E-3</v>
      </c>
      <c r="J336" s="78">
        <f t="shared" si="5"/>
        <v>-2.2261131383548528E-3</v>
      </c>
      <c r="K336" s="78">
        <f>I336/'סכום נכסי הקרן'!$C$42</f>
        <v>1.3463678688400003E-5</v>
      </c>
    </row>
    <row r="337" spans="2:11">
      <c r="B337" t="s">
        <v>2606</v>
      </c>
      <c r="C337" t="s">
        <v>2607</v>
      </c>
      <c r="D337" t="s">
        <v>2003</v>
      </c>
      <c r="E337" t="s">
        <v>110</v>
      </c>
      <c r="F337" s="89">
        <v>45133</v>
      </c>
      <c r="G337" s="77">
        <v>318.48010499999998</v>
      </c>
      <c r="H337" s="77">
        <v>4.992102</v>
      </c>
      <c r="I337" s="77">
        <v>1.5898851000000002E-2</v>
      </c>
      <c r="J337" s="78">
        <f t="shared" si="5"/>
        <v>-5.0145069949697439E-3</v>
      </c>
      <c r="K337" s="78">
        <f>I337/'סכום נכסי הקרן'!$C$42</f>
        <v>3.0328068146123522E-5</v>
      </c>
    </row>
    <row r="338" spans="2:11">
      <c r="B338" t="s">
        <v>2608</v>
      </c>
      <c r="C338" t="s">
        <v>2609</v>
      </c>
      <c r="D338" t="s">
        <v>2003</v>
      </c>
      <c r="E338" t="s">
        <v>110</v>
      </c>
      <c r="F338" s="89">
        <v>45133</v>
      </c>
      <c r="G338" s="77">
        <v>1355.1552449999999</v>
      </c>
      <c r="H338" s="77">
        <v>5.0346070000000003</v>
      </c>
      <c r="I338" s="77">
        <v>6.8226742000000007E-2</v>
      </c>
      <c r="J338" s="78">
        <f t="shared" si="5"/>
        <v>-2.1518754720262236E-2</v>
      </c>
      <c r="K338" s="78">
        <f>I338/'סכום נכסי הקרן'!$C$42</f>
        <v>1.3014684399293935E-4</v>
      </c>
    </row>
    <row r="339" spans="2:11">
      <c r="B339" t="s">
        <v>2610</v>
      </c>
      <c r="C339" t="s">
        <v>2611</v>
      </c>
      <c r="D339" t="s">
        <v>2003</v>
      </c>
      <c r="E339" t="s">
        <v>110</v>
      </c>
      <c r="F339" s="89">
        <v>45133</v>
      </c>
      <c r="G339" s="77">
        <v>447.026678</v>
      </c>
      <c r="H339" s="77">
        <v>5.0346070000000003</v>
      </c>
      <c r="I339" s="77">
        <v>2.2506037000000003E-2</v>
      </c>
      <c r="J339" s="78">
        <f t="shared" si="5"/>
        <v>-7.0984173614525893E-3</v>
      </c>
      <c r="K339" s="78">
        <f>I339/'סכום נכסי הקרן'!$C$42</f>
        <v>4.2931695116532469E-5</v>
      </c>
    </row>
    <row r="340" spans="2:11">
      <c r="B340" t="s">
        <v>2612</v>
      </c>
      <c r="C340" t="s">
        <v>2613</v>
      </c>
      <c r="D340" t="s">
        <v>2003</v>
      </c>
      <c r="E340" t="s">
        <v>110</v>
      </c>
      <c r="F340" s="89">
        <v>45133</v>
      </c>
      <c r="G340" s="77">
        <v>596.04623700000002</v>
      </c>
      <c r="H340" s="77">
        <v>5.0363069999999999</v>
      </c>
      <c r="I340" s="77">
        <v>3.0018715999999997E-2</v>
      </c>
      <c r="J340" s="78">
        <f t="shared" si="5"/>
        <v>-9.4679207549029885E-3</v>
      </c>
      <c r="K340" s="78">
        <f>I340/'סכום נכסי הקרן'!$C$42</f>
        <v>5.7262607499568887E-5</v>
      </c>
    </row>
    <row r="341" spans="2:11">
      <c r="B341" t="s">
        <v>2614</v>
      </c>
      <c r="C341" t="s">
        <v>2615</v>
      </c>
      <c r="D341" t="s">
        <v>2003</v>
      </c>
      <c r="E341" t="s">
        <v>110</v>
      </c>
      <c r="F341" s="89">
        <v>45127</v>
      </c>
      <c r="G341" s="77">
        <v>432.42696999999998</v>
      </c>
      <c r="H341" s="77">
        <v>6.2519559999999998</v>
      </c>
      <c r="I341" s="77">
        <v>2.7035144000000001E-2</v>
      </c>
      <c r="J341" s="78">
        <f t="shared" si="5"/>
        <v>-8.5269003840600984E-3</v>
      </c>
      <c r="K341" s="78">
        <f>I341/'סכום נכסי הקרן'!$C$42</f>
        <v>5.1571254398966463E-5</v>
      </c>
    </row>
    <row r="342" spans="2:11">
      <c r="B342" t="s">
        <v>2614</v>
      </c>
      <c r="C342" t="s">
        <v>2616</v>
      </c>
      <c r="D342" t="s">
        <v>2003</v>
      </c>
      <c r="E342" t="s">
        <v>110</v>
      </c>
      <c r="F342" s="89">
        <v>45127</v>
      </c>
      <c r="G342" s="77">
        <v>862.39776600000016</v>
      </c>
      <c r="H342" s="77">
        <v>6.2519559999999998</v>
      </c>
      <c r="I342" s="77">
        <v>5.3916728999999997E-2</v>
      </c>
      <c r="J342" s="78">
        <f t="shared" si="5"/>
        <v>-1.7005368168831067E-2</v>
      </c>
      <c r="K342" s="78">
        <f>I342/'סכום נכסי הקרן'!$C$42</f>
        <v>1.0284958525166843E-4</v>
      </c>
    </row>
    <row r="343" spans="2:11">
      <c r="B343" t="s">
        <v>2617</v>
      </c>
      <c r="C343" t="s">
        <v>2618</v>
      </c>
      <c r="D343" t="s">
        <v>2003</v>
      </c>
      <c r="E343" t="s">
        <v>110</v>
      </c>
      <c r="F343" s="89">
        <v>45127</v>
      </c>
      <c r="G343" s="77">
        <v>98.112779000000003</v>
      </c>
      <c r="H343" s="77">
        <v>6.2519559999999998</v>
      </c>
      <c r="I343" s="77">
        <v>6.1339679999999992E-3</v>
      </c>
      <c r="J343" s="78">
        <f t="shared" si="5"/>
        <v>-1.9346571298089754E-3</v>
      </c>
      <c r="K343" s="78">
        <f>I343/'סכום נכסי הקרן'!$C$42</f>
        <v>1.1700933577535946E-5</v>
      </c>
    </row>
    <row r="344" spans="2:11">
      <c r="B344" t="s">
        <v>2619</v>
      </c>
      <c r="C344" t="s">
        <v>2620</v>
      </c>
      <c r="D344" t="s">
        <v>2003</v>
      </c>
      <c r="E344" t="s">
        <v>110</v>
      </c>
      <c r="F344" s="89">
        <v>45127</v>
      </c>
      <c r="G344" s="77">
        <v>752.49988400000007</v>
      </c>
      <c r="H344" s="77">
        <v>6.2851059999999999</v>
      </c>
      <c r="I344" s="77">
        <v>4.7295415000000007E-2</v>
      </c>
      <c r="J344" s="78">
        <f t="shared" si="5"/>
        <v>-1.4917001822804487E-2</v>
      </c>
      <c r="K344" s="78">
        <f>I344/'סכום נכסי הקרן'!$C$42</f>
        <v>9.0219008223876846E-5</v>
      </c>
    </row>
    <row r="345" spans="2:11">
      <c r="B345" t="s">
        <v>2621</v>
      </c>
      <c r="C345" t="s">
        <v>2622</v>
      </c>
      <c r="D345" t="s">
        <v>2003</v>
      </c>
      <c r="E345" t="s">
        <v>113</v>
      </c>
      <c r="F345" s="89">
        <v>45195</v>
      </c>
      <c r="G345" s="77">
        <v>173.91819100000001</v>
      </c>
      <c r="H345" s="77">
        <v>-0.19239300000000001</v>
      </c>
      <c r="I345" s="77">
        <v>-3.3460699999999995E-4</v>
      </c>
      <c r="J345" s="78">
        <f t="shared" si="5"/>
        <v>1.0553524541275597E-4</v>
      </c>
      <c r="K345" s="78">
        <f>I345/'סכום נכסי הקרן'!$C$42</f>
        <v>-6.3828410607596428E-7</v>
      </c>
    </row>
    <row r="346" spans="2:11">
      <c r="B346" t="s">
        <v>2623</v>
      </c>
      <c r="C346" t="s">
        <v>2624</v>
      </c>
      <c r="D346" t="s">
        <v>2003</v>
      </c>
      <c r="E346" t="s">
        <v>113</v>
      </c>
      <c r="F346" s="89">
        <v>45153</v>
      </c>
      <c r="G346" s="77">
        <v>723.51233100000002</v>
      </c>
      <c r="H346" s="77">
        <v>3.6715019999999998</v>
      </c>
      <c r="I346" s="77">
        <v>2.6563767999999998E-2</v>
      </c>
      <c r="J346" s="78">
        <f t="shared" si="5"/>
        <v>-8.3782281152740799E-3</v>
      </c>
      <c r="K346" s="78">
        <f>I346/'סכום נכסי הקרן'!$C$42</f>
        <v>5.0672074738093663E-5</v>
      </c>
    </row>
    <row r="347" spans="2:11">
      <c r="B347" t="s">
        <v>2625</v>
      </c>
      <c r="C347" t="s">
        <v>2626</v>
      </c>
      <c r="D347" t="s">
        <v>2003</v>
      </c>
      <c r="E347" t="s">
        <v>113</v>
      </c>
      <c r="F347" s="89">
        <v>45153</v>
      </c>
      <c r="G347" s="77">
        <v>241.19073399999996</v>
      </c>
      <c r="H347" s="77">
        <v>3.6794720000000001</v>
      </c>
      <c r="I347" s="77">
        <v>8.8745460000000005E-3</v>
      </c>
      <c r="J347" s="78">
        <f t="shared" si="5"/>
        <v>-2.7990370495440679E-3</v>
      </c>
      <c r="K347" s="78">
        <f>I347/'סכום נכסי הקרן'!$C$42</f>
        <v>1.6928760188639286E-5</v>
      </c>
    </row>
    <row r="348" spans="2:11">
      <c r="B348" t="s">
        <v>2627</v>
      </c>
      <c r="C348" t="s">
        <v>2628</v>
      </c>
      <c r="D348" t="s">
        <v>2003</v>
      </c>
      <c r="E348" t="s">
        <v>113</v>
      </c>
      <c r="F348" s="89">
        <v>45152</v>
      </c>
      <c r="G348" s="77">
        <v>260.262857</v>
      </c>
      <c r="H348" s="77">
        <v>3.685997</v>
      </c>
      <c r="I348" s="77">
        <v>9.5932799999999992E-3</v>
      </c>
      <c r="J348" s="78">
        <f t="shared" si="5"/>
        <v>-3.0257261776151833E-3</v>
      </c>
      <c r="K348" s="78">
        <f>I348/'סכום נכסי הקרן'!$C$42</f>
        <v>1.8299790946203836E-5</v>
      </c>
    </row>
    <row r="349" spans="2:11">
      <c r="B349" t="s">
        <v>2629</v>
      </c>
      <c r="C349" t="s">
        <v>2630</v>
      </c>
      <c r="D349" t="s">
        <v>2003</v>
      </c>
      <c r="E349" t="s">
        <v>113</v>
      </c>
      <c r="F349" s="89">
        <v>45153</v>
      </c>
      <c r="G349" s="77">
        <v>518.64180499999998</v>
      </c>
      <c r="H349" s="77">
        <v>3.6946500000000002</v>
      </c>
      <c r="I349" s="77">
        <v>1.9162001000000001E-2</v>
      </c>
      <c r="J349" s="78">
        <f t="shared" si="5"/>
        <v>-6.0437064321262725E-3</v>
      </c>
      <c r="K349" s="78">
        <f>I349/'סכום נכסי הקרן'!$C$42</f>
        <v>3.6552734039968489E-5</v>
      </c>
    </row>
    <row r="350" spans="2:11">
      <c r="B350" t="s">
        <v>2631</v>
      </c>
      <c r="C350" t="s">
        <v>2632</v>
      </c>
      <c r="D350" t="s">
        <v>2003</v>
      </c>
      <c r="E350" t="s">
        <v>113</v>
      </c>
      <c r="F350" s="89">
        <v>45113</v>
      </c>
      <c r="G350" s="77">
        <v>61.544091999999999</v>
      </c>
      <c r="H350" s="77">
        <v>3.8126630000000001</v>
      </c>
      <c r="I350" s="77">
        <v>2.3464689999999999E-3</v>
      </c>
      <c r="J350" s="78">
        <f t="shared" si="5"/>
        <v>-7.4007770838154636E-4</v>
      </c>
      <c r="K350" s="78">
        <f>I350/'סכום נכסי הקרן'!$C$42</f>
        <v>4.476038660577818E-6</v>
      </c>
    </row>
    <row r="351" spans="2:11">
      <c r="B351" t="s">
        <v>2631</v>
      </c>
      <c r="C351" t="s">
        <v>2633</v>
      </c>
      <c r="D351" t="s">
        <v>2003</v>
      </c>
      <c r="E351" t="s">
        <v>113</v>
      </c>
      <c r="F351" s="89">
        <v>45113</v>
      </c>
      <c r="G351" s="77">
        <v>576.78621899999996</v>
      </c>
      <c r="H351" s="77">
        <v>3.8126630000000001</v>
      </c>
      <c r="I351" s="77">
        <v>2.1990913999999997E-2</v>
      </c>
      <c r="J351" s="78">
        <f t="shared" si="5"/>
        <v>-6.9359472630303931E-3</v>
      </c>
      <c r="K351" s="78">
        <f>I351/'סכום נכסי הקרן'!$C$42</f>
        <v>4.19490652744366E-5</v>
      </c>
    </row>
    <row r="352" spans="2:11">
      <c r="B352" t="s">
        <v>2634</v>
      </c>
      <c r="C352" t="s">
        <v>2635</v>
      </c>
      <c r="D352" t="s">
        <v>2003</v>
      </c>
      <c r="E352" t="s">
        <v>113</v>
      </c>
      <c r="F352" s="89">
        <v>45113</v>
      </c>
      <c r="G352" s="77">
        <v>603.81786599999998</v>
      </c>
      <c r="H352" s="77">
        <v>3.8285580000000001</v>
      </c>
      <c r="I352" s="77">
        <v>2.3117518E-2</v>
      </c>
      <c r="J352" s="78">
        <f t="shared" si="5"/>
        <v>-7.2912788299820501E-3</v>
      </c>
      <c r="K352" s="78">
        <f>I352/'סכום נכסי הקרן'!$C$42</f>
        <v>4.4098133964098227E-5</v>
      </c>
    </row>
    <row r="353" spans="2:11">
      <c r="B353" t="s">
        <v>2636</v>
      </c>
      <c r="C353" t="s">
        <v>2637</v>
      </c>
      <c r="D353" t="s">
        <v>2003</v>
      </c>
      <c r="E353" t="s">
        <v>113</v>
      </c>
      <c r="F353" s="89">
        <v>45113</v>
      </c>
      <c r="G353" s="77">
        <v>845.56453599999998</v>
      </c>
      <c r="H353" s="77">
        <v>3.853526</v>
      </c>
      <c r="I353" s="77">
        <v>3.2584048999999997E-2</v>
      </c>
      <c r="J353" s="78">
        <f t="shared" si="5"/>
        <v>-1.0277028298141599E-2</v>
      </c>
      <c r="K353" s="78">
        <f>I353/'סכום נכסי הקרן'!$C$42</f>
        <v>6.2156143141955841E-5</v>
      </c>
    </row>
    <row r="354" spans="2:11">
      <c r="B354" t="s">
        <v>2638</v>
      </c>
      <c r="C354" t="s">
        <v>2639</v>
      </c>
      <c r="D354" t="s">
        <v>2003</v>
      </c>
      <c r="E354" t="s">
        <v>106</v>
      </c>
      <c r="F354" s="89">
        <v>45127</v>
      </c>
      <c r="G354" s="77">
        <v>794.63</v>
      </c>
      <c r="H354" s="77">
        <v>7.2914440000000003</v>
      </c>
      <c r="I354" s="77">
        <v>5.7939999999999998E-2</v>
      </c>
      <c r="J354" s="78">
        <f t="shared" si="5"/>
        <v>-1.8274310218301115E-2</v>
      </c>
      <c r="K354" s="78">
        <f>I354/'סכום נכסי הקרן'!$C$42</f>
        <v>1.1052423023439848E-4</v>
      </c>
    </row>
    <row r="355" spans="2:11">
      <c r="B355" t="s">
        <v>2640</v>
      </c>
      <c r="C355" t="s">
        <v>2641</v>
      </c>
      <c r="D355" t="s">
        <v>2003</v>
      </c>
      <c r="E355" t="s">
        <v>106</v>
      </c>
      <c r="F355" s="89">
        <v>45141</v>
      </c>
      <c r="G355" s="77">
        <v>386.21268500000008</v>
      </c>
      <c r="H355" s="77">
        <v>4.9148449999999997</v>
      </c>
      <c r="I355" s="77">
        <v>1.8981754E-2</v>
      </c>
      <c r="J355" s="78">
        <f t="shared" si="5"/>
        <v>-5.9868564218757006E-3</v>
      </c>
      <c r="K355" s="78">
        <f>I355/'סכום נכסי הקרן'!$C$42</f>
        <v>3.6208901438534938E-5</v>
      </c>
    </row>
    <row r="356" spans="2:11" s="90" customFormat="1">
      <c r="B356" s="79" t="s">
        <v>1877</v>
      </c>
      <c r="C356" s="79"/>
      <c r="D356" s="79"/>
      <c r="E356" s="79"/>
      <c r="G356" s="81"/>
      <c r="H356" s="81"/>
      <c r="I356" s="81">
        <v>-2.3166159000000006E-2</v>
      </c>
      <c r="J356" s="80">
        <f t="shared" si="5"/>
        <v>7.3066202301085336E-3</v>
      </c>
      <c r="K356" s="80">
        <f>I356/'סכום נכסי הקרן'!$C$42</f>
        <v>-4.4190919761178517E-5</v>
      </c>
    </row>
    <row r="357" spans="2:11">
      <c r="B357" t="s">
        <v>2642</v>
      </c>
      <c r="C357" t="s">
        <v>2643</v>
      </c>
      <c r="D357" t="s">
        <v>2003</v>
      </c>
      <c r="E357" t="s">
        <v>102</v>
      </c>
      <c r="F357" s="89">
        <v>45119</v>
      </c>
      <c r="G357" s="77">
        <v>616.9</v>
      </c>
      <c r="H357" s="77">
        <v>-2.955406</v>
      </c>
      <c r="I357" s="77">
        <v>-1.8231899999999999E-2</v>
      </c>
      <c r="J357" s="78">
        <f t="shared" si="5"/>
        <v>5.7503520274256835E-3</v>
      </c>
      <c r="K357" s="78">
        <f>I357/'סכום נכסי הקרן'!$C$42</f>
        <v>-3.4778507304289429E-5</v>
      </c>
    </row>
    <row r="358" spans="2:11">
      <c r="B358" t="s">
        <v>2644</v>
      </c>
      <c r="C358" t="s">
        <v>2311</v>
      </c>
      <c r="D358" t="s">
        <v>2003</v>
      </c>
      <c r="E358" t="s">
        <v>102</v>
      </c>
      <c r="F358" s="89">
        <v>45196</v>
      </c>
      <c r="G358" s="77">
        <v>308.45</v>
      </c>
      <c r="H358" s="77">
        <v>-0.97551600000000005</v>
      </c>
      <c r="I358" s="77">
        <v>-3.0089790000000002E-3</v>
      </c>
      <c r="J358" s="78">
        <f t="shared" si="5"/>
        <v>9.4903375364779907E-4</v>
      </c>
      <c r="K358" s="78">
        <f>I358/'סכום נכסי הקרן'!$C$42</f>
        <v>-5.7398185669049042E-6</v>
      </c>
    </row>
    <row r="359" spans="2:11">
      <c r="B359" t="s">
        <v>2645</v>
      </c>
      <c r="C359" t="s">
        <v>2366</v>
      </c>
      <c r="D359" t="s">
        <v>2003</v>
      </c>
      <c r="E359" t="s">
        <v>102</v>
      </c>
      <c r="F359" s="89">
        <v>45196</v>
      </c>
      <c r="G359" s="77">
        <v>308.45</v>
      </c>
      <c r="H359" s="77">
        <v>-0.62417900000000004</v>
      </c>
      <c r="I359" s="77">
        <v>-1.9252800000000001E-3</v>
      </c>
      <c r="J359" s="78">
        <f t="shared" si="5"/>
        <v>6.072344490350496E-4</v>
      </c>
      <c r="K359" s="78">
        <f>I359/'סכום נכסי הקרן'!$C$42</f>
        <v>-3.6725938899841688E-6</v>
      </c>
    </row>
    <row r="360" spans="2:11">
      <c r="B360" s="79" t="s">
        <v>805</v>
      </c>
      <c r="C360" s="16"/>
      <c r="D360" s="16"/>
      <c r="G360" s="81"/>
      <c r="I360" s="81">
        <v>0</v>
      </c>
      <c r="J360" s="80">
        <f t="shared" si="5"/>
        <v>0</v>
      </c>
      <c r="K360" s="80">
        <f>I360/'סכום נכסי הקרן'!$C$42</f>
        <v>0</v>
      </c>
    </row>
    <row r="361" spans="2:11">
      <c r="B361" t="s">
        <v>205</v>
      </c>
      <c r="C361" t="s">
        <v>205</v>
      </c>
      <c r="D361" t="s">
        <v>205</v>
      </c>
      <c r="E361" t="s">
        <v>205</v>
      </c>
      <c r="G361" s="87">
        <v>0</v>
      </c>
      <c r="H361" s="87">
        <v>0</v>
      </c>
      <c r="I361" s="87">
        <v>0</v>
      </c>
      <c r="J361" s="86">
        <f t="shared" si="5"/>
        <v>0</v>
      </c>
      <c r="K361" s="86">
        <f>I361/'סכום נכסי הקרן'!$C$42</f>
        <v>0</v>
      </c>
    </row>
    <row r="362" spans="2:11" s="90" customFormat="1">
      <c r="B362" s="79" t="s">
        <v>2646</v>
      </c>
      <c r="C362" s="79"/>
      <c r="D362" s="79"/>
      <c r="E362" s="79"/>
      <c r="F362" s="92"/>
      <c r="G362" s="81"/>
      <c r="H362" s="81"/>
      <c r="I362" s="81">
        <f>I363+I373+I375+I377</f>
        <v>0.42761170399999998</v>
      </c>
      <c r="J362" s="80">
        <f t="shared" si="5"/>
        <v>-0.13486898398122801</v>
      </c>
      <c r="K362" s="80">
        <f>I362/'סכום נכסי הקרן'!$C$42</f>
        <v>8.1569648643112626E-4</v>
      </c>
    </row>
    <row r="363" spans="2:11" s="90" customFormat="1">
      <c r="B363" s="79" t="s">
        <v>1871</v>
      </c>
      <c r="C363" s="79"/>
      <c r="D363" s="79"/>
      <c r="E363" s="79"/>
      <c r="F363" s="92"/>
      <c r="G363" s="81"/>
      <c r="H363" s="81"/>
      <c r="I363" s="81">
        <v>0.436263609</v>
      </c>
      <c r="J363" s="80">
        <f t="shared" si="5"/>
        <v>-0.1375977999278844</v>
      </c>
      <c r="K363" s="80">
        <f>I363/'סכום נכסי הקרן'!$C$42</f>
        <v>8.3220054477054883E-4</v>
      </c>
    </row>
    <row r="364" spans="2:11">
      <c r="B364" t="s">
        <v>2647</v>
      </c>
      <c r="C364" t="s">
        <v>2648</v>
      </c>
      <c r="D364" t="s">
        <v>2003</v>
      </c>
      <c r="E364" t="s">
        <v>106</v>
      </c>
      <c r="F364" s="89">
        <v>45068</v>
      </c>
      <c r="G364" s="77">
        <v>476.71360199999998</v>
      </c>
      <c r="H364" s="77">
        <v>3.9851939999999999</v>
      </c>
      <c r="I364" s="77">
        <v>1.8997961000000001E-2</v>
      </c>
      <c r="J364" s="78">
        <f t="shared" si="5"/>
        <v>-5.9919681192472573E-3</v>
      </c>
      <c r="K364" s="78">
        <f>I364/'סכום נכסי הקרן'!$C$42</f>
        <v>3.623981732047158E-5</v>
      </c>
    </row>
    <row r="365" spans="2:11">
      <c r="B365" t="s">
        <v>2649</v>
      </c>
      <c r="C365" t="s">
        <v>2650</v>
      </c>
      <c r="D365" t="s">
        <v>2003</v>
      </c>
      <c r="E365" t="s">
        <v>198</v>
      </c>
      <c r="F365" s="89">
        <v>44909</v>
      </c>
      <c r="G365" s="77">
        <v>1652.3855599999997</v>
      </c>
      <c r="H365" s="77">
        <v>16.011657</v>
      </c>
      <c r="I365" s="77">
        <v>0.26457431600000003</v>
      </c>
      <c r="J365" s="78">
        <f t="shared" si="5"/>
        <v>-8.3446895519137532E-2</v>
      </c>
      <c r="K365" s="78">
        <f>I365/'סכום נכסי הקרן'!$C$42</f>
        <v>5.0469231300815504E-4</v>
      </c>
    </row>
    <row r="366" spans="2:11">
      <c r="B366" t="s">
        <v>2651</v>
      </c>
      <c r="C366" t="s">
        <v>2652</v>
      </c>
      <c r="D366" t="s">
        <v>2003</v>
      </c>
      <c r="E366" t="s">
        <v>106</v>
      </c>
      <c r="F366" s="89">
        <v>44868</v>
      </c>
      <c r="G366" s="77">
        <v>1069.7817809999999</v>
      </c>
      <c r="H366" s="77">
        <v>-5.1919750000000002</v>
      </c>
      <c r="I366" s="77">
        <v>-5.5542807000000007E-2</v>
      </c>
      <c r="J366" s="78">
        <f t="shared" si="5"/>
        <v>1.7518234130362909E-2</v>
      </c>
      <c r="K366" s="78">
        <f>I366/'סכום נכסי הקרן'!$C$42</f>
        <v>-1.0595143232193235E-4</v>
      </c>
    </row>
    <row r="367" spans="2:11">
      <c r="B367" t="s">
        <v>2653</v>
      </c>
      <c r="C367" t="s">
        <v>2654</v>
      </c>
      <c r="D367" t="s">
        <v>2003</v>
      </c>
      <c r="E367" t="s">
        <v>106</v>
      </c>
      <c r="F367" s="89">
        <v>44972</v>
      </c>
      <c r="G367" s="77">
        <v>4736.6237689999998</v>
      </c>
      <c r="H367" s="77">
        <v>-3.8236110000000001</v>
      </c>
      <c r="I367" s="77">
        <v>-0.18111006800000004</v>
      </c>
      <c r="J367" s="78">
        <f t="shared" si="5"/>
        <v>5.712222240748379E-2</v>
      </c>
      <c r="K367" s="78">
        <f>I367/'סכום נכסי הקרן'!$C$42</f>
        <v>-3.4547895846392078E-4</v>
      </c>
    </row>
    <row r="368" spans="2:11">
      <c r="B368" t="s">
        <v>2653</v>
      </c>
      <c r="C368" t="s">
        <v>2655</v>
      </c>
      <c r="D368" t="s">
        <v>2003</v>
      </c>
      <c r="E368" t="s">
        <v>106</v>
      </c>
      <c r="F368" s="89">
        <v>45069</v>
      </c>
      <c r="G368" s="77">
        <v>3759.573582</v>
      </c>
      <c r="H368" s="77">
        <v>2.4742760000000001</v>
      </c>
      <c r="I368" s="77">
        <v>9.302221799999999E-2</v>
      </c>
      <c r="J368" s="78">
        <f t="shared" si="5"/>
        <v>-2.9339262494415496E-2</v>
      </c>
      <c r="K368" s="78">
        <f>I368/'סכום נכסי הקרן'!$C$42</f>
        <v>1.7744578942261661E-4</v>
      </c>
    </row>
    <row r="369" spans="2:11">
      <c r="B369" t="s">
        <v>2653</v>
      </c>
      <c r="C369" t="s">
        <v>2656</v>
      </c>
      <c r="D369" t="s">
        <v>2003</v>
      </c>
      <c r="E369" t="s">
        <v>106</v>
      </c>
      <c r="F369" s="89">
        <v>45153</v>
      </c>
      <c r="G369" s="77">
        <v>5041.4752740000004</v>
      </c>
      <c r="H369" s="77">
        <v>-3.5906829999999998</v>
      </c>
      <c r="I369" s="77">
        <v>-0.18102341499999999</v>
      </c>
      <c r="J369" s="78">
        <f t="shared" si="5"/>
        <v>5.7094892000108102E-2</v>
      </c>
      <c r="K369" s="78">
        <f>I369/'סכום נכסי הקרן'!$C$42</f>
        <v>-3.4531366236239321E-4</v>
      </c>
    </row>
    <row r="370" spans="2:11">
      <c r="B370" t="s">
        <v>2657</v>
      </c>
      <c r="C370" t="s">
        <v>2658</v>
      </c>
      <c r="D370" t="s">
        <v>2003</v>
      </c>
      <c r="E370" t="s">
        <v>106</v>
      </c>
      <c r="F370" s="89">
        <v>45126</v>
      </c>
      <c r="G370" s="77">
        <v>642.41650500000003</v>
      </c>
      <c r="H370" s="77">
        <v>-7.0407929999999999</v>
      </c>
      <c r="I370" s="77">
        <v>-4.5231217999999997E-2</v>
      </c>
      <c r="J370" s="78">
        <f t="shared" si="5"/>
        <v>1.4265952869927602E-2</v>
      </c>
      <c r="K370" s="78">
        <f>I370/'סכום נכסי הקרן'!$C$42</f>
        <v>-8.6281421332659106E-5</v>
      </c>
    </row>
    <row r="371" spans="2:11">
      <c r="B371" t="s">
        <v>2659</v>
      </c>
      <c r="C371" t="s">
        <v>2660</v>
      </c>
      <c r="D371" t="s">
        <v>2003</v>
      </c>
      <c r="E371" t="s">
        <v>198</v>
      </c>
      <c r="F371" s="89">
        <v>45082</v>
      </c>
      <c r="G371" s="77">
        <v>1166.6227980000001</v>
      </c>
      <c r="H371" s="77">
        <v>6.7531949999999998</v>
      </c>
      <c r="I371" s="77">
        <v>7.8784315000000008E-2</v>
      </c>
      <c r="J371" s="78">
        <f t="shared" si="5"/>
        <v>-2.4848619479571177E-2</v>
      </c>
      <c r="K371" s="78">
        <f>I371/'סכום נכסי הקרן'!$C$42</f>
        <v>1.5028608508663058E-4</v>
      </c>
    </row>
    <row r="372" spans="2:11">
      <c r="B372" t="s">
        <v>2659</v>
      </c>
      <c r="C372" t="s">
        <v>2661</v>
      </c>
      <c r="D372" t="s">
        <v>2003</v>
      </c>
      <c r="E372" t="s">
        <v>198</v>
      </c>
      <c r="F372" s="89">
        <v>44972</v>
      </c>
      <c r="G372" s="77">
        <v>2235.5476189999999</v>
      </c>
      <c r="H372" s="77">
        <v>19.851614999999999</v>
      </c>
      <c r="I372" s="77">
        <v>0.443792307</v>
      </c>
      <c r="J372" s="78">
        <f t="shared" si="5"/>
        <v>-0.13997235572339534</v>
      </c>
      <c r="K372" s="78">
        <f>I372/'סכום נכסי הקרן'!$C$42</f>
        <v>8.4656201441358049E-4</v>
      </c>
    </row>
    <row r="373" spans="2:11">
      <c r="B373" s="79" t="s">
        <v>1880</v>
      </c>
      <c r="C373" s="16"/>
      <c r="D373" s="16"/>
      <c r="G373" s="81"/>
      <c r="I373" s="81">
        <v>0</v>
      </c>
      <c r="J373" s="80">
        <f t="shared" si="5"/>
        <v>0</v>
      </c>
      <c r="K373" s="80">
        <f>I373/'סכום נכסי הקרן'!$C$42</f>
        <v>0</v>
      </c>
    </row>
    <row r="374" spans="2:11">
      <c r="B374" t="s">
        <v>205</v>
      </c>
      <c r="C374" t="s">
        <v>205</v>
      </c>
      <c r="D374" t="s">
        <v>205</v>
      </c>
      <c r="E374" t="s">
        <v>205</v>
      </c>
      <c r="G374" s="87">
        <v>0</v>
      </c>
      <c r="H374" s="87">
        <v>0</v>
      </c>
      <c r="I374" s="87">
        <v>0</v>
      </c>
      <c r="J374" s="86">
        <f t="shared" si="5"/>
        <v>0</v>
      </c>
      <c r="K374" s="86">
        <f>I374/'סכום נכסי הקרן'!$C$42</f>
        <v>0</v>
      </c>
    </row>
    <row r="375" spans="2:11">
      <c r="B375" s="79" t="s">
        <v>1877</v>
      </c>
      <c r="C375" s="16"/>
      <c r="D375" s="16"/>
      <c r="G375" s="81"/>
      <c r="I375" s="81">
        <v>-8.6519049999999997E-3</v>
      </c>
      <c r="J375" s="80">
        <f t="shared" si="5"/>
        <v>2.7288159466563773E-3</v>
      </c>
      <c r="K375" s="80">
        <f>I375/'סכום נכסי הקרן'!$C$42</f>
        <v>-1.6504058339422563E-5</v>
      </c>
    </row>
    <row r="376" spans="2:11">
      <c r="B376" t="s">
        <v>2662</v>
      </c>
      <c r="C376" t="s">
        <v>2663</v>
      </c>
      <c r="D376" t="s">
        <v>2003</v>
      </c>
      <c r="E376" t="s">
        <v>106</v>
      </c>
      <c r="F376" s="89">
        <v>45195</v>
      </c>
      <c r="G376" s="77">
        <v>1994.2203099999999</v>
      </c>
      <c r="H376" s="77">
        <v>-0.43384899999999998</v>
      </c>
      <c r="I376" s="77">
        <v>-8.6519049999999997E-3</v>
      </c>
      <c r="J376" s="78">
        <f t="shared" si="5"/>
        <v>2.7288159466563773E-3</v>
      </c>
      <c r="K376" s="78">
        <f>I376/'סכום נכסי הקרן'!$C$42</f>
        <v>-1.6504058339422563E-5</v>
      </c>
    </row>
    <row r="377" spans="2:11">
      <c r="B377" s="79" t="s">
        <v>805</v>
      </c>
      <c r="C377" s="16"/>
      <c r="D377" s="16"/>
      <c r="G377" s="81"/>
      <c r="I377" s="81">
        <v>0</v>
      </c>
      <c r="J377" s="80">
        <f t="shared" si="5"/>
        <v>0</v>
      </c>
      <c r="K377" s="80">
        <f>I377/'סכום נכסי הקרן'!$C$42</f>
        <v>0</v>
      </c>
    </row>
    <row r="378" spans="2:11">
      <c r="B378" t="s">
        <v>205</v>
      </c>
      <c r="C378" t="s">
        <v>205</v>
      </c>
      <c r="D378" t="s">
        <v>205</v>
      </c>
      <c r="E378" t="s">
        <v>205</v>
      </c>
      <c r="G378" s="87">
        <v>0</v>
      </c>
      <c r="H378" s="87">
        <v>0</v>
      </c>
      <c r="I378" s="87">
        <v>0</v>
      </c>
      <c r="J378" s="86">
        <f t="shared" si="5"/>
        <v>0</v>
      </c>
      <c r="K378" s="86">
        <f>I378/'סכום נכסי הקרן'!$C$42</f>
        <v>0</v>
      </c>
    </row>
    <row r="379" spans="2:11">
      <c r="B379" s="79"/>
      <c r="C379" s="16"/>
      <c r="D379" s="16"/>
      <c r="G379" s="81"/>
      <c r="I379" s="81"/>
      <c r="J379" s="80"/>
      <c r="K379" s="80"/>
    </row>
    <row r="380" spans="2:11">
      <c r="B380"/>
      <c r="C380"/>
      <c r="D380"/>
      <c r="E380"/>
      <c r="G380" s="77"/>
      <c r="H380" s="77"/>
      <c r="I380" s="77"/>
      <c r="J380" s="78"/>
      <c r="K380" s="78"/>
    </row>
    <row r="381" spans="2:11">
      <c r="B381"/>
      <c r="C381" s="16"/>
      <c r="D381" s="16"/>
    </row>
    <row r="382" spans="2:11">
      <c r="B382" t="s">
        <v>2664</v>
      </c>
      <c r="C382" s="16"/>
      <c r="D382" s="16"/>
    </row>
    <row r="383" spans="2:11">
      <c r="B383" t="s">
        <v>2665</v>
      </c>
      <c r="C383" s="16"/>
      <c r="D383" s="16"/>
    </row>
    <row r="384" spans="2:11">
      <c r="B384" t="s">
        <v>296</v>
      </c>
      <c r="C384" s="16"/>
      <c r="D384" s="16"/>
    </row>
    <row r="385" spans="2:4">
      <c r="B385" s="15" t="s">
        <v>297</v>
      </c>
      <c r="C385" s="16"/>
      <c r="D385" s="16"/>
    </row>
    <row r="386" spans="2:4">
      <c r="C386" s="16"/>
      <c r="D386" s="16"/>
    </row>
    <row r="387" spans="2:4">
      <c r="C387" s="16"/>
      <c r="D387" s="16"/>
    </row>
    <row r="388" spans="2:4">
      <c r="C388" s="16"/>
      <c r="D388" s="16"/>
    </row>
    <row r="389" spans="2:4">
      <c r="C389" s="16"/>
      <c r="D389" s="16"/>
    </row>
    <row r="390" spans="2:4">
      <c r="C390" s="16"/>
      <c r="D390" s="16"/>
    </row>
    <row r="391" spans="2:4">
      <c r="C391" s="16"/>
      <c r="D391" s="16"/>
    </row>
    <row r="392" spans="2:4">
      <c r="C392" s="16"/>
      <c r="D392" s="16"/>
    </row>
    <row r="393" spans="2:4">
      <c r="C393" s="16"/>
      <c r="D393" s="16"/>
    </row>
    <row r="394" spans="2:4">
      <c r="C394" s="16"/>
      <c r="D394" s="16"/>
    </row>
    <row r="395" spans="2:4">
      <c r="C395" s="16"/>
      <c r="D395" s="16"/>
    </row>
    <row r="396" spans="2:4">
      <c r="C396" s="16"/>
      <c r="D396" s="16"/>
    </row>
    <row r="397" spans="2:4">
      <c r="C397" s="16"/>
      <c r="D397" s="16"/>
    </row>
    <row r="398" spans="2:4">
      <c r="C398" s="16"/>
      <c r="D398" s="16"/>
    </row>
    <row r="399" spans="2:4">
      <c r="C399" s="16"/>
      <c r="D399" s="16"/>
    </row>
    <row r="400" spans="2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</sheetData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1968</v>
      </c>
    </row>
    <row r="3" spans="2:78" s="1" customFormat="1">
      <c r="B3" s="2" t="s">
        <v>2</v>
      </c>
      <c r="C3" s="83" t="s">
        <v>1969</v>
      </c>
    </row>
    <row r="4" spans="2:78" s="1" customFormat="1">
      <c r="B4" s="2" t="s">
        <v>3</v>
      </c>
      <c r="C4" s="84">
        <v>14229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200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1892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1893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1894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1895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7">
        <v>0</v>
      </c>
      <c r="I19" t="s">
        <v>205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1896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7">
        <v>0</v>
      </c>
      <c r="I21" t="s">
        <v>205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1897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1898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1892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7">
        <v>0</v>
      </c>
      <c r="I28" t="s">
        <v>205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1893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7">
        <v>0</v>
      </c>
      <c r="I30" t="s">
        <v>205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1894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1895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7">
        <v>0</v>
      </c>
      <c r="I33" t="s">
        <v>205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1896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7">
        <v>0</v>
      </c>
      <c r="I35" t="s">
        <v>205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1897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7">
        <v>0</v>
      </c>
      <c r="I37" t="s">
        <v>205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1898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7">
        <v>0</v>
      </c>
      <c r="I39" t="s">
        <v>205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215</v>
      </c>
      <c r="D40" s="16"/>
    </row>
    <row r="41" spans="2:17">
      <c r="B41" t="s">
        <v>295</v>
      </c>
      <c r="D41" s="16"/>
    </row>
    <row r="42" spans="2:17">
      <c r="B42" t="s">
        <v>296</v>
      </c>
      <c r="D42" s="16"/>
    </row>
    <row r="43" spans="2:17">
      <c r="B43" t="s">
        <v>297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8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1968</v>
      </c>
    </row>
    <row r="3" spans="2:60" s="1" customFormat="1">
      <c r="B3" s="2" t="s">
        <v>2</v>
      </c>
      <c r="C3" s="83" t="s">
        <v>1969</v>
      </c>
    </row>
    <row r="4" spans="2:60" s="1" customFormat="1">
      <c r="B4" s="2" t="s">
        <v>3</v>
      </c>
      <c r="C4" s="84">
        <v>14229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200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1937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205</v>
      </c>
      <c r="D14" t="s">
        <v>205</v>
      </c>
      <c r="F14" t="s">
        <v>205</v>
      </c>
      <c r="I14" s="77">
        <v>0</v>
      </c>
      <c r="J14" t="s">
        <v>205</v>
      </c>
      <c r="K14" t="s">
        <v>205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1938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205</v>
      </c>
      <c r="D16" t="s">
        <v>205</v>
      </c>
      <c r="F16" t="s">
        <v>205</v>
      </c>
      <c r="I16" s="77">
        <v>0</v>
      </c>
      <c r="J16" t="s">
        <v>205</v>
      </c>
      <c r="K16" t="s">
        <v>205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1939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205</v>
      </c>
      <c r="D18" t="s">
        <v>205</v>
      </c>
      <c r="F18" t="s">
        <v>205</v>
      </c>
      <c r="I18" s="77">
        <v>0</v>
      </c>
      <c r="J18" t="s">
        <v>205</v>
      </c>
      <c r="K18" t="s">
        <v>205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1940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205</v>
      </c>
      <c r="D20" t="s">
        <v>205</v>
      </c>
      <c r="F20" t="s">
        <v>205</v>
      </c>
      <c r="I20" s="77">
        <v>0</v>
      </c>
      <c r="J20" t="s">
        <v>205</v>
      </c>
      <c r="K20" t="s">
        <v>205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1941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205</v>
      </c>
      <c r="D22" t="s">
        <v>205</v>
      </c>
      <c r="F22" t="s">
        <v>205</v>
      </c>
      <c r="I22" s="77">
        <v>0</v>
      </c>
      <c r="J22" t="s">
        <v>205</v>
      </c>
      <c r="K22" t="s">
        <v>205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1942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1943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205</v>
      </c>
      <c r="D25" t="s">
        <v>205</v>
      </c>
      <c r="F25" t="s">
        <v>205</v>
      </c>
      <c r="I25" s="77">
        <v>0</v>
      </c>
      <c r="J25" t="s">
        <v>205</v>
      </c>
      <c r="K25" t="s">
        <v>205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1944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205</v>
      </c>
      <c r="D27" t="s">
        <v>205</v>
      </c>
      <c r="F27" t="s">
        <v>205</v>
      </c>
      <c r="I27" s="77">
        <v>0</v>
      </c>
      <c r="J27" t="s">
        <v>205</v>
      </c>
      <c r="K27" t="s">
        <v>205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1945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205</v>
      </c>
      <c r="D29" t="s">
        <v>205</v>
      </c>
      <c r="F29" t="s">
        <v>205</v>
      </c>
      <c r="I29" s="77">
        <v>0</v>
      </c>
      <c r="J29" t="s">
        <v>205</v>
      </c>
      <c r="K29" t="s">
        <v>205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1946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205</v>
      </c>
      <c r="D31" t="s">
        <v>205</v>
      </c>
      <c r="F31" t="s">
        <v>205</v>
      </c>
      <c r="I31" s="77">
        <v>0</v>
      </c>
      <c r="J31" t="s">
        <v>205</v>
      </c>
      <c r="K31" t="s">
        <v>205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213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1947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205</v>
      </c>
      <c r="D34" t="s">
        <v>205</v>
      </c>
      <c r="F34" t="s">
        <v>205</v>
      </c>
      <c r="I34" s="77">
        <v>0</v>
      </c>
      <c r="J34" t="s">
        <v>205</v>
      </c>
      <c r="K34" t="s">
        <v>205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1939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205</v>
      </c>
      <c r="D36" t="s">
        <v>205</v>
      </c>
      <c r="F36" t="s">
        <v>205</v>
      </c>
      <c r="I36" s="77">
        <v>0</v>
      </c>
      <c r="J36" t="s">
        <v>205</v>
      </c>
      <c r="K36" t="s">
        <v>205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1940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205</v>
      </c>
      <c r="D38" t="s">
        <v>205</v>
      </c>
      <c r="F38" t="s">
        <v>205</v>
      </c>
      <c r="I38" s="77">
        <v>0</v>
      </c>
      <c r="J38" t="s">
        <v>205</v>
      </c>
      <c r="K38" t="s">
        <v>205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1946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205</v>
      </c>
      <c r="D40" t="s">
        <v>205</v>
      </c>
      <c r="F40" t="s">
        <v>205</v>
      </c>
      <c r="I40" s="77">
        <v>0</v>
      </c>
      <c r="J40" t="s">
        <v>205</v>
      </c>
      <c r="K40" t="s">
        <v>205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215</v>
      </c>
    </row>
    <row r="42" spans="2:18">
      <c r="B42" t="s">
        <v>295</v>
      </c>
    </row>
    <row r="43" spans="2:18">
      <c r="B43" t="s">
        <v>296</v>
      </c>
    </row>
    <row r="44" spans="2:18">
      <c r="B44" t="s">
        <v>297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1968</v>
      </c>
    </row>
    <row r="3" spans="2:64" s="1" customFormat="1">
      <c r="B3" s="2" t="s">
        <v>2</v>
      </c>
      <c r="C3" s="83" t="s">
        <v>1969</v>
      </c>
    </row>
    <row r="4" spans="2:64" s="1" customFormat="1">
      <c r="B4" s="2" t="s">
        <v>3</v>
      </c>
      <c r="C4" s="84">
        <v>14229</v>
      </c>
    </row>
    <row r="5" spans="2:64">
      <c r="B5" s="2"/>
    </row>
    <row r="7" spans="2:64" ht="26.25" customHeight="1">
      <c r="B7" s="106" t="s">
        <v>152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200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1904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205</v>
      </c>
      <c r="C14" t="s">
        <v>205</v>
      </c>
      <c r="E14" t="s">
        <v>205</v>
      </c>
      <c r="G14" s="77">
        <v>0</v>
      </c>
      <c r="H14" t="s">
        <v>205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1905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205</v>
      </c>
      <c r="C16" t="s">
        <v>205</v>
      </c>
      <c r="E16" t="s">
        <v>205</v>
      </c>
      <c r="G16" s="77">
        <v>0</v>
      </c>
      <c r="H16" t="s">
        <v>205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1948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E18" t="s">
        <v>205</v>
      </c>
      <c r="G18" s="77">
        <v>0</v>
      </c>
      <c r="H18" t="s">
        <v>205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1949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E20" t="s">
        <v>205</v>
      </c>
      <c r="G20" s="77">
        <v>0</v>
      </c>
      <c r="H20" t="s">
        <v>205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805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205</v>
      </c>
      <c r="C22" t="s">
        <v>205</v>
      </c>
      <c r="E22" t="s">
        <v>205</v>
      </c>
      <c r="G22" s="77">
        <v>0</v>
      </c>
      <c r="H22" t="s">
        <v>205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213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205</v>
      </c>
      <c r="C24" t="s">
        <v>205</v>
      </c>
      <c r="E24" t="s">
        <v>205</v>
      </c>
      <c r="G24" s="77">
        <v>0</v>
      </c>
      <c r="H24" t="s">
        <v>205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215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1968</v>
      </c>
    </row>
    <row r="3" spans="2:55" s="1" customFormat="1">
      <c r="B3" s="2" t="s">
        <v>2</v>
      </c>
      <c r="C3" s="83" t="s">
        <v>1969</v>
      </c>
    </row>
    <row r="4" spans="2:55" s="1" customFormat="1">
      <c r="B4" s="2" t="s">
        <v>3</v>
      </c>
      <c r="C4" s="84">
        <v>14229</v>
      </c>
    </row>
    <row r="5" spans="2:55">
      <c r="B5" s="2"/>
    </row>
    <row r="7" spans="2:55" ht="26.25" customHeight="1">
      <c r="B7" s="106" t="s">
        <v>155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200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1950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205</v>
      </c>
      <c r="E14" s="78">
        <v>0</v>
      </c>
      <c r="F14" t="s">
        <v>205</v>
      </c>
      <c r="G14" s="77">
        <v>0</v>
      </c>
      <c r="H14" s="78">
        <v>0</v>
      </c>
      <c r="I14" s="78">
        <v>0</v>
      </c>
    </row>
    <row r="15" spans="2:55">
      <c r="B15" s="79" t="s">
        <v>1951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205</v>
      </c>
      <c r="E16" s="78">
        <v>0</v>
      </c>
      <c r="F16" t="s">
        <v>205</v>
      </c>
      <c r="G16" s="77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1950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205</v>
      </c>
      <c r="E19" s="78">
        <v>0</v>
      </c>
      <c r="F19" t="s">
        <v>205</v>
      </c>
      <c r="G19" s="77">
        <v>0</v>
      </c>
      <c r="H19" s="78">
        <v>0</v>
      </c>
      <c r="I19" s="78">
        <v>0</v>
      </c>
    </row>
    <row r="20" spans="2:9">
      <c r="B20" s="79" t="s">
        <v>1951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205</v>
      </c>
      <c r="E21" s="78">
        <v>0</v>
      </c>
      <c r="F21" t="s">
        <v>205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1968</v>
      </c>
    </row>
    <row r="3" spans="2:60" s="1" customFormat="1">
      <c r="B3" s="2" t="s">
        <v>2</v>
      </c>
      <c r="C3" s="83" t="s">
        <v>1969</v>
      </c>
    </row>
    <row r="4" spans="2:60" s="1" customFormat="1">
      <c r="B4" s="2" t="s">
        <v>3</v>
      </c>
      <c r="C4" s="84">
        <v>14229</v>
      </c>
    </row>
    <row r="5" spans="2:60">
      <c r="B5" s="2"/>
      <c r="C5" s="2"/>
    </row>
    <row r="7" spans="2:60" ht="26.25" customHeight="1">
      <c r="B7" s="106" t="s">
        <v>161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205</v>
      </c>
      <c r="D13" t="s">
        <v>205</v>
      </c>
      <c r="E13" s="19"/>
      <c r="F13" s="78">
        <v>0</v>
      </c>
      <c r="G13" t="s">
        <v>205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205</v>
      </c>
      <c r="D15" t="s">
        <v>205</v>
      </c>
      <c r="E15" s="19"/>
      <c r="F15" s="78">
        <v>0</v>
      </c>
      <c r="G15" t="s">
        <v>205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1968</v>
      </c>
    </row>
    <row r="3" spans="2:60" s="1" customFormat="1">
      <c r="B3" s="2" t="s">
        <v>2</v>
      </c>
      <c r="C3" s="83" t="s">
        <v>1969</v>
      </c>
    </row>
    <row r="4" spans="2:60" s="1" customFormat="1">
      <c r="B4" s="2" t="s">
        <v>3</v>
      </c>
      <c r="C4" s="84">
        <v>14229</v>
      </c>
    </row>
    <row r="5" spans="2:60">
      <c r="B5" s="2"/>
    </row>
    <row r="7" spans="2:60" ht="26.25" customHeight="1">
      <c r="B7" s="106" t="s">
        <v>166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-2.0000000000000001E-4</v>
      </c>
      <c r="I11" s="75">
        <v>9.4732681196000001</v>
      </c>
      <c r="J11" s="76">
        <v>1</v>
      </c>
      <c r="K11" s="76">
        <v>1.8100000000000002E-2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200</v>
      </c>
      <c r="C12" s="15"/>
      <c r="D12" s="15"/>
      <c r="E12" s="15"/>
      <c r="F12" s="15"/>
      <c r="G12" s="15"/>
      <c r="H12" s="80">
        <v>-2.0000000000000001E-4</v>
      </c>
      <c r="I12" s="81">
        <v>9.4732681196000001</v>
      </c>
      <c r="J12" s="80">
        <v>1</v>
      </c>
      <c r="K12" s="80">
        <v>1.8100000000000002E-2</v>
      </c>
    </row>
    <row r="13" spans="2:60">
      <c r="B13" t="s">
        <v>1952</v>
      </c>
      <c r="C13" t="s">
        <v>1953</v>
      </c>
      <c r="D13" t="s">
        <v>205</v>
      </c>
      <c r="E13" t="s">
        <v>206</v>
      </c>
      <c r="F13" s="78">
        <v>0</v>
      </c>
      <c r="G13" t="s">
        <v>106</v>
      </c>
      <c r="H13" s="78">
        <v>0</v>
      </c>
      <c r="I13" s="77">
        <v>1.57809E-2</v>
      </c>
      <c r="J13" s="78">
        <v>1.6999999999999999E-3</v>
      </c>
      <c r="K13" s="78">
        <v>0</v>
      </c>
    </row>
    <row r="14" spans="2:60">
      <c r="B14" t="s">
        <v>1954</v>
      </c>
      <c r="C14" t="s">
        <v>1955</v>
      </c>
      <c r="D14" t="s">
        <v>205</v>
      </c>
      <c r="E14" t="s">
        <v>206</v>
      </c>
      <c r="F14" s="78">
        <v>0</v>
      </c>
      <c r="G14" t="s">
        <v>102</v>
      </c>
      <c r="H14" s="78">
        <v>0</v>
      </c>
      <c r="I14" s="77">
        <v>-0.20097999999999999</v>
      </c>
      <c r="J14" s="78">
        <v>-2.12E-2</v>
      </c>
      <c r="K14" s="78">
        <v>-4.0000000000000002E-4</v>
      </c>
    </row>
    <row r="15" spans="2:60">
      <c r="B15" t="s">
        <v>1956</v>
      </c>
      <c r="C15" t="s">
        <v>1957</v>
      </c>
      <c r="D15" t="s">
        <v>205</v>
      </c>
      <c r="E15" t="s">
        <v>206</v>
      </c>
      <c r="F15" s="78">
        <v>0</v>
      </c>
      <c r="G15" t="s">
        <v>102</v>
      </c>
      <c r="H15" s="78">
        <v>0</v>
      </c>
      <c r="I15" s="77">
        <v>0.67061000000000004</v>
      </c>
      <c r="J15" s="78">
        <v>7.0800000000000002E-2</v>
      </c>
      <c r="K15" s="78">
        <v>1.2999999999999999E-3</v>
      </c>
    </row>
    <row r="16" spans="2:60">
      <c r="B16" t="s">
        <v>1958</v>
      </c>
      <c r="C16" t="s">
        <v>1959</v>
      </c>
      <c r="D16" t="s">
        <v>205</v>
      </c>
      <c r="E16" t="s">
        <v>206</v>
      </c>
      <c r="F16" s="78">
        <v>0</v>
      </c>
      <c r="G16" t="s">
        <v>102</v>
      </c>
      <c r="H16" s="78">
        <v>0</v>
      </c>
      <c r="I16" s="77">
        <v>-1.9720000000000001E-2</v>
      </c>
      <c r="J16" s="78">
        <v>-2.0999999999999999E-3</v>
      </c>
      <c r="K16" s="78">
        <v>0</v>
      </c>
    </row>
    <row r="17" spans="2:11">
      <c r="B17" t="s">
        <v>1960</v>
      </c>
      <c r="C17" t="s">
        <v>1961</v>
      </c>
      <c r="D17" t="s">
        <v>205</v>
      </c>
      <c r="E17" t="s">
        <v>206</v>
      </c>
      <c r="F17" s="78">
        <v>0</v>
      </c>
      <c r="G17" t="s">
        <v>106</v>
      </c>
      <c r="H17" s="78">
        <v>0</v>
      </c>
      <c r="I17" s="77">
        <v>8.6845371900000004</v>
      </c>
      <c r="J17" s="78">
        <v>0.91669999999999996</v>
      </c>
      <c r="K17" s="78">
        <v>1.66E-2</v>
      </c>
    </row>
    <row r="18" spans="2:11">
      <c r="B18" t="s">
        <v>1962</v>
      </c>
      <c r="C18" t="s">
        <v>1963</v>
      </c>
      <c r="D18" t="s">
        <v>205</v>
      </c>
      <c r="E18" t="s">
        <v>206</v>
      </c>
      <c r="F18" s="78">
        <v>0</v>
      </c>
      <c r="G18" t="s">
        <v>198</v>
      </c>
      <c r="H18" s="78">
        <v>0</v>
      </c>
      <c r="I18" s="77">
        <v>5.1900295999999999E-3</v>
      </c>
      <c r="J18" s="78">
        <v>5.0000000000000001E-4</v>
      </c>
      <c r="K18" s="78">
        <v>0</v>
      </c>
    </row>
    <row r="19" spans="2:11">
      <c r="B19" t="s">
        <v>1964</v>
      </c>
      <c r="C19" t="s">
        <v>1965</v>
      </c>
      <c r="D19" t="s">
        <v>205</v>
      </c>
      <c r="E19" t="s">
        <v>206</v>
      </c>
      <c r="F19" s="78">
        <v>5.1499999999999997E-2</v>
      </c>
      <c r="G19" t="s">
        <v>102</v>
      </c>
      <c r="H19" s="78">
        <v>3.6299999999999999E-2</v>
      </c>
      <c r="I19" s="77">
        <v>-6.3899999999999998E-2</v>
      </c>
      <c r="J19" s="78">
        <v>-6.7000000000000002E-3</v>
      </c>
      <c r="K19" s="78">
        <v>-1E-4</v>
      </c>
    </row>
    <row r="20" spans="2:11">
      <c r="B20" t="s">
        <v>1966</v>
      </c>
      <c r="C20" t="s">
        <v>1967</v>
      </c>
      <c r="D20" t="s">
        <v>202</v>
      </c>
      <c r="E20" t="s">
        <v>203</v>
      </c>
      <c r="F20" s="78">
        <v>0</v>
      </c>
      <c r="G20" t="s">
        <v>102</v>
      </c>
      <c r="H20" s="78">
        <v>0</v>
      </c>
      <c r="I20" s="77">
        <v>0.38174999999999998</v>
      </c>
      <c r="J20" s="78">
        <v>4.0300000000000002E-2</v>
      </c>
      <c r="K20" s="78">
        <v>6.9999999999999999E-4</v>
      </c>
    </row>
    <row r="21" spans="2:11">
      <c r="B21" s="79" t="s">
        <v>213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205</v>
      </c>
      <c r="C22" t="s">
        <v>205</v>
      </c>
      <c r="D22" t="s">
        <v>205</v>
      </c>
      <c r="E22" s="19"/>
      <c r="F22" s="78">
        <v>0</v>
      </c>
      <c r="G22" t="s">
        <v>205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1968</v>
      </c>
    </row>
    <row r="3" spans="2:17" s="1" customFormat="1">
      <c r="B3" s="2" t="s">
        <v>2</v>
      </c>
      <c r="C3" s="83" t="s">
        <v>1969</v>
      </c>
    </row>
    <row r="4" spans="2:17" s="1" customFormat="1">
      <c r="B4" s="2" t="s">
        <v>3</v>
      </c>
      <c r="C4" s="84">
        <v>14229</v>
      </c>
    </row>
    <row r="5" spans="2:17">
      <c r="B5" s="2"/>
    </row>
    <row r="7" spans="2:17" ht="26.25" customHeight="1">
      <c r="B7" s="106" t="s">
        <v>168</v>
      </c>
      <c r="C7" s="107"/>
      <c r="D7" s="107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200</v>
      </c>
      <c r="C12" s="81">
        <v>0</v>
      </c>
    </row>
    <row r="13" spans="2:17">
      <c r="B13" t="s">
        <v>205</v>
      </c>
      <c r="C13" s="77">
        <v>0</v>
      </c>
    </row>
    <row r="14" spans="2:17">
      <c r="B14" s="79" t="s">
        <v>213</v>
      </c>
      <c r="C14" s="81">
        <v>0</v>
      </c>
    </row>
    <row r="15" spans="2:17">
      <c r="B15" t="s">
        <v>205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1968</v>
      </c>
    </row>
    <row r="3" spans="2:18" s="1" customFormat="1">
      <c r="B3" s="2" t="s">
        <v>2</v>
      </c>
      <c r="C3" s="83" t="s">
        <v>1969</v>
      </c>
    </row>
    <row r="4" spans="2:18" s="1" customFormat="1">
      <c r="B4" s="2" t="s">
        <v>3</v>
      </c>
      <c r="C4" s="84">
        <v>14229</v>
      </c>
    </row>
    <row r="5" spans="2:18">
      <c r="B5" s="2"/>
    </row>
    <row r="7" spans="2:18" ht="26.25" customHeight="1">
      <c r="B7" s="106" t="s">
        <v>172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243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1968</v>
      </c>
    </row>
    <row r="3" spans="2:18" s="1" customFormat="1">
      <c r="B3" s="2" t="s">
        <v>2</v>
      </c>
      <c r="C3" s="83" t="s">
        <v>1969</v>
      </c>
    </row>
    <row r="4" spans="2:18" s="1" customFormat="1">
      <c r="B4" s="2" t="s">
        <v>3</v>
      </c>
      <c r="C4" s="84">
        <v>14229</v>
      </c>
    </row>
    <row r="5" spans="2:18">
      <c r="B5" s="2"/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200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1904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1905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805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215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2" workbookViewId="0">
      <selection activeCell="G57" sqref="G15:G5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1968</v>
      </c>
    </row>
    <row r="3" spans="2:53" s="1" customFormat="1">
      <c r="B3" s="2" t="s">
        <v>2</v>
      </c>
      <c r="C3" s="83" t="s">
        <v>1969</v>
      </c>
    </row>
    <row r="4" spans="2:53" s="1" customFormat="1">
      <c r="B4" s="2" t="s">
        <v>3</v>
      </c>
      <c r="C4" s="84">
        <v>14229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6.35</v>
      </c>
      <c r="I11" s="7"/>
      <c r="J11" s="7"/>
      <c r="K11" s="76">
        <v>3.3300000000000003E-2</v>
      </c>
      <c r="L11" s="75">
        <v>89241.05</v>
      </c>
      <c r="M11" s="7"/>
      <c r="N11" s="75">
        <v>0.116411</v>
      </c>
      <c r="O11" s="75">
        <v>82.076547192896001</v>
      </c>
      <c r="P11" s="7"/>
      <c r="Q11" s="76">
        <v>1</v>
      </c>
      <c r="R11" s="76">
        <v>0.15659999999999999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200</v>
      </c>
      <c r="C12" s="16"/>
      <c r="D12" s="16"/>
      <c r="H12" s="81">
        <v>6.34</v>
      </c>
      <c r="K12" s="80">
        <v>3.32E-2</v>
      </c>
      <c r="L12" s="81">
        <v>89206.25</v>
      </c>
      <c r="N12" s="81">
        <v>0.116411</v>
      </c>
      <c r="O12" s="81">
        <v>81.977949269000007</v>
      </c>
      <c r="Q12" s="80">
        <v>0.99880000000000002</v>
      </c>
      <c r="R12" s="80">
        <v>0.15640000000000001</v>
      </c>
    </row>
    <row r="13" spans="2:53">
      <c r="B13" s="79" t="s">
        <v>216</v>
      </c>
      <c r="C13" s="16"/>
      <c r="D13" s="16"/>
      <c r="H13" s="81">
        <v>5.24</v>
      </c>
      <c r="K13" s="80">
        <v>1.6E-2</v>
      </c>
      <c r="L13" s="81">
        <v>29661.73</v>
      </c>
      <c r="N13" s="81">
        <v>0</v>
      </c>
      <c r="O13" s="81">
        <v>31.528196171000001</v>
      </c>
      <c r="Q13" s="80">
        <v>0.3841</v>
      </c>
      <c r="R13" s="80">
        <v>6.0100000000000001E-2</v>
      </c>
    </row>
    <row r="14" spans="2:53">
      <c r="B14" s="79" t="s">
        <v>217</v>
      </c>
      <c r="C14" s="16"/>
      <c r="D14" s="16"/>
      <c r="H14" s="81">
        <v>5.24</v>
      </c>
      <c r="K14" s="80">
        <v>1.6E-2</v>
      </c>
      <c r="L14" s="81">
        <v>29661.73</v>
      </c>
      <c r="N14" s="81">
        <v>0</v>
      </c>
      <c r="O14" s="81">
        <v>31.528196171000001</v>
      </c>
      <c r="Q14" s="80">
        <v>0.3841</v>
      </c>
      <c r="R14" s="80">
        <v>6.0100000000000001E-2</v>
      </c>
    </row>
    <row r="15" spans="2:53">
      <c r="B15" t="s">
        <v>218</v>
      </c>
      <c r="C15" t="s">
        <v>219</v>
      </c>
      <c r="D15" t="s">
        <v>100</v>
      </c>
      <c r="E15" t="s">
        <v>220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55.89</v>
      </c>
      <c r="M15" s="77">
        <v>140.66999999999999</v>
      </c>
      <c r="N15" s="77">
        <v>0</v>
      </c>
      <c r="O15" s="77">
        <v>7.8620463000000002E-2</v>
      </c>
      <c r="P15" s="78">
        <v>0</v>
      </c>
      <c r="Q15" s="78">
        <v>1E-3</v>
      </c>
      <c r="R15" s="78">
        <v>1E-4</v>
      </c>
    </row>
    <row r="16" spans="2:53">
      <c r="B16" t="s">
        <v>221</v>
      </c>
      <c r="C16" t="s">
        <v>222</v>
      </c>
      <c r="D16" t="s">
        <v>100</v>
      </c>
      <c r="E16" t="s">
        <v>220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2928.28</v>
      </c>
      <c r="M16" s="77">
        <v>109.59</v>
      </c>
      <c r="N16" s="77">
        <v>0</v>
      </c>
      <c r="O16" s="77">
        <v>3.209102052</v>
      </c>
      <c r="P16" s="78">
        <v>0</v>
      </c>
      <c r="Q16" s="78">
        <v>3.9100000000000003E-2</v>
      </c>
      <c r="R16" s="78">
        <v>6.1000000000000004E-3</v>
      </c>
    </row>
    <row r="17" spans="2:18">
      <c r="B17" t="s">
        <v>223</v>
      </c>
      <c r="C17" t="s">
        <v>224</v>
      </c>
      <c r="D17" t="s">
        <v>100</v>
      </c>
      <c r="E17" t="s">
        <v>220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227.25</v>
      </c>
      <c r="M17" s="77">
        <v>100.01</v>
      </c>
      <c r="N17" s="77">
        <v>0</v>
      </c>
      <c r="O17" s="77">
        <v>0.22727272500000001</v>
      </c>
      <c r="P17" s="78">
        <v>0</v>
      </c>
      <c r="Q17" s="78">
        <v>2.8E-3</v>
      </c>
      <c r="R17" s="78">
        <v>4.0000000000000002E-4</v>
      </c>
    </row>
    <row r="18" spans="2:18">
      <c r="B18" t="s">
        <v>225</v>
      </c>
      <c r="C18" t="s">
        <v>226</v>
      </c>
      <c r="D18" t="s">
        <v>100</v>
      </c>
      <c r="E18" t="s">
        <v>220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45.43</v>
      </c>
      <c r="M18" s="77">
        <v>114.81</v>
      </c>
      <c r="N18" s="77">
        <v>0</v>
      </c>
      <c r="O18" s="77">
        <v>5.2158182999999997E-2</v>
      </c>
      <c r="P18" s="78">
        <v>0</v>
      </c>
      <c r="Q18" s="78">
        <v>5.9999999999999995E-4</v>
      </c>
      <c r="R18" s="78">
        <v>1E-4</v>
      </c>
    </row>
    <row r="19" spans="2:18">
      <c r="B19" t="s">
        <v>227</v>
      </c>
      <c r="C19" t="s">
        <v>228</v>
      </c>
      <c r="D19" t="s">
        <v>100</v>
      </c>
      <c r="E19" t="s">
        <v>220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4656.22</v>
      </c>
      <c r="M19" s="77">
        <v>110.36</v>
      </c>
      <c r="N19" s="77">
        <v>0</v>
      </c>
      <c r="O19" s="77">
        <v>5.1386043920000004</v>
      </c>
      <c r="P19" s="78">
        <v>0</v>
      </c>
      <c r="Q19" s="78">
        <v>6.2600000000000003E-2</v>
      </c>
      <c r="R19" s="78">
        <v>9.7999999999999997E-3</v>
      </c>
    </row>
    <row r="20" spans="2:18">
      <c r="B20" t="s">
        <v>229</v>
      </c>
      <c r="C20" t="s">
        <v>230</v>
      </c>
      <c r="D20" t="s">
        <v>100</v>
      </c>
      <c r="E20" t="s">
        <v>220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5407.17</v>
      </c>
      <c r="M20" s="77">
        <v>99.42</v>
      </c>
      <c r="N20" s="77">
        <v>0</v>
      </c>
      <c r="O20" s="77">
        <v>5.3758084139999998</v>
      </c>
      <c r="P20" s="78">
        <v>0</v>
      </c>
      <c r="Q20" s="78">
        <v>6.5500000000000003E-2</v>
      </c>
      <c r="R20" s="78">
        <v>1.03E-2</v>
      </c>
    </row>
    <row r="21" spans="2:18">
      <c r="B21" t="s">
        <v>231</v>
      </c>
      <c r="C21" t="s">
        <v>232</v>
      </c>
      <c r="D21" t="s">
        <v>100</v>
      </c>
      <c r="E21" t="s">
        <v>220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772.1</v>
      </c>
      <c r="M21" s="77">
        <v>82.95</v>
      </c>
      <c r="N21" s="77">
        <v>0</v>
      </c>
      <c r="O21" s="77">
        <v>0.64045695000000002</v>
      </c>
      <c r="P21" s="78">
        <v>0</v>
      </c>
      <c r="Q21" s="78">
        <v>7.7999999999999996E-3</v>
      </c>
      <c r="R21" s="78">
        <v>1.1999999999999999E-3</v>
      </c>
    </row>
    <row r="22" spans="2:18">
      <c r="B22" t="s">
        <v>233</v>
      </c>
      <c r="C22" t="s">
        <v>234</v>
      </c>
      <c r="D22" t="s">
        <v>100</v>
      </c>
      <c r="E22" t="s">
        <v>220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406.85</v>
      </c>
      <c r="M22" s="77">
        <v>141.94</v>
      </c>
      <c r="N22" s="77">
        <v>0</v>
      </c>
      <c r="O22" s="77">
        <v>0.57748288999999997</v>
      </c>
      <c r="P22" s="78">
        <v>0</v>
      </c>
      <c r="Q22" s="78">
        <v>7.0000000000000001E-3</v>
      </c>
      <c r="R22" s="78">
        <v>1.1000000000000001E-3</v>
      </c>
    </row>
    <row r="23" spans="2:18">
      <c r="B23" t="s">
        <v>235</v>
      </c>
      <c r="C23" t="s">
        <v>236</v>
      </c>
      <c r="D23" t="s">
        <v>100</v>
      </c>
      <c r="E23" t="s">
        <v>220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273.14</v>
      </c>
      <c r="M23" s="77">
        <v>172.93</v>
      </c>
      <c r="N23" s="77">
        <v>0</v>
      </c>
      <c r="O23" s="77">
        <v>0.47234100200000001</v>
      </c>
      <c r="P23" s="78">
        <v>0</v>
      </c>
      <c r="Q23" s="78">
        <v>5.7999999999999996E-3</v>
      </c>
      <c r="R23" s="78">
        <v>8.9999999999999998E-4</v>
      </c>
    </row>
    <row r="24" spans="2:18">
      <c r="B24" t="s">
        <v>237</v>
      </c>
      <c r="C24" t="s">
        <v>238</v>
      </c>
      <c r="D24" t="s">
        <v>100</v>
      </c>
      <c r="E24" t="s">
        <v>220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6237.01</v>
      </c>
      <c r="M24" s="77">
        <v>105.57</v>
      </c>
      <c r="N24" s="77">
        <v>0</v>
      </c>
      <c r="O24" s="77">
        <v>6.5844114569999999</v>
      </c>
      <c r="P24" s="78">
        <v>0</v>
      </c>
      <c r="Q24" s="78">
        <v>8.0199999999999994E-2</v>
      </c>
      <c r="R24" s="78">
        <v>1.26E-2</v>
      </c>
    </row>
    <row r="25" spans="2:18">
      <c r="B25" t="s">
        <v>239</v>
      </c>
      <c r="C25" t="s">
        <v>240</v>
      </c>
      <c r="D25" t="s">
        <v>100</v>
      </c>
      <c r="E25" t="s">
        <v>220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7847.54</v>
      </c>
      <c r="M25" s="77">
        <v>106.72</v>
      </c>
      <c r="N25" s="77">
        <v>0</v>
      </c>
      <c r="O25" s="77">
        <v>8.3748946879999995</v>
      </c>
      <c r="P25" s="78">
        <v>0</v>
      </c>
      <c r="Q25" s="78">
        <v>0.10199999999999999</v>
      </c>
      <c r="R25" s="78">
        <v>1.6E-2</v>
      </c>
    </row>
    <row r="26" spans="2:18">
      <c r="B26" t="s">
        <v>241</v>
      </c>
      <c r="C26" t="s">
        <v>242</v>
      </c>
      <c r="D26" t="s">
        <v>100</v>
      </c>
      <c r="E26" t="s">
        <v>220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804.85</v>
      </c>
      <c r="M26" s="77">
        <v>99.03</v>
      </c>
      <c r="N26" s="77">
        <v>0</v>
      </c>
      <c r="O26" s="77">
        <v>0.797042955</v>
      </c>
      <c r="P26" s="78">
        <v>0</v>
      </c>
      <c r="Q26" s="78">
        <v>9.7000000000000003E-3</v>
      </c>
      <c r="R26" s="78">
        <v>1.5E-3</v>
      </c>
    </row>
    <row r="27" spans="2:18">
      <c r="B27" s="79" t="s">
        <v>243</v>
      </c>
      <c r="C27" s="16"/>
      <c r="D27" s="16"/>
      <c r="H27" s="81">
        <v>7.02</v>
      </c>
      <c r="K27" s="80">
        <v>4.41E-2</v>
      </c>
      <c r="L27" s="81">
        <v>59544.52</v>
      </c>
      <c r="N27" s="81">
        <v>0.116411</v>
      </c>
      <c r="O27" s="81">
        <v>50.449753098000002</v>
      </c>
      <c r="Q27" s="80">
        <v>0.61470000000000002</v>
      </c>
      <c r="R27" s="80">
        <v>9.6199999999999994E-2</v>
      </c>
    </row>
    <row r="28" spans="2:18">
      <c r="B28" s="79" t="s">
        <v>244</v>
      </c>
      <c r="C28" s="16"/>
      <c r="D28" s="16"/>
      <c r="H28" s="81">
        <v>0.54</v>
      </c>
      <c r="K28" s="80">
        <v>4.8000000000000001E-2</v>
      </c>
      <c r="L28" s="81">
        <v>9600.98</v>
      </c>
      <c r="N28" s="81">
        <v>0</v>
      </c>
      <c r="O28" s="81">
        <v>9.3615475789999998</v>
      </c>
      <c r="Q28" s="80">
        <v>0.11409999999999999</v>
      </c>
      <c r="R28" s="80">
        <v>1.7899999999999999E-2</v>
      </c>
    </row>
    <row r="29" spans="2:18">
      <c r="B29" t="s">
        <v>245</v>
      </c>
      <c r="C29" t="s">
        <v>246</v>
      </c>
      <c r="D29" t="s">
        <v>100</v>
      </c>
      <c r="E29" t="s">
        <v>220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1388.03</v>
      </c>
      <c r="M29" s="77">
        <v>97.64</v>
      </c>
      <c r="N29" s="77">
        <v>0</v>
      </c>
      <c r="O29" s="77">
        <v>1.3552724920000001</v>
      </c>
      <c r="P29" s="78">
        <v>0</v>
      </c>
      <c r="Q29" s="78">
        <v>1.6500000000000001E-2</v>
      </c>
      <c r="R29" s="78">
        <v>2.5999999999999999E-3</v>
      </c>
    </row>
    <row r="30" spans="2:18">
      <c r="B30" t="s">
        <v>247</v>
      </c>
      <c r="C30" t="s">
        <v>248</v>
      </c>
      <c r="D30" t="s">
        <v>100</v>
      </c>
      <c r="E30" t="s">
        <v>220</v>
      </c>
      <c r="G30"/>
      <c r="H30" s="77">
        <v>0.36</v>
      </c>
      <c r="I30" t="s">
        <v>102</v>
      </c>
      <c r="J30" s="78">
        <v>0</v>
      </c>
      <c r="K30" s="78">
        <v>4.8000000000000001E-2</v>
      </c>
      <c r="L30" s="77">
        <v>1858.87</v>
      </c>
      <c r="M30" s="77">
        <v>98.33</v>
      </c>
      <c r="N30" s="77">
        <v>0</v>
      </c>
      <c r="O30" s="77">
        <v>1.8278268710000001</v>
      </c>
      <c r="P30" s="78">
        <v>0</v>
      </c>
      <c r="Q30" s="78">
        <v>2.23E-2</v>
      </c>
      <c r="R30" s="78">
        <v>3.5000000000000001E-3</v>
      </c>
    </row>
    <row r="31" spans="2:18">
      <c r="B31" t="s">
        <v>249</v>
      </c>
      <c r="C31" t="s">
        <v>250</v>
      </c>
      <c r="D31" t="s">
        <v>100</v>
      </c>
      <c r="E31" t="s">
        <v>220</v>
      </c>
      <c r="G31"/>
      <c r="H31" s="77">
        <v>0.44</v>
      </c>
      <c r="I31" t="s">
        <v>102</v>
      </c>
      <c r="J31" s="78">
        <v>0</v>
      </c>
      <c r="K31" s="78">
        <v>4.82E-2</v>
      </c>
      <c r="L31" s="77">
        <v>2467.6</v>
      </c>
      <c r="M31" s="77">
        <v>97.97</v>
      </c>
      <c r="N31" s="77">
        <v>0</v>
      </c>
      <c r="O31" s="77">
        <v>2.4175077200000001</v>
      </c>
      <c r="P31" s="78">
        <v>0</v>
      </c>
      <c r="Q31" s="78">
        <v>2.9499999999999998E-2</v>
      </c>
      <c r="R31" s="78">
        <v>4.5999999999999999E-3</v>
      </c>
    </row>
    <row r="32" spans="2:18">
      <c r="B32" t="s">
        <v>251</v>
      </c>
      <c r="C32" t="s">
        <v>252</v>
      </c>
      <c r="D32" t="s">
        <v>100</v>
      </c>
      <c r="E32" t="s">
        <v>220</v>
      </c>
      <c r="G32"/>
      <c r="H32" s="77">
        <v>0.94</v>
      </c>
      <c r="I32" t="s">
        <v>102</v>
      </c>
      <c r="J32" s="78">
        <v>0</v>
      </c>
      <c r="K32" s="78">
        <v>4.7899999999999998E-2</v>
      </c>
      <c r="L32" s="77">
        <v>709.44</v>
      </c>
      <c r="M32" s="77">
        <v>95.72</v>
      </c>
      <c r="N32" s="77">
        <v>0</v>
      </c>
      <c r="O32" s="77">
        <v>0.67907596800000003</v>
      </c>
      <c r="P32" s="78">
        <v>0</v>
      </c>
      <c r="Q32" s="78">
        <v>8.3000000000000001E-3</v>
      </c>
      <c r="R32" s="78">
        <v>1.2999999999999999E-3</v>
      </c>
    </row>
    <row r="33" spans="2:18">
      <c r="B33" t="s">
        <v>253</v>
      </c>
      <c r="C33" t="s">
        <v>254</v>
      </c>
      <c r="D33" t="s">
        <v>100</v>
      </c>
      <c r="E33" t="s">
        <v>220</v>
      </c>
      <c r="G33"/>
      <c r="H33" s="77">
        <v>0.61</v>
      </c>
      <c r="I33" t="s">
        <v>102</v>
      </c>
      <c r="J33" s="78">
        <v>0</v>
      </c>
      <c r="K33" s="78">
        <v>4.7699999999999999E-2</v>
      </c>
      <c r="L33" s="77">
        <v>1449.72</v>
      </c>
      <c r="M33" s="77">
        <v>97.2</v>
      </c>
      <c r="N33" s="77">
        <v>0</v>
      </c>
      <c r="O33" s="77">
        <v>1.40912784</v>
      </c>
      <c r="P33" s="78">
        <v>0</v>
      </c>
      <c r="Q33" s="78">
        <v>1.72E-2</v>
      </c>
      <c r="R33" s="78">
        <v>2.7000000000000001E-3</v>
      </c>
    </row>
    <row r="34" spans="2:18">
      <c r="B34" t="s">
        <v>255</v>
      </c>
      <c r="C34" t="s">
        <v>256</v>
      </c>
      <c r="D34" t="s">
        <v>100</v>
      </c>
      <c r="E34" t="s">
        <v>220</v>
      </c>
      <c r="G34"/>
      <c r="H34" s="77">
        <v>0.69</v>
      </c>
      <c r="I34" t="s">
        <v>102</v>
      </c>
      <c r="J34" s="78">
        <v>0</v>
      </c>
      <c r="K34" s="78">
        <v>4.7899999999999998E-2</v>
      </c>
      <c r="L34" s="77">
        <v>1727.32</v>
      </c>
      <c r="M34" s="77">
        <v>96.84</v>
      </c>
      <c r="N34" s="77">
        <v>0</v>
      </c>
      <c r="O34" s="77">
        <v>1.6727366880000001</v>
      </c>
      <c r="P34" s="78">
        <v>0</v>
      </c>
      <c r="Q34" s="78">
        <v>2.0400000000000001E-2</v>
      </c>
      <c r="R34" s="78">
        <v>3.2000000000000002E-3</v>
      </c>
    </row>
    <row r="35" spans="2:18">
      <c r="B35" s="79" t="s">
        <v>257</v>
      </c>
      <c r="C35" s="16"/>
      <c r="D35" s="16"/>
      <c r="H35" s="81">
        <v>8.5</v>
      </c>
      <c r="K35" s="80">
        <v>4.3200000000000002E-2</v>
      </c>
      <c r="L35" s="81">
        <v>49943.54</v>
      </c>
      <c r="N35" s="81">
        <v>0.116411</v>
      </c>
      <c r="O35" s="81">
        <v>41.088205518999999</v>
      </c>
      <c r="Q35" s="80">
        <v>0.50060000000000004</v>
      </c>
      <c r="R35" s="80">
        <v>7.8399999999999997E-2</v>
      </c>
    </row>
    <row r="36" spans="2:18">
      <c r="B36" t="s">
        <v>258</v>
      </c>
      <c r="C36" t="s">
        <v>259</v>
      </c>
      <c r="D36" t="s">
        <v>100</v>
      </c>
      <c r="E36" t="s">
        <v>220</v>
      </c>
      <c r="G36"/>
      <c r="H36" s="77">
        <v>4.78</v>
      </c>
      <c r="I36" t="s">
        <v>102</v>
      </c>
      <c r="J36" s="78">
        <v>2.2499999999999999E-2</v>
      </c>
      <c r="K36" s="78">
        <v>4.24E-2</v>
      </c>
      <c r="L36" s="77">
        <v>5188.04</v>
      </c>
      <c r="M36" s="77">
        <v>91.16</v>
      </c>
      <c r="N36" s="77">
        <v>0.116411</v>
      </c>
      <c r="O36" s="77">
        <v>4.8458282639999997</v>
      </c>
      <c r="P36" s="78">
        <v>0</v>
      </c>
      <c r="Q36" s="78">
        <v>5.8999999999999997E-2</v>
      </c>
      <c r="R36" s="78">
        <v>9.1999999999999998E-3</v>
      </c>
    </row>
    <row r="37" spans="2:18">
      <c r="B37" t="s">
        <v>260</v>
      </c>
      <c r="C37" t="s">
        <v>261</v>
      </c>
      <c r="D37" t="s">
        <v>100</v>
      </c>
      <c r="E37" t="s">
        <v>220</v>
      </c>
      <c r="G37"/>
      <c r="H37" s="77">
        <v>2.4</v>
      </c>
      <c r="I37" t="s">
        <v>102</v>
      </c>
      <c r="J37" s="78">
        <v>5.0000000000000001E-3</v>
      </c>
      <c r="K37" s="78">
        <v>4.5600000000000002E-2</v>
      </c>
      <c r="L37" s="77">
        <v>308.66000000000003</v>
      </c>
      <c r="M37" s="77">
        <v>91.2</v>
      </c>
      <c r="N37" s="77">
        <v>0</v>
      </c>
      <c r="O37" s="77">
        <v>0.28149792000000001</v>
      </c>
      <c r="P37" s="78">
        <v>0</v>
      </c>
      <c r="Q37" s="78">
        <v>3.3999999999999998E-3</v>
      </c>
      <c r="R37" s="78">
        <v>5.0000000000000001E-4</v>
      </c>
    </row>
    <row r="38" spans="2:18">
      <c r="B38" t="s">
        <v>262</v>
      </c>
      <c r="C38" t="s">
        <v>263</v>
      </c>
      <c r="D38" t="s">
        <v>100</v>
      </c>
      <c r="E38" t="s">
        <v>220</v>
      </c>
      <c r="G38"/>
      <c r="H38" s="77">
        <v>4.92</v>
      </c>
      <c r="I38" t="s">
        <v>102</v>
      </c>
      <c r="J38" s="78">
        <v>3.7499999999999999E-2</v>
      </c>
      <c r="K38" s="78">
        <v>4.2299999999999997E-2</v>
      </c>
      <c r="L38" s="77">
        <v>3270.62</v>
      </c>
      <c r="M38" s="77">
        <v>99.4</v>
      </c>
      <c r="N38" s="77">
        <v>0</v>
      </c>
      <c r="O38" s="77">
        <v>3.2509962799999998</v>
      </c>
      <c r="P38" s="78">
        <v>0</v>
      </c>
      <c r="Q38" s="78">
        <v>3.9600000000000003E-2</v>
      </c>
      <c r="R38" s="78">
        <v>6.1999999999999998E-3</v>
      </c>
    </row>
    <row r="39" spans="2:18">
      <c r="B39" t="s">
        <v>264</v>
      </c>
      <c r="C39" t="s">
        <v>265</v>
      </c>
      <c r="D39" t="s">
        <v>100</v>
      </c>
      <c r="E39" t="s">
        <v>220</v>
      </c>
      <c r="G39"/>
      <c r="H39" s="77">
        <v>3.39</v>
      </c>
      <c r="I39" t="s">
        <v>102</v>
      </c>
      <c r="J39" s="78">
        <v>0.02</v>
      </c>
      <c r="K39" s="78">
        <v>4.3099999999999999E-2</v>
      </c>
      <c r="L39" s="77">
        <v>2015.26</v>
      </c>
      <c r="M39" s="77">
        <v>93.59</v>
      </c>
      <c r="N39" s="77">
        <v>0</v>
      </c>
      <c r="O39" s="77">
        <v>1.8860818340000001</v>
      </c>
      <c r="P39" s="78">
        <v>0</v>
      </c>
      <c r="Q39" s="78">
        <v>2.3E-2</v>
      </c>
      <c r="R39" s="78">
        <v>3.5999999999999999E-3</v>
      </c>
    </row>
    <row r="40" spans="2:18">
      <c r="B40" t="s">
        <v>266</v>
      </c>
      <c r="C40" t="s">
        <v>267</v>
      </c>
      <c r="D40" t="s">
        <v>100</v>
      </c>
      <c r="E40" t="s">
        <v>220</v>
      </c>
      <c r="G40"/>
      <c r="H40" s="77">
        <v>15.3</v>
      </c>
      <c r="I40" t="s">
        <v>102</v>
      </c>
      <c r="J40" s="78">
        <v>3.7499999999999999E-2</v>
      </c>
      <c r="K40" s="78">
        <v>4.4900000000000002E-2</v>
      </c>
      <c r="L40" s="77">
        <v>2307.08</v>
      </c>
      <c r="M40" s="77">
        <v>91.42</v>
      </c>
      <c r="N40" s="77">
        <v>0</v>
      </c>
      <c r="O40" s="77">
        <v>2.1091325360000002</v>
      </c>
      <c r="P40" s="78">
        <v>0</v>
      </c>
      <c r="Q40" s="78">
        <v>2.5700000000000001E-2</v>
      </c>
      <c r="R40" s="78">
        <v>4.0000000000000001E-3</v>
      </c>
    </row>
    <row r="41" spans="2:18">
      <c r="B41" t="s">
        <v>268</v>
      </c>
      <c r="C41" t="s">
        <v>269</v>
      </c>
      <c r="D41" t="s">
        <v>100</v>
      </c>
      <c r="E41" t="s">
        <v>220</v>
      </c>
      <c r="G41"/>
      <c r="H41" s="77">
        <v>1.91</v>
      </c>
      <c r="I41" t="s">
        <v>102</v>
      </c>
      <c r="J41" s="78">
        <v>1.7500000000000002E-2</v>
      </c>
      <c r="K41" s="78">
        <v>4.5999999999999999E-2</v>
      </c>
      <c r="L41" s="77">
        <v>2.16</v>
      </c>
      <c r="M41" s="77">
        <v>95.09</v>
      </c>
      <c r="N41" s="77">
        <v>0</v>
      </c>
      <c r="O41" s="77">
        <v>2.0539439999999998E-3</v>
      </c>
      <c r="P41" s="78">
        <v>0</v>
      </c>
      <c r="Q41" s="78">
        <v>0</v>
      </c>
      <c r="R41" s="78">
        <v>0</v>
      </c>
    </row>
    <row r="42" spans="2:18">
      <c r="B42" t="s">
        <v>270</v>
      </c>
      <c r="C42" t="s">
        <v>271</v>
      </c>
      <c r="D42" t="s">
        <v>100</v>
      </c>
      <c r="E42" t="s">
        <v>220</v>
      </c>
      <c r="G42"/>
      <c r="H42" s="77">
        <v>18</v>
      </c>
      <c r="I42" t="s">
        <v>102</v>
      </c>
      <c r="J42" s="78">
        <v>2.8000000000000001E-2</v>
      </c>
      <c r="K42" s="78">
        <v>4.5600000000000002E-2</v>
      </c>
      <c r="L42" s="77">
        <v>3616.54</v>
      </c>
      <c r="M42" s="77">
        <v>74.349999999999994</v>
      </c>
      <c r="N42" s="77">
        <v>0</v>
      </c>
      <c r="O42" s="77">
        <v>2.68889749</v>
      </c>
      <c r="P42" s="78">
        <v>0</v>
      </c>
      <c r="Q42" s="78">
        <v>3.2800000000000003E-2</v>
      </c>
      <c r="R42" s="78">
        <v>5.1000000000000004E-3</v>
      </c>
    </row>
    <row r="43" spans="2:18">
      <c r="B43" t="s">
        <v>272</v>
      </c>
      <c r="C43" t="s">
        <v>273</v>
      </c>
      <c r="D43" t="s">
        <v>100</v>
      </c>
      <c r="E43" t="s">
        <v>220</v>
      </c>
      <c r="G43"/>
      <c r="H43" s="77">
        <v>0.51</v>
      </c>
      <c r="I43" t="s">
        <v>102</v>
      </c>
      <c r="J43" s="78">
        <v>3.7499999999999999E-2</v>
      </c>
      <c r="K43" s="78">
        <v>4.3999999999999997E-2</v>
      </c>
      <c r="L43" s="77">
        <v>0.48</v>
      </c>
      <c r="M43" s="77">
        <v>101.56</v>
      </c>
      <c r="N43" s="77">
        <v>0</v>
      </c>
      <c r="O43" s="77">
        <v>4.8748800000000001E-4</v>
      </c>
      <c r="P43" s="78">
        <v>0</v>
      </c>
      <c r="Q43" s="78">
        <v>0</v>
      </c>
      <c r="R43" s="78">
        <v>0</v>
      </c>
    </row>
    <row r="44" spans="2:18">
      <c r="B44" t="s">
        <v>274</v>
      </c>
      <c r="C44" t="s">
        <v>275</v>
      </c>
      <c r="D44" t="s">
        <v>100</v>
      </c>
      <c r="E44" t="s">
        <v>220</v>
      </c>
      <c r="G44"/>
      <c r="H44" s="77">
        <v>12.08</v>
      </c>
      <c r="I44" t="s">
        <v>102</v>
      </c>
      <c r="J44" s="78">
        <v>5.5E-2</v>
      </c>
      <c r="K44" s="78">
        <v>4.4299999999999999E-2</v>
      </c>
      <c r="L44" s="77">
        <v>2.17</v>
      </c>
      <c r="M44" s="77">
        <v>117.33</v>
      </c>
      <c r="N44" s="77">
        <v>0</v>
      </c>
      <c r="O44" s="77">
        <v>2.5460610000000001E-3</v>
      </c>
      <c r="P44" s="78">
        <v>0</v>
      </c>
      <c r="Q44" s="78">
        <v>0</v>
      </c>
      <c r="R44" s="78">
        <v>0</v>
      </c>
    </row>
    <row r="45" spans="2:18">
      <c r="B45" t="s">
        <v>276</v>
      </c>
      <c r="C45" t="s">
        <v>277</v>
      </c>
      <c r="D45" t="s">
        <v>100</v>
      </c>
      <c r="E45" t="s">
        <v>220</v>
      </c>
      <c r="G45"/>
      <c r="H45" s="77">
        <v>1.0900000000000001</v>
      </c>
      <c r="I45" t="s">
        <v>102</v>
      </c>
      <c r="J45" s="78">
        <v>4.0000000000000001E-3</v>
      </c>
      <c r="K45" s="78">
        <v>4.5100000000000001E-2</v>
      </c>
      <c r="L45" s="77">
        <v>18.09</v>
      </c>
      <c r="M45" s="77">
        <v>96.08</v>
      </c>
      <c r="N45" s="77">
        <v>0</v>
      </c>
      <c r="O45" s="77">
        <v>1.7380871999999999E-2</v>
      </c>
      <c r="P45" s="78">
        <v>0</v>
      </c>
      <c r="Q45" s="78">
        <v>2.0000000000000001E-4</v>
      </c>
      <c r="R45" s="78">
        <v>0</v>
      </c>
    </row>
    <row r="46" spans="2:18">
      <c r="B46" t="s">
        <v>278</v>
      </c>
      <c r="C46" t="s">
        <v>279</v>
      </c>
      <c r="D46" t="s">
        <v>100</v>
      </c>
      <c r="E46" t="s">
        <v>220</v>
      </c>
      <c r="G46"/>
      <c r="H46" s="77">
        <v>1.58</v>
      </c>
      <c r="I46" t="s">
        <v>102</v>
      </c>
      <c r="J46" s="78">
        <v>5.0000000000000001E-3</v>
      </c>
      <c r="K46" s="78">
        <v>4.6199999999999998E-2</v>
      </c>
      <c r="L46" s="77">
        <v>6.84</v>
      </c>
      <c r="M46" s="77">
        <v>94.08</v>
      </c>
      <c r="N46" s="77">
        <v>0</v>
      </c>
      <c r="O46" s="77">
        <v>6.435072E-3</v>
      </c>
      <c r="P46" s="78">
        <v>0</v>
      </c>
      <c r="Q46" s="78">
        <v>1E-4</v>
      </c>
      <c r="R46" s="78">
        <v>0</v>
      </c>
    </row>
    <row r="47" spans="2:18">
      <c r="B47" t="s">
        <v>280</v>
      </c>
      <c r="C47" t="s">
        <v>281</v>
      </c>
      <c r="D47" t="s">
        <v>100</v>
      </c>
      <c r="E47" t="s">
        <v>220</v>
      </c>
      <c r="G47"/>
      <c r="H47" s="77">
        <v>6.28</v>
      </c>
      <c r="I47" t="s">
        <v>102</v>
      </c>
      <c r="J47" s="78">
        <v>0.01</v>
      </c>
      <c r="K47" s="78">
        <v>4.2700000000000002E-2</v>
      </c>
      <c r="L47" s="77">
        <v>9035.4500000000007</v>
      </c>
      <c r="M47" s="77">
        <v>82.4</v>
      </c>
      <c r="N47" s="77">
        <v>0</v>
      </c>
      <c r="O47" s="77">
        <v>7.4452107999999999</v>
      </c>
      <c r="P47" s="78">
        <v>0</v>
      </c>
      <c r="Q47" s="78">
        <v>9.0700000000000003E-2</v>
      </c>
      <c r="R47" s="78">
        <v>1.4200000000000001E-2</v>
      </c>
    </row>
    <row r="48" spans="2:18">
      <c r="B48" t="s">
        <v>282</v>
      </c>
      <c r="C48" t="s">
        <v>283</v>
      </c>
      <c r="D48" t="s">
        <v>100</v>
      </c>
      <c r="E48" t="s">
        <v>220</v>
      </c>
      <c r="G48"/>
      <c r="H48" s="77">
        <v>8.08</v>
      </c>
      <c r="I48" t="s">
        <v>102</v>
      </c>
      <c r="J48" s="78">
        <v>1.2999999999999999E-2</v>
      </c>
      <c r="K48" s="78">
        <v>4.2700000000000002E-2</v>
      </c>
      <c r="L48" s="77">
        <v>15223.71</v>
      </c>
      <c r="M48" s="77">
        <v>79.739999999999995</v>
      </c>
      <c r="N48" s="77">
        <v>0</v>
      </c>
      <c r="O48" s="77">
        <v>12.139386354000001</v>
      </c>
      <c r="P48" s="78">
        <v>0</v>
      </c>
      <c r="Q48" s="78">
        <v>0.1479</v>
      </c>
      <c r="R48" s="78">
        <v>2.3199999999999998E-2</v>
      </c>
    </row>
    <row r="49" spans="2:18">
      <c r="B49" t="s">
        <v>284</v>
      </c>
      <c r="C49" t="s">
        <v>285</v>
      </c>
      <c r="D49" t="s">
        <v>100</v>
      </c>
      <c r="E49" t="s">
        <v>220</v>
      </c>
      <c r="G49"/>
      <c r="H49" s="77">
        <v>0.17</v>
      </c>
      <c r="I49" t="s">
        <v>102</v>
      </c>
      <c r="J49" s="78">
        <v>1.4999999999999999E-2</v>
      </c>
      <c r="K49" s="78">
        <v>4.3999999999999997E-2</v>
      </c>
      <c r="L49" s="77">
        <v>17.79</v>
      </c>
      <c r="M49" s="77">
        <v>100.76</v>
      </c>
      <c r="N49" s="77">
        <v>0</v>
      </c>
      <c r="O49" s="77">
        <v>1.7925204E-2</v>
      </c>
      <c r="P49" s="78">
        <v>0</v>
      </c>
      <c r="Q49" s="78">
        <v>2.0000000000000001E-4</v>
      </c>
      <c r="R49" s="78">
        <v>0</v>
      </c>
    </row>
    <row r="50" spans="2:18">
      <c r="B50" t="s">
        <v>286</v>
      </c>
      <c r="C50" t="s">
        <v>287</v>
      </c>
      <c r="D50" t="s">
        <v>100</v>
      </c>
      <c r="E50" t="s">
        <v>220</v>
      </c>
      <c r="G50"/>
      <c r="H50" s="77">
        <v>12.11</v>
      </c>
      <c r="I50" t="s">
        <v>102</v>
      </c>
      <c r="J50" s="78">
        <v>1.4999999999999999E-2</v>
      </c>
      <c r="K50" s="78">
        <v>4.3900000000000002E-2</v>
      </c>
      <c r="L50" s="77">
        <v>8930.65</v>
      </c>
      <c r="M50" s="77">
        <v>71.599999999999994</v>
      </c>
      <c r="N50" s="77">
        <v>0</v>
      </c>
      <c r="O50" s="77">
        <v>6.3943453999999997</v>
      </c>
      <c r="P50" s="78">
        <v>0</v>
      </c>
      <c r="Q50" s="78">
        <v>7.7899999999999997E-2</v>
      </c>
      <c r="R50" s="78">
        <v>1.2200000000000001E-2</v>
      </c>
    </row>
    <row r="51" spans="2:18">
      <c r="B51" s="79" t="s">
        <v>288</v>
      </c>
      <c r="C51" s="16"/>
      <c r="D51" s="16"/>
      <c r="H51" s="81">
        <v>0</v>
      </c>
      <c r="K51" s="80">
        <v>0</v>
      </c>
      <c r="L51" s="81">
        <v>0</v>
      </c>
      <c r="N51" s="81">
        <v>0</v>
      </c>
      <c r="O51" s="81">
        <v>0</v>
      </c>
      <c r="Q51" s="80">
        <v>0</v>
      </c>
      <c r="R51" s="80">
        <v>0</v>
      </c>
    </row>
    <row r="52" spans="2:18">
      <c r="B52" t="s">
        <v>205</v>
      </c>
      <c r="C52" t="s">
        <v>205</v>
      </c>
      <c r="D52" s="16"/>
      <c r="E52" t="s">
        <v>205</v>
      </c>
      <c r="H52" s="77">
        <v>0</v>
      </c>
      <c r="I52" t="s">
        <v>205</v>
      </c>
      <c r="J52" s="78">
        <v>0</v>
      </c>
      <c r="K52" s="78">
        <v>0</v>
      </c>
      <c r="L52" s="77">
        <v>0</v>
      </c>
      <c r="M52" s="77">
        <v>0</v>
      </c>
      <c r="O52" s="77">
        <v>0</v>
      </c>
      <c r="P52" s="78">
        <v>0</v>
      </c>
      <c r="Q52" s="78">
        <v>0</v>
      </c>
      <c r="R52" s="78">
        <v>0</v>
      </c>
    </row>
    <row r="53" spans="2:18">
      <c r="B53" s="79" t="s">
        <v>289</v>
      </c>
      <c r="C53" s="16"/>
      <c r="D53" s="16"/>
      <c r="H53" s="81">
        <v>0</v>
      </c>
      <c r="K53" s="80">
        <v>0</v>
      </c>
      <c r="L53" s="81">
        <v>0</v>
      </c>
      <c r="N53" s="81">
        <v>0</v>
      </c>
      <c r="O53" s="81">
        <v>0</v>
      </c>
      <c r="Q53" s="80">
        <v>0</v>
      </c>
      <c r="R53" s="80">
        <v>0</v>
      </c>
    </row>
    <row r="54" spans="2:18">
      <c r="B54" t="s">
        <v>205</v>
      </c>
      <c r="C54" t="s">
        <v>205</v>
      </c>
      <c r="D54" s="16"/>
      <c r="E54" t="s">
        <v>205</v>
      </c>
      <c r="H54" s="77">
        <v>0</v>
      </c>
      <c r="I54" t="s">
        <v>205</v>
      </c>
      <c r="J54" s="78">
        <v>0</v>
      </c>
      <c r="K54" s="78">
        <v>0</v>
      </c>
      <c r="L54" s="77">
        <v>0</v>
      </c>
      <c r="M54" s="77">
        <v>0</v>
      </c>
      <c r="O54" s="77">
        <v>0</v>
      </c>
      <c r="P54" s="78">
        <v>0</v>
      </c>
      <c r="Q54" s="78">
        <v>0</v>
      </c>
      <c r="R54" s="78">
        <v>0</v>
      </c>
    </row>
    <row r="55" spans="2:18">
      <c r="B55" s="79" t="s">
        <v>213</v>
      </c>
      <c r="C55" s="16"/>
      <c r="D55" s="16"/>
      <c r="H55" s="81">
        <v>16.559999999999999</v>
      </c>
      <c r="K55" s="80">
        <v>6.2399999999999997E-2</v>
      </c>
      <c r="L55" s="81">
        <v>34.799999999999997</v>
      </c>
      <c r="N55" s="81">
        <v>0</v>
      </c>
      <c r="O55" s="81">
        <v>9.8597923896E-2</v>
      </c>
      <c r="Q55" s="80">
        <v>1.1999999999999999E-3</v>
      </c>
      <c r="R55" s="80">
        <v>2.0000000000000001E-4</v>
      </c>
    </row>
    <row r="56" spans="2:18">
      <c r="B56" s="79" t="s">
        <v>290</v>
      </c>
      <c r="C56" s="16"/>
      <c r="D56" s="16"/>
      <c r="H56" s="81">
        <v>16.559999999999999</v>
      </c>
      <c r="K56" s="80">
        <v>6.2399999999999997E-2</v>
      </c>
      <c r="L56" s="81">
        <v>34.799999999999997</v>
      </c>
      <c r="N56" s="81">
        <v>0</v>
      </c>
      <c r="O56" s="81">
        <v>9.8597923896E-2</v>
      </c>
      <c r="Q56" s="80">
        <v>1.1999999999999999E-3</v>
      </c>
      <c r="R56" s="80">
        <v>2.0000000000000001E-4</v>
      </c>
    </row>
    <row r="57" spans="2:18">
      <c r="B57" t="s">
        <v>291</v>
      </c>
      <c r="C57" t="s">
        <v>292</v>
      </c>
      <c r="D57" t="s">
        <v>123</v>
      </c>
      <c r="E57" t="s">
        <v>840</v>
      </c>
      <c r="F57" t="s">
        <v>2004</v>
      </c>
      <c r="G57"/>
      <c r="H57" s="77">
        <v>16.559999999999999</v>
      </c>
      <c r="I57" t="s">
        <v>106</v>
      </c>
      <c r="J57" s="78">
        <v>4.4999999999999998E-2</v>
      </c>
      <c r="K57" s="78">
        <v>6.2399999999999997E-2</v>
      </c>
      <c r="L57" s="77">
        <v>34.799999999999997</v>
      </c>
      <c r="M57" s="77">
        <v>73.610643678160926</v>
      </c>
      <c r="N57" s="77">
        <v>0</v>
      </c>
      <c r="O57" s="77">
        <v>9.8597923896E-2</v>
      </c>
      <c r="P57" s="78">
        <v>0</v>
      </c>
      <c r="Q57" s="78">
        <v>1.1999999999999999E-3</v>
      </c>
      <c r="R57" s="78">
        <v>2.0000000000000001E-4</v>
      </c>
    </row>
    <row r="58" spans="2:18">
      <c r="B58" s="79" t="s">
        <v>294</v>
      </c>
      <c r="C58" s="16"/>
      <c r="D58" s="16"/>
      <c r="H58" s="81">
        <v>0</v>
      </c>
      <c r="K58" s="80">
        <v>0</v>
      </c>
      <c r="L58" s="81">
        <v>0</v>
      </c>
      <c r="N58" s="81">
        <v>0</v>
      </c>
      <c r="O58" s="81">
        <v>0</v>
      </c>
      <c r="Q58" s="80">
        <v>0</v>
      </c>
      <c r="R58" s="80">
        <v>0</v>
      </c>
    </row>
    <row r="59" spans="2:18">
      <c r="B59" t="s">
        <v>205</v>
      </c>
      <c r="C59" t="s">
        <v>205</v>
      </c>
      <c r="D59" s="16"/>
      <c r="E59" t="s">
        <v>205</v>
      </c>
      <c r="H59" s="77">
        <v>0</v>
      </c>
      <c r="I59" t="s">
        <v>205</v>
      </c>
      <c r="J59" s="78">
        <v>0</v>
      </c>
      <c r="K59" s="78">
        <v>0</v>
      </c>
      <c r="L59" s="77">
        <v>0</v>
      </c>
      <c r="M59" s="77">
        <v>0</v>
      </c>
      <c r="O59" s="77">
        <v>0</v>
      </c>
      <c r="P59" s="78">
        <v>0</v>
      </c>
      <c r="Q59" s="78">
        <v>0</v>
      </c>
      <c r="R59" s="78">
        <v>0</v>
      </c>
    </row>
    <row r="60" spans="2:18">
      <c r="B60" t="s">
        <v>295</v>
      </c>
      <c r="C60" s="16"/>
      <c r="D60" s="16"/>
    </row>
    <row r="61" spans="2:18">
      <c r="B61" t="s">
        <v>296</v>
      </c>
      <c r="C61" s="16"/>
      <c r="D61" s="16"/>
    </row>
    <row r="62" spans="2:18">
      <c r="B62" t="s">
        <v>297</v>
      </c>
      <c r="C62" s="16"/>
      <c r="D62" s="16"/>
    </row>
    <row r="63" spans="2:18">
      <c r="B63" t="s">
        <v>298</v>
      </c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1968</v>
      </c>
    </row>
    <row r="3" spans="2:23" s="1" customFormat="1">
      <c r="B3" s="2" t="s">
        <v>2</v>
      </c>
      <c r="C3" s="83" t="s">
        <v>1969</v>
      </c>
    </row>
    <row r="4" spans="2:23" s="1" customFormat="1">
      <c r="B4" s="2" t="s">
        <v>3</v>
      </c>
      <c r="C4" s="84">
        <v>14229</v>
      </c>
    </row>
    <row r="5" spans="2:23">
      <c r="B5" s="2"/>
    </row>
    <row r="7" spans="2:23" ht="26.25" customHeight="1">
      <c r="B7" s="106" t="s">
        <v>178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1904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7">
        <v>0</v>
      </c>
      <c r="I14" t="s">
        <v>205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1905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7">
        <v>0</v>
      </c>
      <c r="I16" t="s">
        <v>205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7">
        <v>0</v>
      </c>
      <c r="I18" t="s">
        <v>205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805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7">
        <v>0</v>
      </c>
      <c r="I20" t="s">
        <v>205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7">
        <v>0</v>
      </c>
      <c r="I23" t="s">
        <v>205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7">
        <v>0</v>
      </c>
      <c r="I25" t="s">
        <v>205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215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1968</v>
      </c>
    </row>
    <row r="3" spans="2:68" s="1" customFormat="1">
      <c r="B3" s="2" t="s">
        <v>2</v>
      </c>
      <c r="C3" s="83" t="s">
        <v>1969</v>
      </c>
    </row>
    <row r="4" spans="2:68" s="1" customFormat="1">
      <c r="B4" s="2" t="s">
        <v>3</v>
      </c>
      <c r="C4" s="84">
        <v>14229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200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7">
        <v>0</v>
      </c>
      <c r="L14" t="s">
        <v>205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243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7">
        <v>0</v>
      </c>
      <c r="L16" t="s">
        <v>205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7">
        <v>0</v>
      </c>
      <c r="L18" t="s">
        <v>205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7">
        <v>0</v>
      </c>
      <c r="L21" t="s">
        <v>205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7">
        <v>0</v>
      </c>
      <c r="L23" t="s">
        <v>205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215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R13" sqref="R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1968</v>
      </c>
    </row>
    <row r="3" spans="2:66" s="1" customFormat="1">
      <c r="B3" s="2" t="s">
        <v>2</v>
      </c>
      <c r="C3" s="83" t="s">
        <v>1969</v>
      </c>
    </row>
    <row r="4" spans="2:66" s="1" customFormat="1">
      <c r="B4" s="2" t="s">
        <v>3</v>
      </c>
      <c r="C4" s="84">
        <v>14229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4.58</v>
      </c>
      <c r="L11" s="7"/>
      <c r="M11" s="7"/>
      <c r="N11" s="76">
        <v>4.7800000000000002E-2</v>
      </c>
      <c r="O11" s="75">
        <f>O12+O221</f>
        <v>99893.99</v>
      </c>
      <c r="P11" s="33"/>
      <c r="Q11" s="75">
        <f t="shared" ref="Q11:R11" si="0">Q12+Q221</f>
        <v>0.47206999999999993</v>
      </c>
      <c r="R11" s="75">
        <f t="shared" si="0"/>
        <v>132.28312653047823</v>
      </c>
      <c r="S11" s="7"/>
      <c r="T11" s="76">
        <f>R11/$R$11</f>
        <v>1</v>
      </c>
      <c r="U11" s="76">
        <f>R11/'סכום נכסי הקרן'!$C$42</f>
        <v>0.2523384662198937</v>
      </c>
      <c r="V11" s="35"/>
      <c r="BI11" s="16"/>
      <c r="BJ11" s="19"/>
      <c r="BK11" s="16"/>
      <c r="BN11" s="16"/>
    </row>
    <row r="12" spans="2:66">
      <c r="B12" s="79" t="s">
        <v>200</v>
      </c>
      <c r="C12" s="16"/>
      <c r="D12" s="16"/>
      <c r="E12" s="16"/>
      <c r="F12" s="16"/>
      <c r="K12" s="81">
        <v>4.47</v>
      </c>
      <c r="N12" s="80">
        <v>3.95E-2</v>
      </c>
      <c r="O12" s="81">
        <f>O13+O158+O216+O219</f>
        <v>91876.180000000008</v>
      </c>
      <c r="Q12" s="81">
        <f t="shared" ref="Q12:R12" si="1">Q13+Q158+Q216+Q219</f>
        <v>0.47206999999999993</v>
      </c>
      <c r="R12" s="81">
        <f t="shared" si="1"/>
        <v>103.02569552557999</v>
      </c>
      <c r="T12" s="80">
        <f t="shared" ref="T12:T75" si="2">R12/$R$11</f>
        <v>0.77882718852916377</v>
      </c>
      <c r="U12" s="80">
        <f>R12/'סכום נכסי הקרן'!$C$42</f>
        <v>0.19652805820380118</v>
      </c>
    </row>
    <row r="13" spans="2:66">
      <c r="B13" s="79" t="s">
        <v>299</v>
      </c>
      <c r="C13" s="16"/>
      <c r="D13" s="16"/>
      <c r="E13" s="16"/>
      <c r="F13" s="16"/>
      <c r="K13" s="81">
        <v>4.58</v>
      </c>
      <c r="N13" s="80">
        <v>3.5299999999999998E-2</v>
      </c>
      <c r="O13" s="81">
        <f>SUM(O14:O157)</f>
        <v>72532.94</v>
      </c>
      <c r="Q13" s="81">
        <f t="shared" ref="Q13:R13" si="3">SUM(Q14:Q157)</f>
        <v>0.39317999999999992</v>
      </c>
      <c r="R13" s="81">
        <f t="shared" si="3"/>
        <v>85.244408097579992</v>
      </c>
      <c r="T13" s="80">
        <f t="shared" si="2"/>
        <v>0.64440877936113461</v>
      </c>
      <c r="U13" s="80">
        <f>R13/'סכום נכסי הקרן'!$C$42</f>
        <v>0.16260912300262259</v>
      </c>
    </row>
    <row r="14" spans="2:66">
      <c r="B14" t="s">
        <v>303</v>
      </c>
      <c r="C14" t="s">
        <v>304</v>
      </c>
      <c r="D14" t="s">
        <v>100</v>
      </c>
      <c r="E14" t="s">
        <v>123</v>
      </c>
      <c r="F14" t="s">
        <v>305</v>
      </c>
      <c r="G14" t="s">
        <v>306</v>
      </c>
      <c r="H14" t="s">
        <v>307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94.78</v>
      </c>
      <c r="P14" s="77">
        <v>96.35</v>
      </c>
      <c r="Q14" s="77">
        <v>0</v>
      </c>
      <c r="R14" s="77">
        <v>9.1320529999999997E-2</v>
      </c>
      <c r="S14" s="78">
        <v>0</v>
      </c>
      <c r="T14" s="78">
        <f t="shared" si="2"/>
        <v>6.9034148492823539E-4</v>
      </c>
      <c r="U14" s="78">
        <f>R14/'סכום נכסי הקרן'!$C$42</f>
        <v>1.7419971147475481E-4</v>
      </c>
    </row>
    <row r="15" spans="2:66">
      <c r="B15" t="s">
        <v>308</v>
      </c>
      <c r="C15" t="s">
        <v>309</v>
      </c>
      <c r="D15" t="s">
        <v>100</v>
      </c>
      <c r="E15" t="s">
        <v>123</v>
      </c>
      <c r="F15" t="s">
        <v>305</v>
      </c>
      <c r="G15" t="s">
        <v>306</v>
      </c>
      <c r="H15" t="s">
        <v>307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609.52</v>
      </c>
      <c r="P15" s="77">
        <v>104.01</v>
      </c>
      <c r="Q15" s="77">
        <v>0</v>
      </c>
      <c r="R15" s="77">
        <v>0.63396175200000005</v>
      </c>
      <c r="S15" s="78">
        <v>0</v>
      </c>
      <c r="T15" s="78">
        <f t="shared" si="2"/>
        <v>4.7924612052009088E-3</v>
      </c>
      <c r="U15" s="78">
        <f>R15/'סכום נכסי הקרן'!$C$42</f>
        <v>1.2093223099387408E-3</v>
      </c>
    </row>
    <row r="16" spans="2:66">
      <c r="B16" t="s">
        <v>310</v>
      </c>
      <c r="C16" t="s">
        <v>311</v>
      </c>
      <c r="D16" t="s">
        <v>100</v>
      </c>
      <c r="E16" t="s">
        <v>123</v>
      </c>
      <c r="F16" t="s">
        <v>312</v>
      </c>
      <c r="G16" t="s">
        <v>127</v>
      </c>
      <c r="H16" t="s">
        <v>202</v>
      </c>
      <c r="I16" t="s">
        <v>203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1706.16</v>
      </c>
      <c r="P16" s="77">
        <v>102.43</v>
      </c>
      <c r="Q16" s="77">
        <v>0</v>
      </c>
      <c r="R16" s="77">
        <v>1.7476196879999999</v>
      </c>
      <c r="S16" s="78">
        <v>0</v>
      </c>
      <c r="T16" s="78">
        <f t="shared" si="2"/>
        <v>1.3211206401274057E-2</v>
      </c>
      <c r="U16" s="78">
        <f>R16/'סכום נכסי הקרן'!$C$42</f>
        <v>3.333695560211937E-3</v>
      </c>
    </row>
    <row r="17" spans="2:21">
      <c r="B17" t="s">
        <v>313</v>
      </c>
      <c r="C17" t="s">
        <v>314</v>
      </c>
      <c r="D17" t="s">
        <v>100</v>
      </c>
      <c r="E17" t="s">
        <v>123</v>
      </c>
      <c r="F17" t="s">
        <v>315</v>
      </c>
      <c r="G17" t="s">
        <v>316</v>
      </c>
      <c r="H17" t="s">
        <v>317</v>
      </c>
      <c r="I17" t="s">
        <v>149</v>
      </c>
      <c r="J17"/>
      <c r="K17" s="77">
        <v>1.86</v>
      </c>
      <c r="L17" t="s">
        <v>102</v>
      </c>
      <c r="M17" s="78">
        <v>4.4999999999999998E-2</v>
      </c>
      <c r="N17" s="78">
        <v>2.63E-2</v>
      </c>
      <c r="O17" s="77">
        <v>559.16</v>
      </c>
      <c r="P17" s="77">
        <v>117.23</v>
      </c>
      <c r="Q17" s="77">
        <v>0</v>
      </c>
      <c r="R17" s="77">
        <v>0.65550326800000003</v>
      </c>
      <c r="S17" s="78">
        <v>0</v>
      </c>
      <c r="T17" s="78">
        <f t="shared" si="2"/>
        <v>4.9553052244268739E-3</v>
      </c>
      <c r="U17" s="78">
        <f>R17/'סכום נכסי הקרן'!$C$42</f>
        <v>1.2504141199833037E-3</v>
      </c>
    </row>
    <row r="18" spans="2:21">
      <c r="B18" t="s">
        <v>318</v>
      </c>
      <c r="C18" t="s">
        <v>319</v>
      </c>
      <c r="D18" t="s">
        <v>100</v>
      </c>
      <c r="E18" t="s">
        <v>123</v>
      </c>
      <c r="F18" t="s">
        <v>315</v>
      </c>
      <c r="G18" t="s">
        <v>316</v>
      </c>
      <c r="H18" t="s">
        <v>317</v>
      </c>
      <c r="I18" t="s">
        <v>149</v>
      </c>
      <c r="J18"/>
      <c r="K18" s="77">
        <v>4.2</v>
      </c>
      <c r="L18" t="s">
        <v>102</v>
      </c>
      <c r="M18" s="78">
        <v>3.85E-2</v>
      </c>
      <c r="N18" s="78">
        <v>2.5499999999999998E-2</v>
      </c>
      <c r="O18" s="77">
        <v>1328.68</v>
      </c>
      <c r="P18" s="77">
        <v>120.55</v>
      </c>
      <c r="Q18" s="77">
        <v>0</v>
      </c>
      <c r="R18" s="77">
        <v>1.60172374</v>
      </c>
      <c r="S18" s="78">
        <v>0</v>
      </c>
      <c r="T18" s="78">
        <f t="shared" si="2"/>
        <v>1.2108299690293157E-2</v>
      </c>
      <c r="U18" s="78">
        <f>R18/'סכום נכסי הקרן'!$C$42</f>
        <v>3.0553897723793891E-3</v>
      </c>
    </row>
    <row r="19" spans="2:21">
      <c r="B19" t="s">
        <v>320</v>
      </c>
      <c r="C19" t="s">
        <v>321</v>
      </c>
      <c r="D19" t="s">
        <v>100</v>
      </c>
      <c r="E19" t="s">
        <v>123</v>
      </c>
      <c r="F19" t="s">
        <v>315</v>
      </c>
      <c r="G19" t="s">
        <v>316</v>
      </c>
      <c r="H19" t="s">
        <v>317</v>
      </c>
      <c r="I19" t="s">
        <v>149</v>
      </c>
      <c r="J19"/>
      <c r="K19" s="77">
        <v>6.66</v>
      </c>
      <c r="L19" t="s">
        <v>102</v>
      </c>
      <c r="M19" s="78">
        <v>2.3900000000000001E-2</v>
      </c>
      <c r="N19" s="78">
        <v>2.8500000000000001E-2</v>
      </c>
      <c r="O19" s="77">
        <v>1967.34</v>
      </c>
      <c r="P19" s="77">
        <v>108.05</v>
      </c>
      <c r="Q19" s="77">
        <v>0</v>
      </c>
      <c r="R19" s="77">
        <v>2.1257108699999998</v>
      </c>
      <c r="S19" s="78">
        <v>0</v>
      </c>
      <c r="T19" s="78">
        <f t="shared" si="2"/>
        <v>1.6069402997594202E-2</v>
      </c>
      <c r="U19" s="78">
        <f>R19/'סכום נכסי הקרן'!$C$42</f>
        <v>4.0549285054822829E-3</v>
      </c>
    </row>
    <row r="20" spans="2:21">
      <c r="B20" t="s">
        <v>322</v>
      </c>
      <c r="C20" t="s">
        <v>323</v>
      </c>
      <c r="D20" t="s">
        <v>100</v>
      </c>
      <c r="E20" t="s">
        <v>123</v>
      </c>
      <c r="F20" t="s">
        <v>315</v>
      </c>
      <c r="G20" t="s">
        <v>316</v>
      </c>
      <c r="H20" t="s">
        <v>317</v>
      </c>
      <c r="I20" t="s">
        <v>149</v>
      </c>
      <c r="J20"/>
      <c r="K20" s="77">
        <v>3.76</v>
      </c>
      <c r="L20" t="s">
        <v>102</v>
      </c>
      <c r="M20" s="78">
        <v>0.01</v>
      </c>
      <c r="N20" s="78">
        <v>2.3900000000000001E-2</v>
      </c>
      <c r="O20" s="77">
        <v>193.23</v>
      </c>
      <c r="P20" s="77">
        <v>104.44</v>
      </c>
      <c r="Q20" s="77">
        <v>0</v>
      </c>
      <c r="R20" s="77">
        <v>0.20180941199999999</v>
      </c>
      <c r="S20" s="78">
        <v>0</v>
      </c>
      <c r="T20" s="78">
        <f t="shared" si="2"/>
        <v>1.5255869534766613E-3</v>
      </c>
      <c r="U20" s="78">
        <f>R20/'סכום נכסי הקרן'!$C$42</f>
        <v>3.8496427192538109E-4</v>
      </c>
    </row>
    <row r="21" spans="2:21">
      <c r="B21" t="s">
        <v>324</v>
      </c>
      <c r="C21" t="s">
        <v>325</v>
      </c>
      <c r="D21" t="s">
        <v>100</v>
      </c>
      <c r="E21" t="s">
        <v>123</v>
      </c>
      <c r="F21" t="s">
        <v>315</v>
      </c>
      <c r="G21" t="s">
        <v>316</v>
      </c>
      <c r="H21" t="s">
        <v>317</v>
      </c>
      <c r="I21" t="s">
        <v>149</v>
      </c>
      <c r="J21"/>
      <c r="K21" s="77">
        <v>11.64</v>
      </c>
      <c r="L21" t="s">
        <v>102</v>
      </c>
      <c r="M21" s="78">
        <v>1.2500000000000001E-2</v>
      </c>
      <c r="N21" s="78">
        <v>2.9399999999999999E-2</v>
      </c>
      <c r="O21" s="77">
        <v>840.53</v>
      </c>
      <c r="P21" s="77">
        <v>91.1</v>
      </c>
      <c r="Q21" s="77">
        <v>0</v>
      </c>
      <c r="R21" s="77">
        <v>0.76572282999999997</v>
      </c>
      <c r="S21" s="78">
        <v>0</v>
      </c>
      <c r="T21" s="78">
        <f t="shared" si="2"/>
        <v>5.788514756820299E-3</v>
      </c>
      <c r="U21" s="78">
        <f>R21/'סכום נכסי הקרן'!$C$42</f>
        <v>1.4606649354272552E-3</v>
      </c>
    </row>
    <row r="22" spans="2:21">
      <c r="B22" t="s">
        <v>326</v>
      </c>
      <c r="C22" t="s">
        <v>327</v>
      </c>
      <c r="D22" t="s">
        <v>100</v>
      </c>
      <c r="E22" t="s">
        <v>123</v>
      </c>
      <c r="F22" t="s">
        <v>315</v>
      </c>
      <c r="G22" t="s">
        <v>316</v>
      </c>
      <c r="H22" t="s">
        <v>317</v>
      </c>
      <c r="I22" t="s">
        <v>149</v>
      </c>
      <c r="J22"/>
      <c r="K22" s="77">
        <v>8.44</v>
      </c>
      <c r="L22" t="s">
        <v>102</v>
      </c>
      <c r="M22" s="78">
        <v>0.03</v>
      </c>
      <c r="N22" s="78">
        <v>2.9100000000000001E-2</v>
      </c>
      <c r="O22" s="77">
        <v>102.06</v>
      </c>
      <c r="P22" s="77">
        <v>102.99</v>
      </c>
      <c r="Q22" s="77">
        <v>0</v>
      </c>
      <c r="R22" s="77">
        <v>0.105111594</v>
      </c>
      <c r="S22" s="78">
        <v>0</v>
      </c>
      <c r="T22" s="78">
        <f t="shared" si="2"/>
        <v>7.9459562800537626E-4</v>
      </c>
      <c r="U22" s="78">
        <f>R22/'סכום נכסי הקרן'!$C$42</f>
        <v>2.0050704203590988E-4</v>
      </c>
    </row>
    <row r="23" spans="2:21">
      <c r="B23" t="s">
        <v>328</v>
      </c>
      <c r="C23" t="s">
        <v>329</v>
      </c>
      <c r="D23" t="s">
        <v>100</v>
      </c>
      <c r="E23" t="s">
        <v>123</v>
      </c>
      <c r="F23" t="s">
        <v>315</v>
      </c>
      <c r="G23" t="s">
        <v>316</v>
      </c>
      <c r="H23" t="s">
        <v>317</v>
      </c>
      <c r="I23" t="s">
        <v>149</v>
      </c>
      <c r="J23"/>
      <c r="K23" s="77">
        <v>11.16</v>
      </c>
      <c r="L23" t="s">
        <v>102</v>
      </c>
      <c r="M23" s="78">
        <v>3.2000000000000001E-2</v>
      </c>
      <c r="N23" s="78">
        <v>2.9399999999999999E-2</v>
      </c>
      <c r="O23" s="77">
        <v>672.97</v>
      </c>
      <c r="P23" s="77">
        <v>105.31</v>
      </c>
      <c r="Q23" s="77">
        <v>0</v>
      </c>
      <c r="R23" s="77">
        <v>0.70870470699999999</v>
      </c>
      <c r="S23" s="78">
        <v>0</v>
      </c>
      <c r="T23" s="78">
        <f t="shared" si="2"/>
        <v>5.3574837969732544E-3</v>
      </c>
      <c r="U23" s="78">
        <f>R23/'סכום נכסי הקרן'!$C$42</f>
        <v>1.3518992441261637E-3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127</v>
      </c>
      <c r="H24" t="s">
        <v>317</v>
      </c>
      <c r="I24" t="s">
        <v>149</v>
      </c>
      <c r="J24"/>
      <c r="K24" s="77">
        <v>6.24</v>
      </c>
      <c r="L24" t="s">
        <v>102</v>
      </c>
      <c r="M24" s="78">
        <v>2.6499999999999999E-2</v>
      </c>
      <c r="N24" s="78">
        <v>2.6599999999999999E-2</v>
      </c>
      <c r="O24" s="77">
        <v>201.28</v>
      </c>
      <c r="P24" s="77">
        <v>112.76</v>
      </c>
      <c r="Q24" s="77">
        <v>0</v>
      </c>
      <c r="R24" s="77">
        <v>0.22696332799999999</v>
      </c>
      <c r="S24" s="78">
        <v>0</v>
      </c>
      <c r="T24" s="78">
        <f t="shared" si="2"/>
        <v>1.7157390662951052E-3</v>
      </c>
      <c r="U24" s="78">
        <f>R24/'סכום נכסי הקרן'!$C$42</f>
        <v>4.3294696442245945E-4</v>
      </c>
    </row>
    <row r="25" spans="2:21">
      <c r="B25" t="s">
        <v>333</v>
      </c>
      <c r="C25" t="s">
        <v>334</v>
      </c>
      <c r="D25" t="s">
        <v>100</v>
      </c>
      <c r="E25" t="s">
        <v>123</v>
      </c>
      <c r="F25" t="s">
        <v>335</v>
      </c>
      <c r="G25" t="s">
        <v>336</v>
      </c>
      <c r="H25" t="s">
        <v>317</v>
      </c>
      <c r="I25" t="s">
        <v>149</v>
      </c>
      <c r="J25"/>
      <c r="K25" s="77">
        <v>3.35</v>
      </c>
      <c r="L25" t="s">
        <v>102</v>
      </c>
      <c r="M25" s="78">
        <v>1.34E-2</v>
      </c>
      <c r="N25" s="78">
        <v>3.0499999999999999E-2</v>
      </c>
      <c r="O25" s="77">
        <v>2395.85</v>
      </c>
      <c r="P25" s="77">
        <v>107.07</v>
      </c>
      <c r="Q25" s="77">
        <v>0</v>
      </c>
      <c r="R25" s="77">
        <v>2.565236595</v>
      </c>
      <c r="S25" s="78">
        <v>0</v>
      </c>
      <c r="T25" s="78">
        <f t="shared" si="2"/>
        <v>1.9392016671218953E-2</v>
      </c>
      <c r="U25" s="78">
        <f>R25/'סכום נכסי הקרן'!$C$42</f>
        <v>4.8933517437259998E-3</v>
      </c>
    </row>
    <row r="26" spans="2:21">
      <c r="B26" t="s">
        <v>337</v>
      </c>
      <c r="C26" t="s">
        <v>338</v>
      </c>
      <c r="D26" t="s">
        <v>100</v>
      </c>
      <c r="E26" t="s">
        <v>123</v>
      </c>
      <c r="F26" t="s">
        <v>335</v>
      </c>
      <c r="G26" t="s">
        <v>336</v>
      </c>
      <c r="H26" t="s">
        <v>317</v>
      </c>
      <c r="I26" t="s">
        <v>149</v>
      </c>
      <c r="J26"/>
      <c r="K26" s="77">
        <v>3.33</v>
      </c>
      <c r="L26" t="s">
        <v>102</v>
      </c>
      <c r="M26" s="78">
        <v>1.77E-2</v>
      </c>
      <c r="N26" s="78">
        <v>0.03</v>
      </c>
      <c r="O26" s="77">
        <v>1410.31</v>
      </c>
      <c r="P26" s="77">
        <v>107.4</v>
      </c>
      <c r="Q26" s="77">
        <v>0</v>
      </c>
      <c r="R26" s="77">
        <v>1.5146729400000001</v>
      </c>
      <c r="S26" s="78">
        <v>0</v>
      </c>
      <c r="T26" s="78">
        <f t="shared" si="2"/>
        <v>1.1450235413441163E-2</v>
      </c>
      <c r="U26" s="78">
        <f>R26/'סכום נכסי הקרן'!$C$42</f>
        <v>2.8893348420844537E-3</v>
      </c>
    </row>
    <row r="27" spans="2:21">
      <c r="B27" t="s">
        <v>339</v>
      </c>
      <c r="C27" t="s">
        <v>340</v>
      </c>
      <c r="D27" t="s">
        <v>100</v>
      </c>
      <c r="E27" t="s">
        <v>123</v>
      </c>
      <c r="F27" t="s">
        <v>335</v>
      </c>
      <c r="G27" t="s">
        <v>336</v>
      </c>
      <c r="H27" t="s">
        <v>317</v>
      </c>
      <c r="I27" t="s">
        <v>149</v>
      </c>
      <c r="J27"/>
      <c r="K27" s="77">
        <v>6.33</v>
      </c>
      <c r="L27" t="s">
        <v>102</v>
      </c>
      <c r="M27" s="78">
        <v>2.4799999999999999E-2</v>
      </c>
      <c r="N27" s="78">
        <v>3.1600000000000003E-2</v>
      </c>
      <c r="O27" s="77">
        <v>2651.82</v>
      </c>
      <c r="P27" s="77">
        <v>107.59</v>
      </c>
      <c r="Q27" s="77">
        <v>0</v>
      </c>
      <c r="R27" s="77">
        <v>2.8530931380000002</v>
      </c>
      <c r="S27" s="78">
        <v>0</v>
      </c>
      <c r="T27" s="78">
        <f t="shared" si="2"/>
        <v>2.1568080622456739E-2</v>
      </c>
      <c r="U27" s="78">
        <f>R27/'סכום נכסי הקרן'!$C$42</f>
        <v>5.4424563835777434E-3</v>
      </c>
    </row>
    <row r="28" spans="2:21">
      <c r="B28" t="s">
        <v>341</v>
      </c>
      <c r="C28" t="s">
        <v>342</v>
      </c>
      <c r="D28" t="s">
        <v>100</v>
      </c>
      <c r="E28" t="s">
        <v>123</v>
      </c>
      <c r="F28" t="s">
        <v>335</v>
      </c>
      <c r="G28" t="s">
        <v>336</v>
      </c>
      <c r="H28" t="s">
        <v>343</v>
      </c>
      <c r="I28" t="s">
        <v>203</v>
      </c>
      <c r="J28"/>
      <c r="K28" s="77">
        <v>7.7</v>
      </c>
      <c r="L28" t="s">
        <v>102</v>
      </c>
      <c r="M28" s="78">
        <v>8.9999999999999993E-3</v>
      </c>
      <c r="N28" s="78">
        <v>3.2000000000000001E-2</v>
      </c>
      <c r="O28" s="77">
        <v>1417.42</v>
      </c>
      <c r="P28" s="77">
        <v>92.19</v>
      </c>
      <c r="Q28" s="77">
        <v>0</v>
      </c>
      <c r="R28" s="77">
        <v>1.3067194980000001</v>
      </c>
      <c r="S28" s="78">
        <v>0</v>
      </c>
      <c r="T28" s="78">
        <f t="shared" si="2"/>
        <v>9.8782024002050627E-3</v>
      </c>
      <c r="U28" s="78">
        <f>R28/'סכום נכסי הקרן'!$C$42</f>
        <v>2.4926504426774185E-3</v>
      </c>
    </row>
    <row r="29" spans="2:21">
      <c r="B29" t="s">
        <v>344</v>
      </c>
      <c r="C29" t="s">
        <v>345</v>
      </c>
      <c r="D29" t="s">
        <v>100</v>
      </c>
      <c r="E29" t="s">
        <v>123</v>
      </c>
      <c r="F29" t="s">
        <v>335</v>
      </c>
      <c r="G29" t="s">
        <v>336</v>
      </c>
      <c r="H29" t="s">
        <v>343</v>
      </c>
      <c r="I29" t="s">
        <v>203</v>
      </c>
      <c r="J29"/>
      <c r="K29" s="77">
        <v>11.19</v>
      </c>
      <c r="L29" t="s">
        <v>102</v>
      </c>
      <c r="M29" s="78">
        <v>1.6899999999999998E-2</v>
      </c>
      <c r="N29" s="78">
        <v>3.3500000000000002E-2</v>
      </c>
      <c r="O29" s="77">
        <v>1772.69</v>
      </c>
      <c r="P29" s="77">
        <v>92.05</v>
      </c>
      <c r="Q29" s="77">
        <v>0</v>
      </c>
      <c r="R29" s="77">
        <v>1.631761145</v>
      </c>
      <c r="S29" s="78">
        <v>0</v>
      </c>
      <c r="T29" s="78">
        <f t="shared" si="2"/>
        <v>1.2335368748818012E-2</v>
      </c>
      <c r="U29" s="78">
        <f>R29/'סכום נכסי הקרן'!$C$42</f>
        <v>3.1126880303335466E-3</v>
      </c>
    </row>
    <row r="30" spans="2:21">
      <c r="B30" t="s">
        <v>346</v>
      </c>
      <c r="C30" t="s">
        <v>347</v>
      </c>
      <c r="D30" t="s">
        <v>100</v>
      </c>
      <c r="E30" t="s">
        <v>123</v>
      </c>
      <c r="F30" t="s">
        <v>335</v>
      </c>
      <c r="G30" t="s">
        <v>336</v>
      </c>
      <c r="H30" t="s">
        <v>343</v>
      </c>
      <c r="I30" t="s">
        <v>203</v>
      </c>
      <c r="J30"/>
      <c r="K30" s="77">
        <v>1</v>
      </c>
      <c r="L30" t="s">
        <v>102</v>
      </c>
      <c r="M30" s="78">
        <v>6.4999999999999997E-3</v>
      </c>
      <c r="N30" s="78">
        <v>2.5499999999999998E-2</v>
      </c>
      <c r="O30" s="77">
        <v>76.17</v>
      </c>
      <c r="P30" s="77">
        <v>109.23</v>
      </c>
      <c r="Q30" s="77">
        <v>0</v>
      </c>
      <c r="R30" s="77">
        <v>8.3200491000000001E-2</v>
      </c>
      <c r="S30" s="78">
        <v>0</v>
      </c>
      <c r="T30" s="78">
        <f t="shared" si="2"/>
        <v>6.2895769991368092E-4</v>
      </c>
      <c r="U30" s="78">
        <f>R30/'סכום נכסי הקרן'!$C$42</f>
        <v>1.5871022131341042E-4</v>
      </c>
    </row>
    <row r="31" spans="2:21">
      <c r="B31" t="s">
        <v>348</v>
      </c>
      <c r="C31" t="s">
        <v>349</v>
      </c>
      <c r="D31" t="s">
        <v>100</v>
      </c>
      <c r="E31" t="s">
        <v>123</v>
      </c>
      <c r="F31" t="s">
        <v>350</v>
      </c>
      <c r="G31" t="s">
        <v>336</v>
      </c>
      <c r="H31" t="s">
        <v>351</v>
      </c>
      <c r="I31" t="s">
        <v>203</v>
      </c>
      <c r="J31"/>
      <c r="K31" s="77">
        <v>4.29</v>
      </c>
      <c r="L31" t="s">
        <v>102</v>
      </c>
      <c r="M31" s="78">
        <v>5.0000000000000001E-3</v>
      </c>
      <c r="N31" s="78">
        <v>3.2099999999999997E-2</v>
      </c>
      <c r="O31" s="77">
        <v>464.53</v>
      </c>
      <c r="P31" s="77">
        <v>99.19</v>
      </c>
      <c r="Q31" s="77">
        <v>0</v>
      </c>
      <c r="R31" s="77">
        <v>0.46076730700000001</v>
      </c>
      <c r="S31" s="78">
        <v>0</v>
      </c>
      <c r="T31" s="78">
        <f t="shared" si="2"/>
        <v>3.4831903288424209E-3</v>
      </c>
      <c r="U31" s="78">
        <f>R31/'סכום נכסי הקרן'!$C$42</f>
        <v>8.7894290513206366E-4</v>
      </c>
    </row>
    <row r="32" spans="2:21">
      <c r="B32" t="s">
        <v>352</v>
      </c>
      <c r="C32" t="s">
        <v>353</v>
      </c>
      <c r="D32" t="s">
        <v>100</v>
      </c>
      <c r="E32" t="s">
        <v>123</v>
      </c>
      <c r="F32" t="s">
        <v>350</v>
      </c>
      <c r="G32" t="s">
        <v>336</v>
      </c>
      <c r="H32" t="s">
        <v>351</v>
      </c>
      <c r="I32" t="s">
        <v>203</v>
      </c>
      <c r="J32"/>
      <c r="K32" s="77">
        <v>6.11</v>
      </c>
      <c r="L32" t="s">
        <v>102</v>
      </c>
      <c r="M32" s="78">
        <v>5.8999999999999999E-3</v>
      </c>
      <c r="N32" s="78">
        <v>3.39E-2</v>
      </c>
      <c r="O32" s="77">
        <v>1407.03</v>
      </c>
      <c r="P32" s="77">
        <v>91.47</v>
      </c>
      <c r="Q32" s="77">
        <v>0</v>
      </c>
      <c r="R32" s="77">
        <v>1.287010341</v>
      </c>
      <c r="S32" s="78">
        <v>0</v>
      </c>
      <c r="T32" s="78">
        <f t="shared" si="2"/>
        <v>9.7292101778639999E-3</v>
      </c>
      <c r="U32" s="78">
        <f>R32/'סכום נכסי הקרן'!$C$42</f>
        <v>2.4550539738131811E-3</v>
      </c>
    </row>
    <row r="33" spans="2:21">
      <c r="B33" t="s">
        <v>354</v>
      </c>
      <c r="C33" t="s">
        <v>355</v>
      </c>
      <c r="D33" t="s">
        <v>100</v>
      </c>
      <c r="E33" t="s">
        <v>123</v>
      </c>
      <c r="F33" t="s">
        <v>350</v>
      </c>
      <c r="G33" t="s">
        <v>336</v>
      </c>
      <c r="H33" t="s">
        <v>351</v>
      </c>
      <c r="I33" t="s">
        <v>203</v>
      </c>
      <c r="J33"/>
      <c r="K33" s="77">
        <v>1.47</v>
      </c>
      <c r="L33" t="s">
        <v>102</v>
      </c>
      <c r="M33" s="78">
        <v>4.7500000000000001E-2</v>
      </c>
      <c r="N33" s="78">
        <v>3.3599999999999998E-2</v>
      </c>
      <c r="O33" s="77">
        <v>211.72</v>
      </c>
      <c r="P33" s="77">
        <v>137.97999999999999</v>
      </c>
      <c r="Q33" s="77">
        <v>6.79E-3</v>
      </c>
      <c r="R33" s="77">
        <v>0.29892125600000002</v>
      </c>
      <c r="S33" s="78">
        <v>0</v>
      </c>
      <c r="T33" s="78">
        <f t="shared" si="2"/>
        <v>2.2597081263507038E-3</v>
      </c>
      <c r="U33" s="78">
        <f>R33/'סכום נכסי הקרן'!$C$42</f>
        <v>5.7021128270796635E-4</v>
      </c>
    </row>
    <row r="34" spans="2:21">
      <c r="B34" t="s">
        <v>356</v>
      </c>
      <c r="C34" t="s">
        <v>357</v>
      </c>
      <c r="D34" t="s">
        <v>100</v>
      </c>
      <c r="E34" t="s">
        <v>123</v>
      </c>
      <c r="F34" t="s">
        <v>358</v>
      </c>
      <c r="G34" t="s">
        <v>336</v>
      </c>
      <c r="H34" t="s">
        <v>359</v>
      </c>
      <c r="I34" t="s">
        <v>149</v>
      </c>
      <c r="J34"/>
      <c r="K34" s="77">
        <v>6.82</v>
      </c>
      <c r="L34" t="s">
        <v>102</v>
      </c>
      <c r="M34" s="78">
        <v>3.5000000000000001E-3</v>
      </c>
      <c r="N34" s="78">
        <v>3.3300000000000003E-2</v>
      </c>
      <c r="O34" s="77">
        <v>2532.83</v>
      </c>
      <c r="P34" s="77">
        <v>88.99</v>
      </c>
      <c r="Q34" s="77">
        <v>0.14996999999999999</v>
      </c>
      <c r="R34" s="77">
        <v>2.403935417</v>
      </c>
      <c r="S34" s="78">
        <v>0</v>
      </c>
      <c r="T34" s="78">
        <f t="shared" si="2"/>
        <v>1.8172653459669549E-2</v>
      </c>
      <c r="U34" s="78">
        <f>R34/'סכום נכסי הקרן'!$C$42</f>
        <v>4.5856595011586595E-3</v>
      </c>
    </row>
    <row r="35" spans="2:21">
      <c r="B35" t="s">
        <v>360</v>
      </c>
      <c r="C35" t="s">
        <v>361</v>
      </c>
      <c r="D35" t="s">
        <v>100</v>
      </c>
      <c r="E35" t="s">
        <v>123</v>
      </c>
      <c r="F35" t="s">
        <v>358</v>
      </c>
      <c r="G35" t="s">
        <v>336</v>
      </c>
      <c r="H35" t="s">
        <v>351</v>
      </c>
      <c r="I35" t="s">
        <v>203</v>
      </c>
      <c r="J35"/>
      <c r="K35" s="77">
        <v>2.72</v>
      </c>
      <c r="L35" t="s">
        <v>102</v>
      </c>
      <c r="M35" s="78">
        <v>2.4E-2</v>
      </c>
      <c r="N35" s="78">
        <v>2.9399999999999999E-2</v>
      </c>
      <c r="O35" s="77">
        <v>31.69</v>
      </c>
      <c r="P35" s="77">
        <v>110.4</v>
      </c>
      <c r="Q35" s="77">
        <v>2.4299999999999999E-3</v>
      </c>
      <c r="R35" s="77">
        <v>3.7415759999999999E-2</v>
      </c>
      <c r="S35" s="78">
        <v>0</v>
      </c>
      <c r="T35" s="78">
        <f t="shared" si="2"/>
        <v>2.8284605135470056E-4</v>
      </c>
      <c r="U35" s="78">
        <f>R35/'סכום נכסי הקרן'!$C$42</f>
        <v>7.1372938775198441E-5</v>
      </c>
    </row>
    <row r="36" spans="2:21">
      <c r="B36" t="s">
        <v>362</v>
      </c>
      <c r="C36" t="s">
        <v>363</v>
      </c>
      <c r="D36" t="s">
        <v>100</v>
      </c>
      <c r="E36" t="s">
        <v>123</v>
      </c>
      <c r="F36" t="s">
        <v>358</v>
      </c>
      <c r="G36" t="s">
        <v>336</v>
      </c>
      <c r="H36" t="s">
        <v>359</v>
      </c>
      <c r="I36" t="s">
        <v>149</v>
      </c>
      <c r="J36"/>
      <c r="K36" s="77">
        <v>3.88</v>
      </c>
      <c r="L36" t="s">
        <v>102</v>
      </c>
      <c r="M36" s="78">
        <v>2.5999999999999999E-2</v>
      </c>
      <c r="N36" s="78">
        <v>2.9600000000000001E-2</v>
      </c>
      <c r="O36" s="77">
        <v>493.45</v>
      </c>
      <c r="P36" s="77">
        <v>111.25</v>
      </c>
      <c r="Q36" s="77">
        <v>0</v>
      </c>
      <c r="R36" s="77">
        <v>0.548963125</v>
      </c>
      <c r="S36" s="78">
        <v>0</v>
      </c>
      <c r="T36" s="78">
        <f t="shared" si="2"/>
        <v>4.1499104186467654E-3</v>
      </c>
      <c r="U36" s="78">
        <f>R36/'סכום נכסי הקרן'!$C$42</f>
        <v>1.0471820299912818E-3</v>
      </c>
    </row>
    <row r="37" spans="2:21">
      <c r="B37" t="s">
        <v>364</v>
      </c>
      <c r="C37" t="s">
        <v>365</v>
      </c>
      <c r="D37" t="s">
        <v>100</v>
      </c>
      <c r="E37" t="s">
        <v>123</v>
      </c>
      <c r="F37" t="s">
        <v>358</v>
      </c>
      <c r="G37" t="s">
        <v>336</v>
      </c>
      <c r="H37" t="s">
        <v>359</v>
      </c>
      <c r="I37" t="s">
        <v>149</v>
      </c>
      <c r="J37"/>
      <c r="K37" s="77">
        <v>4.08</v>
      </c>
      <c r="L37" t="s">
        <v>102</v>
      </c>
      <c r="M37" s="78">
        <v>2.81E-2</v>
      </c>
      <c r="N37" s="78">
        <v>3.1300000000000001E-2</v>
      </c>
      <c r="O37" s="77">
        <v>145</v>
      </c>
      <c r="P37" s="77">
        <v>112.12</v>
      </c>
      <c r="Q37" s="77">
        <v>0</v>
      </c>
      <c r="R37" s="77">
        <v>0.162574</v>
      </c>
      <c r="S37" s="78">
        <v>0</v>
      </c>
      <c r="T37" s="78">
        <f t="shared" si="2"/>
        <v>1.2289851643515752E-3</v>
      </c>
      <c r="U37" s="78">
        <f>R37/'סכום נכסי הקרן'!$C$42</f>
        <v>3.1012023137948045E-4</v>
      </c>
    </row>
    <row r="38" spans="2:21">
      <c r="B38" t="s">
        <v>366</v>
      </c>
      <c r="C38" t="s">
        <v>367</v>
      </c>
      <c r="D38" t="s">
        <v>100</v>
      </c>
      <c r="E38" t="s">
        <v>123</v>
      </c>
      <c r="F38" t="s">
        <v>358</v>
      </c>
      <c r="G38" t="s">
        <v>336</v>
      </c>
      <c r="H38" t="s">
        <v>359</v>
      </c>
      <c r="I38" t="s">
        <v>149</v>
      </c>
      <c r="J38"/>
      <c r="K38" s="77">
        <v>2.61</v>
      </c>
      <c r="L38" t="s">
        <v>102</v>
      </c>
      <c r="M38" s="78">
        <v>3.6999999999999998E-2</v>
      </c>
      <c r="N38" s="78">
        <v>3.09E-2</v>
      </c>
      <c r="O38" s="77">
        <v>37.590000000000003</v>
      </c>
      <c r="P38" s="77">
        <v>114.36</v>
      </c>
      <c r="Q38" s="77">
        <v>0</v>
      </c>
      <c r="R38" s="77">
        <v>4.2987923999999997E-2</v>
      </c>
      <c r="S38" s="78">
        <v>0</v>
      </c>
      <c r="T38" s="78">
        <f t="shared" si="2"/>
        <v>3.2496906542419464E-4</v>
      </c>
      <c r="U38" s="78">
        <f>R38/'סכום נכסי הקרן'!$C$42</f>
        <v>8.2002195538053568E-5</v>
      </c>
    </row>
    <row r="39" spans="2:21">
      <c r="B39" t="s">
        <v>368</v>
      </c>
      <c r="C39" t="s">
        <v>369</v>
      </c>
      <c r="D39" t="s">
        <v>100</v>
      </c>
      <c r="E39" t="s">
        <v>123</v>
      </c>
      <c r="F39" t="s">
        <v>370</v>
      </c>
      <c r="G39" t="s">
        <v>336</v>
      </c>
      <c r="H39" t="s">
        <v>351</v>
      </c>
      <c r="I39" t="s">
        <v>203</v>
      </c>
      <c r="J39"/>
      <c r="K39" s="77">
        <v>4.4400000000000004</v>
      </c>
      <c r="L39" t="s">
        <v>102</v>
      </c>
      <c r="M39" s="78">
        <v>6.4999999999999997E-3</v>
      </c>
      <c r="N39" s="78">
        <v>2.7400000000000001E-2</v>
      </c>
      <c r="O39" s="77">
        <v>456.79</v>
      </c>
      <c r="P39" s="77">
        <v>101.81</v>
      </c>
      <c r="Q39" s="77">
        <v>0</v>
      </c>
      <c r="R39" s="77">
        <v>0.465057899</v>
      </c>
      <c r="S39" s="78">
        <v>0</v>
      </c>
      <c r="T39" s="78">
        <f t="shared" si="2"/>
        <v>3.5156252441073802E-3</v>
      </c>
      <c r="U39" s="78">
        <f>R39/'סכום נכסי הקרן'!$C$42</f>
        <v>8.8712748190199577E-4</v>
      </c>
    </row>
    <row r="40" spans="2:21">
      <c r="B40" t="s">
        <v>371</v>
      </c>
      <c r="C40" t="s">
        <v>372</v>
      </c>
      <c r="D40" t="s">
        <v>100</v>
      </c>
      <c r="E40" t="s">
        <v>123</v>
      </c>
      <c r="F40" t="s">
        <v>370</v>
      </c>
      <c r="G40" t="s">
        <v>336</v>
      </c>
      <c r="H40" t="s">
        <v>351</v>
      </c>
      <c r="I40" t="s">
        <v>203</v>
      </c>
      <c r="J40"/>
      <c r="K40" s="77">
        <v>5.17</v>
      </c>
      <c r="L40" t="s">
        <v>102</v>
      </c>
      <c r="M40" s="78">
        <v>1.43E-2</v>
      </c>
      <c r="N40" s="78">
        <v>3.0499999999999999E-2</v>
      </c>
      <c r="O40" s="77">
        <v>7.34</v>
      </c>
      <c r="P40" s="77">
        <v>102.75</v>
      </c>
      <c r="Q40" s="77">
        <v>0</v>
      </c>
      <c r="R40" s="77">
        <v>7.5418500000000001E-3</v>
      </c>
      <c r="S40" s="78">
        <v>0</v>
      </c>
      <c r="T40" s="78">
        <f t="shared" si="2"/>
        <v>5.7012940333416949E-5</v>
      </c>
      <c r="U40" s="78">
        <f>R40/'סכום נכסי הקרן'!$C$42</f>
        <v>1.438655791842075E-5</v>
      </c>
    </row>
    <row r="41" spans="2:21">
      <c r="B41" t="s">
        <v>373</v>
      </c>
      <c r="C41" t="s">
        <v>374</v>
      </c>
      <c r="D41" t="s">
        <v>100</v>
      </c>
      <c r="E41" t="s">
        <v>123</v>
      </c>
      <c r="F41" t="s">
        <v>370</v>
      </c>
      <c r="G41" t="s">
        <v>336</v>
      </c>
      <c r="H41" t="s">
        <v>351</v>
      </c>
      <c r="I41" t="s">
        <v>203</v>
      </c>
      <c r="J41"/>
      <c r="K41" s="77">
        <v>6.74</v>
      </c>
      <c r="L41" t="s">
        <v>102</v>
      </c>
      <c r="M41" s="78">
        <v>3.61E-2</v>
      </c>
      <c r="N41" s="78">
        <v>3.3599999999999998E-2</v>
      </c>
      <c r="O41" s="77">
        <v>697.28</v>
      </c>
      <c r="P41" s="77">
        <v>104.99</v>
      </c>
      <c r="Q41" s="77">
        <v>0</v>
      </c>
      <c r="R41" s="77">
        <v>0.73207427199999997</v>
      </c>
      <c r="S41" s="78">
        <v>0</v>
      </c>
      <c r="T41" s="78">
        <f t="shared" si="2"/>
        <v>5.5341470314532442E-3</v>
      </c>
      <c r="U41" s="78">
        <f>R41/'סכום נכסי הקרן'!$C$42</f>
        <v>1.3964781737522895E-3</v>
      </c>
    </row>
    <row r="42" spans="2:21">
      <c r="B42" t="s">
        <v>375</v>
      </c>
      <c r="C42" t="s">
        <v>376</v>
      </c>
      <c r="D42" t="s">
        <v>100</v>
      </c>
      <c r="E42" t="s">
        <v>123</v>
      </c>
      <c r="F42" t="s">
        <v>370</v>
      </c>
      <c r="G42" t="s">
        <v>336</v>
      </c>
      <c r="H42" t="s">
        <v>351</v>
      </c>
      <c r="I42" t="s">
        <v>203</v>
      </c>
      <c r="J42"/>
      <c r="K42" s="77">
        <v>1.72</v>
      </c>
      <c r="L42" t="s">
        <v>102</v>
      </c>
      <c r="M42" s="78">
        <v>1.7600000000000001E-2</v>
      </c>
      <c r="N42" s="78">
        <v>3.0499999999999999E-2</v>
      </c>
      <c r="O42" s="77">
        <v>390.45</v>
      </c>
      <c r="P42" s="77">
        <v>111.29</v>
      </c>
      <c r="Q42" s="77">
        <v>0</v>
      </c>
      <c r="R42" s="77">
        <v>0.43453180499999999</v>
      </c>
      <c r="S42" s="78">
        <v>0</v>
      </c>
      <c r="T42" s="78">
        <f t="shared" si="2"/>
        <v>3.2848619200112664E-3</v>
      </c>
      <c r="U42" s="78">
        <f>R42/'סכום נכסי הקרן'!$C$42</f>
        <v>8.2889701863977819E-4</v>
      </c>
    </row>
    <row r="43" spans="2:21">
      <c r="B43" t="s">
        <v>377</v>
      </c>
      <c r="C43" t="s">
        <v>378</v>
      </c>
      <c r="D43" t="s">
        <v>100</v>
      </c>
      <c r="E43" t="s">
        <v>123</v>
      </c>
      <c r="F43" t="s">
        <v>370</v>
      </c>
      <c r="G43" t="s">
        <v>336</v>
      </c>
      <c r="H43" t="s">
        <v>351</v>
      </c>
      <c r="I43" t="s">
        <v>203</v>
      </c>
      <c r="J43"/>
      <c r="K43" s="77">
        <v>2.42</v>
      </c>
      <c r="L43" t="s">
        <v>102</v>
      </c>
      <c r="M43" s="78">
        <v>2.1499999999999998E-2</v>
      </c>
      <c r="N43" s="78">
        <v>2.9600000000000001E-2</v>
      </c>
      <c r="O43" s="77">
        <v>614</v>
      </c>
      <c r="P43" s="77">
        <v>112.3</v>
      </c>
      <c r="Q43" s="77">
        <v>0</v>
      </c>
      <c r="R43" s="77">
        <v>0.68952199999999997</v>
      </c>
      <c r="S43" s="78">
        <v>0</v>
      </c>
      <c r="T43" s="78">
        <f t="shared" si="2"/>
        <v>5.2124712961114737E-3</v>
      </c>
      <c r="U43" s="78">
        <f>R43/'סכום נכסי הקרן'!$C$42</f>
        <v>1.3153070120759907E-3</v>
      </c>
    </row>
    <row r="44" spans="2:21">
      <c r="B44" t="s">
        <v>379</v>
      </c>
      <c r="C44" t="s">
        <v>380</v>
      </c>
      <c r="D44" t="s">
        <v>100</v>
      </c>
      <c r="E44" t="s">
        <v>123</v>
      </c>
      <c r="F44" t="s">
        <v>370</v>
      </c>
      <c r="G44" t="s">
        <v>336</v>
      </c>
      <c r="H44" t="s">
        <v>351</v>
      </c>
      <c r="I44" t="s">
        <v>203</v>
      </c>
      <c r="J44"/>
      <c r="K44" s="77">
        <v>4.22</v>
      </c>
      <c r="L44" t="s">
        <v>102</v>
      </c>
      <c r="M44" s="78">
        <v>2.2499999999999999E-2</v>
      </c>
      <c r="N44" s="78">
        <v>3.1E-2</v>
      </c>
      <c r="O44" s="77">
        <v>1287.1199999999999</v>
      </c>
      <c r="P44" s="77">
        <v>109.55</v>
      </c>
      <c r="Q44" s="77">
        <v>0</v>
      </c>
      <c r="R44" s="77">
        <v>1.41003996</v>
      </c>
      <c r="S44" s="78">
        <v>0</v>
      </c>
      <c r="T44" s="78">
        <f t="shared" si="2"/>
        <v>1.0659257888610038E-2</v>
      </c>
      <c r="U44" s="78">
        <f>R44/'סכום נכסי הקרן'!$C$42</f>
        <v>2.6897407866541601E-3</v>
      </c>
    </row>
    <row r="45" spans="2:21">
      <c r="B45" t="s">
        <v>381</v>
      </c>
      <c r="C45" t="s">
        <v>382</v>
      </c>
      <c r="D45" t="s">
        <v>100</v>
      </c>
      <c r="E45" t="s">
        <v>123</v>
      </c>
      <c r="F45" t="s">
        <v>370</v>
      </c>
      <c r="G45" t="s">
        <v>336</v>
      </c>
      <c r="H45" t="s">
        <v>351</v>
      </c>
      <c r="I45" t="s">
        <v>203</v>
      </c>
      <c r="J45"/>
      <c r="K45" s="77">
        <v>6</v>
      </c>
      <c r="L45" t="s">
        <v>102</v>
      </c>
      <c r="M45" s="78">
        <v>2.5000000000000001E-3</v>
      </c>
      <c r="N45" s="78">
        <v>3.0700000000000002E-2</v>
      </c>
      <c r="O45" s="77">
        <v>1072.27</v>
      </c>
      <c r="P45" s="77">
        <v>92.21</v>
      </c>
      <c r="Q45" s="77">
        <v>0</v>
      </c>
      <c r="R45" s="77">
        <v>0.988740167</v>
      </c>
      <c r="S45" s="78">
        <v>0</v>
      </c>
      <c r="T45" s="78">
        <f t="shared" si="2"/>
        <v>7.4744239339715997E-3</v>
      </c>
      <c r="U45" s="78">
        <f>R45/'סכום נכסי הקרן'!$C$42</f>
        <v>1.8860846713756577E-3</v>
      </c>
    </row>
    <row r="46" spans="2:21">
      <c r="B46" t="s">
        <v>383</v>
      </c>
      <c r="C46" t="s">
        <v>384</v>
      </c>
      <c r="D46" t="s">
        <v>100</v>
      </c>
      <c r="E46" t="s">
        <v>123</v>
      </c>
      <c r="F46" t="s">
        <v>370</v>
      </c>
      <c r="G46" t="s">
        <v>336</v>
      </c>
      <c r="H46" t="s">
        <v>351</v>
      </c>
      <c r="I46" t="s">
        <v>203</v>
      </c>
      <c r="J46"/>
      <c r="K46" s="77">
        <v>3.27</v>
      </c>
      <c r="L46" t="s">
        <v>102</v>
      </c>
      <c r="M46" s="78">
        <v>2.35E-2</v>
      </c>
      <c r="N46" s="78">
        <v>2.86E-2</v>
      </c>
      <c r="O46" s="77">
        <v>901.51</v>
      </c>
      <c r="P46" s="77">
        <v>110.9</v>
      </c>
      <c r="Q46" s="77">
        <v>2.3879999999999998E-2</v>
      </c>
      <c r="R46" s="77">
        <v>1.02365459</v>
      </c>
      <c r="S46" s="78">
        <v>0</v>
      </c>
      <c r="T46" s="78">
        <f t="shared" si="2"/>
        <v>7.7383610203992908E-3</v>
      </c>
      <c r="U46" s="78">
        <f>R46/'סכום נכסי הקרן'!$C$42</f>
        <v>1.9526861509433688E-3</v>
      </c>
    </row>
    <row r="47" spans="2:21">
      <c r="B47" t="s">
        <v>385</v>
      </c>
      <c r="C47" t="s">
        <v>386</v>
      </c>
      <c r="D47" t="s">
        <v>100</v>
      </c>
      <c r="E47" t="s">
        <v>123</v>
      </c>
      <c r="F47" t="s">
        <v>387</v>
      </c>
      <c r="G47" t="s">
        <v>336</v>
      </c>
      <c r="H47" t="s">
        <v>351</v>
      </c>
      <c r="I47" t="s">
        <v>203</v>
      </c>
      <c r="J47"/>
      <c r="K47" s="77">
        <v>2.98</v>
      </c>
      <c r="L47" t="s">
        <v>102</v>
      </c>
      <c r="M47" s="78">
        <v>1.4200000000000001E-2</v>
      </c>
      <c r="N47" s="78">
        <v>0.03</v>
      </c>
      <c r="O47" s="77">
        <v>393.95</v>
      </c>
      <c r="P47" s="77">
        <v>107.02</v>
      </c>
      <c r="Q47" s="77">
        <v>0</v>
      </c>
      <c r="R47" s="77">
        <v>0.42160529000000002</v>
      </c>
      <c r="S47" s="78">
        <v>0</v>
      </c>
      <c r="T47" s="78">
        <f t="shared" si="2"/>
        <v>3.1871433723851508E-3</v>
      </c>
      <c r="U47" s="78">
        <f>R47/'סכום נכסי הקרן'!$C$42</f>
        <v>8.0423887021056862E-4</v>
      </c>
    </row>
    <row r="48" spans="2:21">
      <c r="B48" t="s">
        <v>388</v>
      </c>
      <c r="C48" t="s">
        <v>389</v>
      </c>
      <c r="D48" t="s">
        <v>100</v>
      </c>
      <c r="E48" t="s">
        <v>123</v>
      </c>
      <c r="F48" t="s">
        <v>390</v>
      </c>
      <c r="G48" t="s">
        <v>336</v>
      </c>
      <c r="H48" t="s">
        <v>351</v>
      </c>
      <c r="I48" t="s">
        <v>203</v>
      </c>
      <c r="J48"/>
      <c r="K48" s="77">
        <v>0.97</v>
      </c>
      <c r="L48" t="s">
        <v>102</v>
      </c>
      <c r="M48" s="78">
        <v>0.04</v>
      </c>
      <c r="N48" s="78">
        <v>3.0099999999999998E-2</v>
      </c>
      <c r="O48" s="77">
        <v>5.49</v>
      </c>
      <c r="P48" s="77">
        <v>112.25</v>
      </c>
      <c r="Q48" s="77">
        <v>0</v>
      </c>
      <c r="R48" s="77">
        <v>6.1625250000000003E-3</v>
      </c>
      <c r="S48" s="78">
        <v>0</v>
      </c>
      <c r="T48" s="78">
        <f t="shared" si="2"/>
        <v>4.6585873509575275E-5</v>
      </c>
      <c r="U48" s="78">
        <f>R48/'סכום נכסי הקרן'!$C$42</f>
        <v>1.1755407868920202E-5</v>
      </c>
    </row>
    <row r="49" spans="2:21">
      <c r="B49" t="s">
        <v>391</v>
      </c>
      <c r="C49" t="s">
        <v>392</v>
      </c>
      <c r="D49" t="s">
        <v>100</v>
      </c>
      <c r="E49" t="s">
        <v>123</v>
      </c>
      <c r="F49" t="s">
        <v>390</v>
      </c>
      <c r="G49" t="s">
        <v>336</v>
      </c>
      <c r="H49" t="s">
        <v>351</v>
      </c>
      <c r="I49" t="s">
        <v>203</v>
      </c>
      <c r="J49"/>
      <c r="K49" s="77">
        <v>4.28</v>
      </c>
      <c r="L49" t="s">
        <v>102</v>
      </c>
      <c r="M49" s="78">
        <v>3.5000000000000003E-2</v>
      </c>
      <c r="N49" s="78">
        <v>3.1199999999999999E-2</v>
      </c>
      <c r="O49" s="77">
        <v>299</v>
      </c>
      <c r="P49" s="77">
        <v>115.14</v>
      </c>
      <c r="Q49" s="77">
        <v>0</v>
      </c>
      <c r="R49" s="77">
        <v>0.34426859999999998</v>
      </c>
      <c r="S49" s="78">
        <v>0</v>
      </c>
      <c r="T49" s="78">
        <f t="shared" si="2"/>
        <v>2.6025133290199336E-3</v>
      </c>
      <c r="U49" s="78">
        <f>R49/'סכום נכסי הקרן'!$C$42</f>
        <v>6.5671422176171964E-4</v>
      </c>
    </row>
    <row r="50" spans="2:21">
      <c r="B50" t="s">
        <v>393</v>
      </c>
      <c r="C50" t="s">
        <v>394</v>
      </c>
      <c r="D50" t="s">
        <v>100</v>
      </c>
      <c r="E50" t="s">
        <v>123</v>
      </c>
      <c r="F50" t="s">
        <v>390</v>
      </c>
      <c r="G50" t="s">
        <v>336</v>
      </c>
      <c r="H50" t="s">
        <v>351</v>
      </c>
      <c r="I50" t="s">
        <v>203</v>
      </c>
      <c r="J50"/>
      <c r="K50" s="77">
        <v>6.83</v>
      </c>
      <c r="L50" t="s">
        <v>102</v>
      </c>
      <c r="M50" s="78">
        <v>2.5000000000000001E-2</v>
      </c>
      <c r="N50" s="78">
        <v>3.1800000000000002E-2</v>
      </c>
      <c r="O50" s="77">
        <v>522.5</v>
      </c>
      <c r="P50" s="77">
        <v>106.56</v>
      </c>
      <c r="Q50" s="77">
        <v>0</v>
      </c>
      <c r="R50" s="77">
        <v>0.55677600000000005</v>
      </c>
      <c r="S50" s="78">
        <v>0</v>
      </c>
      <c r="T50" s="78">
        <f t="shared" si="2"/>
        <v>4.2089721841562164E-3</v>
      </c>
      <c r="U50" s="78">
        <f>R50/'סכום נכסי הקרן'!$C$42</f>
        <v>1.0620855853121756E-3</v>
      </c>
    </row>
    <row r="51" spans="2:21">
      <c r="B51" t="s">
        <v>395</v>
      </c>
      <c r="C51" t="s">
        <v>396</v>
      </c>
      <c r="D51" t="s">
        <v>100</v>
      </c>
      <c r="E51" t="s">
        <v>123</v>
      </c>
      <c r="F51" t="s">
        <v>390</v>
      </c>
      <c r="G51" t="s">
        <v>336</v>
      </c>
      <c r="H51" t="s">
        <v>351</v>
      </c>
      <c r="I51" t="s">
        <v>203</v>
      </c>
      <c r="J51"/>
      <c r="K51" s="77">
        <v>2.93</v>
      </c>
      <c r="L51" t="s">
        <v>102</v>
      </c>
      <c r="M51" s="78">
        <v>0.04</v>
      </c>
      <c r="N51" s="78">
        <v>2.93E-2</v>
      </c>
      <c r="O51" s="77">
        <v>959.45</v>
      </c>
      <c r="P51" s="77">
        <v>115.78</v>
      </c>
      <c r="Q51" s="77">
        <v>0</v>
      </c>
      <c r="R51" s="77">
        <v>1.1108512100000001</v>
      </c>
      <c r="S51" s="78">
        <v>0</v>
      </c>
      <c r="T51" s="78">
        <f t="shared" si="2"/>
        <v>8.3975276298300858E-3</v>
      </c>
      <c r="U51" s="78">
        <f>R51/'סכום נכסי הקרן'!$C$42</f>
        <v>2.119019242150503E-3</v>
      </c>
    </row>
    <row r="52" spans="2:21">
      <c r="B52" t="s">
        <v>397</v>
      </c>
      <c r="C52" t="s">
        <v>398</v>
      </c>
      <c r="D52" t="s">
        <v>100</v>
      </c>
      <c r="E52" t="s">
        <v>123</v>
      </c>
      <c r="F52" t="s">
        <v>399</v>
      </c>
      <c r="G52" t="s">
        <v>336</v>
      </c>
      <c r="H52" t="s">
        <v>351</v>
      </c>
      <c r="I52" t="s">
        <v>203</v>
      </c>
      <c r="J52"/>
      <c r="K52" s="77">
        <v>2.62</v>
      </c>
      <c r="L52" t="s">
        <v>102</v>
      </c>
      <c r="M52" s="78">
        <v>2.3400000000000001E-2</v>
      </c>
      <c r="N52" s="78">
        <v>3.1600000000000003E-2</v>
      </c>
      <c r="O52" s="77">
        <v>650.66999999999996</v>
      </c>
      <c r="P52" s="77">
        <v>110.3</v>
      </c>
      <c r="Q52" s="77">
        <v>0</v>
      </c>
      <c r="R52" s="77">
        <v>0.71768900999999996</v>
      </c>
      <c r="S52" s="78">
        <v>0</v>
      </c>
      <c r="T52" s="78">
        <f t="shared" si="2"/>
        <v>5.4254010229690432E-3</v>
      </c>
      <c r="U52" s="78">
        <f>R52/'סכום נכסי הקרן'!$C$42</f>
        <v>1.3690373727638509E-3</v>
      </c>
    </row>
    <row r="53" spans="2:21">
      <c r="B53" t="s">
        <v>400</v>
      </c>
      <c r="C53" t="s">
        <v>401</v>
      </c>
      <c r="D53" t="s">
        <v>100</v>
      </c>
      <c r="E53" t="s">
        <v>123</v>
      </c>
      <c r="F53" t="s">
        <v>402</v>
      </c>
      <c r="G53" t="s">
        <v>336</v>
      </c>
      <c r="H53" t="s">
        <v>359</v>
      </c>
      <c r="I53" t="s">
        <v>149</v>
      </c>
      <c r="J53"/>
      <c r="K53" s="77">
        <v>2.5299999999999998</v>
      </c>
      <c r="L53" t="s">
        <v>102</v>
      </c>
      <c r="M53" s="78">
        <v>3.2000000000000001E-2</v>
      </c>
      <c r="N53" s="78">
        <v>3.0200000000000001E-2</v>
      </c>
      <c r="O53" s="77">
        <v>855.08</v>
      </c>
      <c r="P53" s="77">
        <v>112.5</v>
      </c>
      <c r="Q53" s="77">
        <v>0</v>
      </c>
      <c r="R53" s="77">
        <v>0.96196499999999996</v>
      </c>
      <c r="S53" s="78">
        <v>0</v>
      </c>
      <c r="T53" s="78">
        <f t="shared" si="2"/>
        <v>7.2720159042987372E-3</v>
      </c>
      <c r="U53" s="78">
        <f>R53/'סכום נכסי הקרן'!$C$42</f>
        <v>1.8350093396174169E-3</v>
      </c>
    </row>
    <row r="54" spans="2:21">
      <c r="B54" t="s">
        <v>403</v>
      </c>
      <c r="C54" t="s">
        <v>404</v>
      </c>
      <c r="D54" t="s">
        <v>100</v>
      </c>
      <c r="E54" t="s">
        <v>123</v>
      </c>
      <c r="F54" t="s">
        <v>402</v>
      </c>
      <c r="G54" t="s">
        <v>336</v>
      </c>
      <c r="H54" t="s">
        <v>359</v>
      </c>
      <c r="I54" t="s">
        <v>149</v>
      </c>
      <c r="J54"/>
      <c r="K54" s="77">
        <v>4.3</v>
      </c>
      <c r="L54" t="s">
        <v>102</v>
      </c>
      <c r="M54" s="78">
        <v>1.14E-2</v>
      </c>
      <c r="N54" s="78">
        <v>3.15E-2</v>
      </c>
      <c r="O54" s="77">
        <v>931.59</v>
      </c>
      <c r="P54" s="77">
        <v>100.96</v>
      </c>
      <c r="Q54" s="77">
        <v>1.1650000000000001E-2</v>
      </c>
      <c r="R54" s="77">
        <v>0.95218326399999997</v>
      </c>
      <c r="S54" s="78">
        <v>0</v>
      </c>
      <c r="T54" s="78">
        <f t="shared" si="2"/>
        <v>7.198070449148445E-3</v>
      </c>
      <c r="U54" s="78">
        <f>R54/'סכום נכסי הקרן'!$C$42</f>
        <v>1.81635005688086E-3</v>
      </c>
    </row>
    <row r="55" spans="2:21">
      <c r="B55" t="s">
        <v>405</v>
      </c>
      <c r="C55" t="s">
        <v>406</v>
      </c>
      <c r="D55" t="s">
        <v>100</v>
      </c>
      <c r="E55" t="s">
        <v>123</v>
      </c>
      <c r="F55" t="s">
        <v>402</v>
      </c>
      <c r="G55" t="s">
        <v>336</v>
      </c>
      <c r="H55" t="s">
        <v>359</v>
      </c>
      <c r="I55" t="s">
        <v>149</v>
      </c>
      <c r="J55"/>
      <c r="K55" s="77">
        <v>6.5</v>
      </c>
      <c r="L55" t="s">
        <v>102</v>
      </c>
      <c r="M55" s="78">
        <v>9.1999999999999998E-3</v>
      </c>
      <c r="N55" s="78">
        <v>3.32E-2</v>
      </c>
      <c r="O55" s="77">
        <v>1327.59</v>
      </c>
      <c r="P55" s="77">
        <v>96.51</v>
      </c>
      <c r="Q55" s="77">
        <v>0</v>
      </c>
      <c r="R55" s="77">
        <v>1.281257109</v>
      </c>
      <c r="S55" s="78">
        <v>0</v>
      </c>
      <c r="T55" s="78">
        <f t="shared" si="2"/>
        <v>9.6857183724395595E-3</v>
      </c>
      <c r="U55" s="78">
        <f>R55/'סכום נכסי הקרן'!$C$42</f>
        <v>2.4440793183392439E-3</v>
      </c>
    </row>
    <row r="56" spans="2:21">
      <c r="B56" t="s">
        <v>407</v>
      </c>
      <c r="C56" t="s">
        <v>408</v>
      </c>
      <c r="D56" t="s">
        <v>100</v>
      </c>
      <c r="E56" t="s">
        <v>123</v>
      </c>
      <c r="F56" t="s">
        <v>399</v>
      </c>
      <c r="G56" t="s">
        <v>336</v>
      </c>
      <c r="H56" t="s">
        <v>351</v>
      </c>
      <c r="I56" t="s">
        <v>203</v>
      </c>
      <c r="J56"/>
      <c r="K56" s="77">
        <v>5.9</v>
      </c>
      <c r="L56" t="s">
        <v>102</v>
      </c>
      <c r="M56" s="78">
        <v>6.4999999999999997E-3</v>
      </c>
      <c r="N56" s="78">
        <v>3.15E-2</v>
      </c>
      <c r="O56" s="77">
        <v>1881.96</v>
      </c>
      <c r="P56" s="77">
        <v>95.32</v>
      </c>
      <c r="Q56" s="77">
        <v>0</v>
      </c>
      <c r="R56" s="77">
        <v>1.7938842719999999</v>
      </c>
      <c r="S56" s="78">
        <v>0</v>
      </c>
      <c r="T56" s="78">
        <f t="shared" si="2"/>
        <v>1.3560945519281224E-2</v>
      </c>
      <c r="U56" s="78">
        <f>R56/'סכום נכסי הקרן'!$C$42</f>
        <v>3.4219481928269642E-3</v>
      </c>
    </row>
    <row r="57" spans="2:21">
      <c r="B57" t="s">
        <v>409</v>
      </c>
      <c r="C57" t="s">
        <v>410</v>
      </c>
      <c r="D57" t="s">
        <v>100</v>
      </c>
      <c r="E57" t="s">
        <v>123</v>
      </c>
      <c r="F57" t="s">
        <v>399</v>
      </c>
      <c r="G57" t="s">
        <v>336</v>
      </c>
      <c r="H57" t="s">
        <v>351</v>
      </c>
      <c r="I57" t="s">
        <v>203</v>
      </c>
      <c r="J57"/>
      <c r="K57" s="77">
        <v>8.82</v>
      </c>
      <c r="L57" t="s">
        <v>102</v>
      </c>
      <c r="M57" s="78">
        <v>2.64E-2</v>
      </c>
      <c r="N57" s="78">
        <v>2.9499999999999998E-2</v>
      </c>
      <c r="O57" s="77">
        <v>82.41</v>
      </c>
      <c r="P57" s="77">
        <v>99.52</v>
      </c>
      <c r="Q57" s="77">
        <v>0</v>
      </c>
      <c r="R57" s="77">
        <v>8.2014431999999998E-2</v>
      </c>
      <c r="S57" s="78">
        <v>0</v>
      </c>
      <c r="T57" s="78">
        <f t="shared" si="2"/>
        <v>6.1999163575184892E-4</v>
      </c>
      <c r="U57" s="78">
        <f>R57/'סכום נכסי הקרן'!$C$42</f>
        <v>1.5644773843478458E-4</v>
      </c>
    </row>
    <row r="58" spans="2:21">
      <c r="B58" t="s">
        <v>411</v>
      </c>
      <c r="C58" t="s">
        <v>412</v>
      </c>
      <c r="D58" t="s">
        <v>100</v>
      </c>
      <c r="E58" t="s">
        <v>123</v>
      </c>
      <c r="F58" t="s">
        <v>413</v>
      </c>
      <c r="G58" t="s">
        <v>336</v>
      </c>
      <c r="H58" t="s">
        <v>359</v>
      </c>
      <c r="I58" t="s">
        <v>149</v>
      </c>
      <c r="J58"/>
      <c r="K58" s="77">
        <v>2.2599999999999998</v>
      </c>
      <c r="L58" t="s">
        <v>102</v>
      </c>
      <c r="M58" s="78">
        <v>1.34E-2</v>
      </c>
      <c r="N58" s="78">
        <v>2.9600000000000001E-2</v>
      </c>
      <c r="O58" s="77">
        <v>202.11</v>
      </c>
      <c r="P58" s="77">
        <v>109.14</v>
      </c>
      <c r="Q58" s="77">
        <v>0</v>
      </c>
      <c r="R58" s="77">
        <v>0.22058285399999999</v>
      </c>
      <c r="S58" s="78">
        <v>0</v>
      </c>
      <c r="T58" s="78">
        <f t="shared" si="2"/>
        <v>1.6675055979205131E-3</v>
      </c>
      <c r="U58" s="78">
        <f>R58/'סכום נכסי הקרן'!$C$42</f>
        <v>4.2077580499234912E-4</v>
      </c>
    </row>
    <row r="59" spans="2:21">
      <c r="B59" t="s">
        <v>414</v>
      </c>
      <c r="C59" t="s">
        <v>415</v>
      </c>
      <c r="D59" t="s">
        <v>100</v>
      </c>
      <c r="E59" t="s">
        <v>123</v>
      </c>
      <c r="F59" t="s">
        <v>413</v>
      </c>
      <c r="G59" t="s">
        <v>336</v>
      </c>
      <c r="H59" t="s">
        <v>351</v>
      </c>
      <c r="I59" t="s">
        <v>203</v>
      </c>
      <c r="J59"/>
      <c r="K59" s="77">
        <v>3.59</v>
      </c>
      <c r="L59" t="s">
        <v>102</v>
      </c>
      <c r="M59" s="78">
        <v>1.8200000000000001E-2</v>
      </c>
      <c r="N59" s="78">
        <v>2.9600000000000001E-2</v>
      </c>
      <c r="O59" s="77">
        <v>543.54999999999995</v>
      </c>
      <c r="P59" s="77">
        <v>107.72</v>
      </c>
      <c r="Q59" s="77">
        <v>0</v>
      </c>
      <c r="R59" s="77">
        <v>0.58551206</v>
      </c>
      <c r="S59" s="78">
        <v>0</v>
      </c>
      <c r="T59" s="78">
        <f t="shared" si="2"/>
        <v>4.4262036690302835E-3</v>
      </c>
      <c r="U59" s="78">
        <f>R59/'סכום נכסי הקרן'!$C$42</f>
        <v>1.1169014450199679E-3</v>
      </c>
    </row>
    <row r="60" spans="2:21">
      <c r="B60" t="s">
        <v>416</v>
      </c>
      <c r="C60" t="s">
        <v>417</v>
      </c>
      <c r="D60" t="s">
        <v>100</v>
      </c>
      <c r="E60" t="s">
        <v>123</v>
      </c>
      <c r="F60" t="s">
        <v>413</v>
      </c>
      <c r="G60" t="s">
        <v>336</v>
      </c>
      <c r="H60" t="s">
        <v>351</v>
      </c>
      <c r="I60" t="s">
        <v>203</v>
      </c>
      <c r="J60"/>
      <c r="K60" s="77">
        <v>2.0299999999999998</v>
      </c>
      <c r="L60" t="s">
        <v>102</v>
      </c>
      <c r="M60" s="78">
        <v>2E-3</v>
      </c>
      <c r="N60" s="78">
        <v>2.9399999999999999E-2</v>
      </c>
      <c r="O60" s="77">
        <v>433.97</v>
      </c>
      <c r="P60" s="77">
        <v>104.5</v>
      </c>
      <c r="Q60" s="77">
        <v>0</v>
      </c>
      <c r="R60" s="77">
        <v>0.45349865</v>
      </c>
      <c r="S60" s="78">
        <v>0</v>
      </c>
      <c r="T60" s="78">
        <f t="shared" si="2"/>
        <v>3.4282426027745362E-3</v>
      </c>
      <c r="U60" s="78">
        <f>R60/'סכום נכסי הקרן'!$C$42</f>
        <v>8.6507748021382282E-4</v>
      </c>
    </row>
    <row r="61" spans="2:21">
      <c r="B61" t="s">
        <v>418</v>
      </c>
      <c r="C61" t="s">
        <v>419</v>
      </c>
      <c r="D61" t="s">
        <v>100</v>
      </c>
      <c r="E61" t="s">
        <v>123</v>
      </c>
      <c r="F61" t="s">
        <v>420</v>
      </c>
      <c r="G61" t="s">
        <v>421</v>
      </c>
      <c r="H61" t="s">
        <v>359</v>
      </c>
      <c r="I61" t="s">
        <v>149</v>
      </c>
      <c r="J61"/>
      <c r="K61" s="77">
        <v>5.29</v>
      </c>
      <c r="L61" t="s">
        <v>102</v>
      </c>
      <c r="M61" s="78">
        <v>4.4000000000000003E-3</v>
      </c>
      <c r="N61" s="78">
        <v>2.75E-2</v>
      </c>
      <c r="O61" s="77">
        <v>299.64</v>
      </c>
      <c r="P61" s="77">
        <v>98.69</v>
      </c>
      <c r="Q61" s="77">
        <v>0</v>
      </c>
      <c r="R61" s="77">
        <v>0.29571471599999999</v>
      </c>
      <c r="S61" s="78">
        <v>0</v>
      </c>
      <c r="T61" s="78">
        <f t="shared" si="2"/>
        <v>2.2354681489318057E-3</v>
      </c>
      <c r="U61" s="78">
        <f>R61/'סכום נכסי הקרן'!$C$42</f>
        <v>5.6409460398487677E-4</v>
      </c>
    </row>
    <row r="62" spans="2:21">
      <c r="B62" t="s">
        <v>422</v>
      </c>
      <c r="C62" t="s">
        <v>423</v>
      </c>
      <c r="D62" t="s">
        <v>100</v>
      </c>
      <c r="E62" t="s">
        <v>123</v>
      </c>
      <c r="F62" t="s">
        <v>424</v>
      </c>
      <c r="G62" t="s">
        <v>336</v>
      </c>
      <c r="H62" t="s">
        <v>359</v>
      </c>
      <c r="I62" t="s">
        <v>149</v>
      </c>
      <c r="J62"/>
      <c r="K62" s="77">
        <v>3.07</v>
      </c>
      <c r="L62" t="s">
        <v>102</v>
      </c>
      <c r="M62" s="78">
        <v>1.5800000000000002E-2</v>
      </c>
      <c r="N62" s="78">
        <v>2.92E-2</v>
      </c>
      <c r="O62" s="77">
        <v>542.75</v>
      </c>
      <c r="P62" s="77">
        <v>108.57</v>
      </c>
      <c r="Q62" s="77">
        <v>0</v>
      </c>
      <c r="R62" s="77">
        <v>0.58926367499999999</v>
      </c>
      <c r="S62" s="78">
        <v>0</v>
      </c>
      <c r="T62" s="78">
        <f t="shared" si="2"/>
        <v>4.4545641644192068E-3</v>
      </c>
      <c r="U62" s="78">
        <f>R62/'סכום נכסי הקרן'!$C$42</f>
        <v>1.1240578889276452E-3</v>
      </c>
    </row>
    <row r="63" spans="2:21">
      <c r="B63" t="s">
        <v>425</v>
      </c>
      <c r="C63" t="s">
        <v>426</v>
      </c>
      <c r="D63" t="s">
        <v>100</v>
      </c>
      <c r="E63" t="s">
        <v>123</v>
      </c>
      <c r="F63" t="s">
        <v>424</v>
      </c>
      <c r="G63" t="s">
        <v>336</v>
      </c>
      <c r="H63" t="s">
        <v>359</v>
      </c>
      <c r="I63" t="s">
        <v>149</v>
      </c>
      <c r="J63"/>
      <c r="K63" s="77">
        <v>5.5</v>
      </c>
      <c r="L63" t="s">
        <v>102</v>
      </c>
      <c r="M63" s="78">
        <v>8.3999999999999995E-3</v>
      </c>
      <c r="N63" s="78">
        <v>3.0300000000000001E-2</v>
      </c>
      <c r="O63" s="77">
        <v>436.81</v>
      </c>
      <c r="P63" s="77">
        <v>98.55</v>
      </c>
      <c r="Q63" s="77">
        <v>0</v>
      </c>
      <c r="R63" s="77">
        <v>0.43047625499999997</v>
      </c>
      <c r="S63" s="78">
        <v>0</v>
      </c>
      <c r="T63" s="78">
        <f t="shared" si="2"/>
        <v>3.2542038148819954E-3</v>
      </c>
      <c r="U63" s="78">
        <f>R63/'סכום נכסי הקרן'!$C$42</f>
        <v>8.2116079941424967E-4</v>
      </c>
    </row>
    <row r="64" spans="2:21">
      <c r="B64" t="s">
        <v>427</v>
      </c>
      <c r="C64" t="s">
        <v>428</v>
      </c>
      <c r="D64" t="s">
        <v>100</v>
      </c>
      <c r="E64" t="s">
        <v>123</v>
      </c>
      <c r="F64" t="s">
        <v>429</v>
      </c>
      <c r="G64" t="s">
        <v>306</v>
      </c>
      <c r="H64" t="s">
        <v>351</v>
      </c>
      <c r="I64" t="s">
        <v>203</v>
      </c>
      <c r="J64"/>
      <c r="K64" s="77">
        <v>1.4</v>
      </c>
      <c r="L64" t="s">
        <v>102</v>
      </c>
      <c r="M64" s="78">
        <v>2.4199999999999999E-2</v>
      </c>
      <c r="N64" s="78">
        <v>3.56E-2</v>
      </c>
      <c r="O64" s="77">
        <v>0.01</v>
      </c>
      <c r="P64" s="77">
        <v>5556939</v>
      </c>
      <c r="Q64" s="77">
        <v>0</v>
      </c>
      <c r="R64" s="77">
        <v>0.55569389999999996</v>
      </c>
      <c r="S64" s="78">
        <v>0</v>
      </c>
      <c r="T64" s="78">
        <f t="shared" si="2"/>
        <v>4.2007920025383377E-3</v>
      </c>
      <c r="U64" s="78">
        <f>R64/'סכום נכסי הקרן'!$C$42</f>
        <v>1.06002141082932E-3</v>
      </c>
    </row>
    <row r="65" spans="2:21">
      <c r="B65" t="s">
        <v>430</v>
      </c>
      <c r="C65" t="s">
        <v>431</v>
      </c>
      <c r="D65" t="s">
        <v>100</v>
      </c>
      <c r="E65" t="s">
        <v>123</v>
      </c>
      <c r="F65" t="s">
        <v>429</v>
      </c>
      <c r="G65" t="s">
        <v>306</v>
      </c>
      <c r="H65" t="s">
        <v>351</v>
      </c>
      <c r="I65" t="s">
        <v>203</v>
      </c>
      <c r="J65"/>
      <c r="K65" s="77">
        <v>1.01</v>
      </c>
      <c r="L65" t="s">
        <v>102</v>
      </c>
      <c r="M65" s="78">
        <v>1.95E-2</v>
      </c>
      <c r="N65" s="78">
        <v>3.56E-2</v>
      </c>
      <c r="O65" s="77">
        <v>0</v>
      </c>
      <c r="P65" s="77">
        <v>0</v>
      </c>
      <c r="Q65" s="77">
        <v>6.5599999999999999E-3</v>
      </c>
      <c r="R65" s="77">
        <v>6.5599999999999999E-3</v>
      </c>
      <c r="S65" s="78">
        <v>0</v>
      </c>
      <c r="T65" s="78">
        <f t="shared" si="2"/>
        <v>4.959060291403504E-5</v>
      </c>
      <c r="U65" s="78">
        <f>R65/'סכום נכסי הקרן'!$C$42</f>
        <v>1.2513616678247394E-5</v>
      </c>
    </row>
    <row r="66" spans="2:21">
      <c r="B66" t="s">
        <v>432</v>
      </c>
      <c r="C66" t="s">
        <v>433</v>
      </c>
      <c r="D66" t="s">
        <v>100</v>
      </c>
      <c r="E66" t="s">
        <v>123</v>
      </c>
      <c r="F66" t="s">
        <v>429</v>
      </c>
      <c r="G66" t="s">
        <v>306</v>
      </c>
      <c r="H66" t="s">
        <v>359</v>
      </c>
      <c r="I66" t="s">
        <v>149</v>
      </c>
      <c r="J66"/>
      <c r="K66" s="77">
        <v>4.34</v>
      </c>
      <c r="L66" t="s">
        <v>102</v>
      </c>
      <c r="M66" s="78">
        <v>1.4999999999999999E-2</v>
      </c>
      <c r="N66" s="78">
        <v>3.7600000000000001E-2</v>
      </c>
      <c r="O66" s="77">
        <v>0.01</v>
      </c>
      <c r="P66" s="77">
        <v>4910638</v>
      </c>
      <c r="Q66" s="77">
        <v>0</v>
      </c>
      <c r="R66" s="77">
        <v>0.49106379999999999</v>
      </c>
      <c r="S66" s="78">
        <v>0</v>
      </c>
      <c r="T66" s="78">
        <f t="shared" si="2"/>
        <v>3.7122179742770001E-3</v>
      </c>
      <c r="U66" s="78">
        <f>R66/'סכום נכסי הקרן'!$C$42</f>
        <v>9.3673538990297911E-4</v>
      </c>
    </row>
    <row r="67" spans="2:21">
      <c r="B67" t="s">
        <v>434</v>
      </c>
      <c r="C67" t="s">
        <v>435</v>
      </c>
      <c r="D67" t="s">
        <v>100</v>
      </c>
      <c r="E67" t="s">
        <v>123</v>
      </c>
      <c r="F67" t="s">
        <v>436</v>
      </c>
      <c r="G67" t="s">
        <v>306</v>
      </c>
      <c r="H67" t="s">
        <v>359</v>
      </c>
      <c r="I67" t="s">
        <v>149</v>
      </c>
      <c r="J67"/>
      <c r="K67" s="77">
        <v>2.56</v>
      </c>
      <c r="L67" t="s">
        <v>102</v>
      </c>
      <c r="M67" s="78">
        <v>2.5899999999999999E-2</v>
      </c>
      <c r="N67" s="78">
        <v>3.6600000000000001E-2</v>
      </c>
      <c r="O67" s="77">
        <v>0.02</v>
      </c>
      <c r="P67" s="77">
        <v>5459551</v>
      </c>
      <c r="Q67" s="77">
        <v>0</v>
      </c>
      <c r="R67" s="77">
        <v>1.0919102000000001</v>
      </c>
      <c r="S67" s="78">
        <v>0</v>
      </c>
      <c r="T67" s="78">
        <f t="shared" si="2"/>
        <v>8.2543422478635053E-3</v>
      </c>
      <c r="U67" s="78">
        <f>R67/'סכום נכסי הקרן'!$C$42</f>
        <v>2.0828880624799468E-3</v>
      </c>
    </row>
    <row r="68" spans="2:21">
      <c r="B68" t="s">
        <v>437</v>
      </c>
      <c r="C68" t="s">
        <v>438</v>
      </c>
      <c r="D68" t="s">
        <v>100</v>
      </c>
      <c r="E68" t="s">
        <v>123</v>
      </c>
      <c r="F68" t="s">
        <v>436</v>
      </c>
      <c r="G68" t="s">
        <v>306</v>
      </c>
      <c r="H68" t="s">
        <v>359</v>
      </c>
      <c r="I68" t="s">
        <v>149</v>
      </c>
      <c r="J68"/>
      <c r="K68" s="77">
        <v>2.8</v>
      </c>
      <c r="L68" t="s">
        <v>102</v>
      </c>
      <c r="M68" s="78">
        <v>2.9700000000000001E-2</v>
      </c>
      <c r="N68" s="78">
        <v>2.9100000000000001E-2</v>
      </c>
      <c r="O68" s="77">
        <v>0.01</v>
      </c>
      <c r="P68" s="77">
        <v>5593655</v>
      </c>
      <c r="Q68" s="77">
        <v>0</v>
      </c>
      <c r="R68" s="77">
        <v>0.55936549999999996</v>
      </c>
      <c r="S68" s="78">
        <v>0</v>
      </c>
      <c r="T68" s="78">
        <f t="shared" si="2"/>
        <v>4.228547621083943E-3</v>
      </c>
      <c r="U68" s="78">
        <f>R68/'סכום נכסי הקרן'!$C$42</f>
        <v>1.0670252210421025E-3</v>
      </c>
    </row>
    <row r="69" spans="2:21">
      <c r="B69" t="s">
        <v>439</v>
      </c>
      <c r="C69" t="s">
        <v>440</v>
      </c>
      <c r="D69" t="s">
        <v>100</v>
      </c>
      <c r="E69" t="s">
        <v>123</v>
      </c>
      <c r="F69" t="s">
        <v>436</v>
      </c>
      <c r="G69" t="s">
        <v>306</v>
      </c>
      <c r="H69" t="s">
        <v>359</v>
      </c>
      <c r="I69" t="s">
        <v>149</v>
      </c>
      <c r="J69"/>
      <c r="K69" s="77">
        <v>4.74</v>
      </c>
      <c r="L69" t="s">
        <v>102</v>
      </c>
      <c r="M69" s="78">
        <v>3.09E-2</v>
      </c>
      <c r="N69" s="78">
        <v>3.5200000000000002E-2</v>
      </c>
      <c r="O69" s="77">
        <v>0.01</v>
      </c>
      <c r="P69" s="77">
        <v>5195474</v>
      </c>
      <c r="Q69" s="77">
        <v>0</v>
      </c>
      <c r="R69" s="77">
        <v>0.51954739999999999</v>
      </c>
      <c r="S69" s="78">
        <v>0</v>
      </c>
      <c r="T69" s="78">
        <f t="shared" si="2"/>
        <v>3.9275409768931907E-3</v>
      </c>
      <c r="U69" s="78">
        <f>R69/'סכום נכסי הקרן'!$C$42</f>
        <v>9.9106966612501064E-4</v>
      </c>
    </row>
    <row r="70" spans="2:21">
      <c r="B70" t="s">
        <v>441</v>
      </c>
      <c r="C70" t="s">
        <v>442</v>
      </c>
      <c r="D70" t="s">
        <v>100</v>
      </c>
      <c r="E70" t="s">
        <v>123</v>
      </c>
      <c r="F70" t="s">
        <v>436</v>
      </c>
      <c r="G70" t="s">
        <v>306</v>
      </c>
      <c r="H70" t="s">
        <v>359</v>
      </c>
      <c r="I70" t="s">
        <v>149</v>
      </c>
      <c r="J70"/>
      <c r="K70" s="77">
        <v>0.25</v>
      </c>
      <c r="L70" t="s">
        <v>102</v>
      </c>
      <c r="M70" s="78">
        <v>1.5900000000000001E-2</v>
      </c>
      <c r="N70" s="78">
        <v>6.3100000000000003E-2</v>
      </c>
      <c r="O70" s="77">
        <v>0.01</v>
      </c>
      <c r="P70" s="77">
        <v>5566402</v>
      </c>
      <c r="Q70" s="77">
        <v>0</v>
      </c>
      <c r="R70" s="77">
        <v>0.55664020000000003</v>
      </c>
      <c r="S70" s="78">
        <v>0</v>
      </c>
      <c r="T70" s="78">
        <f t="shared" si="2"/>
        <v>4.2079455981995501E-3</v>
      </c>
      <c r="U70" s="78">
        <f>R70/'סכום נכסי הקרן'!$C$42</f>
        <v>1.0618265381864278E-3</v>
      </c>
    </row>
    <row r="71" spans="2:21">
      <c r="B71" t="s">
        <v>443</v>
      </c>
      <c r="C71" t="s">
        <v>444</v>
      </c>
      <c r="D71" t="s">
        <v>100</v>
      </c>
      <c r="E71" t="s">
        <v>123</v>
      </c>
      <c r="F71" t="s">
        <v>436</v>
      </c>
      <c r="G71" t="s">
        <v>306</v>
      </c>
      <c r="H71" t="s">
        <v>359</v>
      </c>
      <c r="I71" t="s">
        <v>149</v>
      </c>
      <c r="J71"/>
      <c r="K71" s="77">
        <v>1.49</v>
      </c>
      <c r="L71" t="s">
        <v>102</v>
      </c>
      <c r="M71" s="78">
        <v>2.0199999999999999E-2</v>
      </c>
      <c r="N71" s="78">
        <v>3.3799999999999997E-2</v>
      </c>
      <c r="O71" s="77">
        <v>0.01</v>
      </c>
      <c r="P71" s="77">
        <v>5510000</v>
      </c>
      <c r="Q71" s="77">
        <v>0</v>
      </c>
      <c r="R71" s="77">
        <v>0.55100000000000005</v>
      </c>
      <c r="S71" s="78">
        <v>0</v>
      </c>
      <c r="T71" s="78">
        <f t="shared" si="2"/>
        <v>4.1653082630538586E-3</v>
      </c>
      <c r="U71" s="78">
        <f>R71/'סכום נכסי הקרן'!$C$42</f>
        <v>1.0510674984320603E-3</v>
      </c>
    </row>
    <row r="72" spans="2:21">
      <c r="B72" t="s">
        <v>445</v>
      </c>
      <c r="C72" t="s">
        <v>446</v>
      </c>
      <c r="D72" t="s">
        <v>100</v>
      </c>
      <c r="E72" t="s">
        <v>123</v>
      </c>
      <c r="F72" t="s">
        <v>447</v>
      </c>
      <c r="G72" t="s">
        <v>127</v>
      </c>
      <c r="H72" t="s">
        <v>351</v>
      </c>
      <c r="I72" t="s">
        <v>203</v>
      </c>
      <c r="J72"/>
      <c r="K72" s="77">
        <v>1.45</v>
      </c>
      <c r="L72" t="s">
        <v>102</v>
      </c>
      <c r="M72" s="78">
        <v>1.7999999999999999E-2</v>
      </c>
      <c r="N72" s="78">
        <v>3.2300000000000002E-2</v>
      </c>
      <c r="O72" s="77">
        <v>307.49</v>
      </c>
      <c r="P72" s="77">
        <v>109.59</v>
      </c>
      <c r="Q72" s="77">
        <v>0</v>
      </c>
      <c r="R72" s="77">
        <v>0.33697829099999999</v>
      </c>
      <c r="S72" s="78">
        <v>0</v>
      </c>
      <c r="T72" s="78">
        <f t="shared" si="2"/>
        <v>2.5474019237242602E-3</v>
      </c>
      <c r="U72" s="78">
        <f>R72/'סכום נכסי הקרן'!$C$42</f>
        <v>6.4280749427818654E-4</v>
      </c>
    </row>
    <row r="73" spans="2:21">
      <c r="B73" t="s">
        <v>448</v>
      </c>
      <c r="C73" t="s">
        <v>449</v>
      </c>
      <c r="D73" t="s">
        <v>100</v>
      </c>
      <c r="E73" t="s">
        <v>123</v>
      </c>
      <c r="F73" t="s">
        <v>447</v>
      </c>
      <c r="G73" t="s">
        <v>127</v>
      </c>
      <c r="H73" t="s">
        <v>351</v>
      </c>
      <c r="I73" t="s">
        <v>203</v>
      </c>
      <c r="J73"/>
      <c r="K73" s="77">
        <v>3.95</v>
      </c>
      <c r="L73" t="s">
        <v>102</v>
      </c>
      <c r="M73" s="78">
        <v>2.1999999999999999E-2</v>
      </c>
      <c r="N73" s="78">
        <v>3.0599999999999999E-2</v>
      </c>
      <c r="O73" s="77">
        <v>238.88</v>
      </c>
      <c r="P73" s="77">
        <v>99.64</v>
      </c>
      <c r="Q73" s="77">
        <v>0</v>
      </c>
      <c r="R73" s="77">
        <v>0.23802003199999999</v>
      </c>
      <c r="S73" s="78">
        <v>0</v>
      </c>
      <c r="T73" s="78">
        <f t="shared" si="2"/>
        <v>1.799322697027121E-3</v>
      </c>
      <c r="U73" s="78">
        <f>R73/'סכום נכסי הקרן'!$C$42</f>
        <v>4.5403832960246623E-4</v>
      </c>
    </row>
    <row r="74" spans="2:21">
      <c r="B74" t="s">
        <v>450</v>
      </c>
      <c r="C74" t="s">
        <v>451</v>
      </c>
      <c r="D74" t="s">
        <v>100</v>
      </c>
      <c r="E74" t="s">
        <v>123</v>
      </c>
      <c r="F74" t="s">
        <v>452</v>
      </c>
      <c r="G74" t="s">
        <v>336</v>
      </c>
      <c r="H74" t="s">
        <v>453</v>
      </c>
      <c r="I74" t="s">
        <v>203</v>
      </c>
      <c r="J74"/>
      <c r="K74" s="77">
        <v>2.25</v>
      </c>
      <c r="L74" t="s">
        <v>102</v>
      </c>
      <c r="M74" s="78">
        <v>1.4E-2</v>
      </c>
      <c r="N74" s="78">
        <v>3.2300000000000002E-2</v>
      </c>
      <c r="O74" s="77">
        <v>356.38</v>
      </c>
      <c r="P74" s="77">
        <v>107.61</v>
      </c>
      <c r="Q74" s="77">
        <v>2.8300000000000001E-3</v>
      </c>
      <c r="R74" s="77">
        <v>0.38633051800000001</v>
      </c>
      <c r="S74" s="78">
        <v>0</v>
      </c>
      <c r="T74" s="78">
        <f t="shared" si="2"/>
        <v>2.9204822121511385E-3</v>
      </c>
      <c r="U74" s="78">
        <f>R74/'סכום נכסי הקרן'!$C$42</f>
        <v>7.3695000203670056E-4</v>
      </c>
    </row>
    <row r="75" spans="2:21">
      <c r="B75" t="s">
        <v>454</v>
      </c>
      <c r="C75" t="s">
        <v>455</v>
      </c>
      <c r="D75" t="s">
        <v>100</v>
      </c>
      <c r="E75" t="s">
        <v>123</v>
      </c>
      <c r="F75" t="s">
        <v>387</v>
      </c>
      <c r="G75" t="s">
        <v>336</v>
      </c>
      <c r="H75" t="s">
        <v>453</v>
      </c>
      <c r="I75" t="s">
        <v>203</v>
      </c>
      <c r="J75"/>
      <c r="K75" s="77">
        <v>2.1800000000000002</v>
      </c>
      <c r="L75" t="s">
        <v>102</v>
      </c>
      <c r="M75" s="78">
        <v>2.1499999999999998E-2</v>
      </c>
      <c r="N75" s="78">
        <v>3.5099999999999999E-2</v>
      </c>
      <c r="O75" s="77">
        <v>1056.26</v>
      </c>
      <c r="P75" s="77">
        <v>110.54</v>
      </c>
      <c r="Q75" s="77">
        <v>0</v>
      </c>
      <c r="R75" s="77">
        <v>1.1675898039999999</v>
      </c>
      <c r="S75" s="78">
        <v>0</v>
      </c>
      <c r="T75" s="78">
        <f t="shared" si="2"/>
        <v>8.8264454781463407E-3</v>
      </c>
      <c r="U75" s="78">
        <f>R75/'סכום נכסי הקרן'!$C$42</f>
        <v>2.2272517141289643E-3</v>
      </c>
    </row>
    <row r="76" spans="2:21">
      <c r="B76" t="s">
        <v>456</v>
      </c>
      <c r="C76" t="s">
        <v>457</v>
      </c>
      <c r="D76" t="s">
        <v>100</v>
      </c>
      <c r="E76" t="s">
        <v>123</v>
      </c>
      <c r="F76" t="s">
        <v>387</v>
      </c>
      <c r="G76" t="s">
        <v>336</v>
      </c>
      <c r="H76" t="s">
        <v>453</v>
      </c>
      <c r="I76" t="s">
        <v>203</v>
      </c>
      <c r="J76"/>
      <c r="K76" s="77">
        <v>7.2</v>
      </c>
      <c r="L76" t="s">
        <v>102</v>
      </c>
      <c r="M76" s="78">
        <v>1.15E-2</v>
      </c>
      <c r="N76" s="78">
        <v>3.7600000000000001E-2</v>
      </c>
      <c r="O76" s="77">
        <v>677.22</v>
      </c>
      <c r="P76" s="77">
        <v>92.59</v>
      </c>
      <c r="Q76" s="77">
        <v>0</v>
      </c>
      <c r="R76" s="77">
        <v>0.62703799800000004</v>
      </c>
      <c r="S76" s="78">
        <v>0</v>
      </c>
      <c r="T76" s="78">
        <f t="shared" ref="T76:T139" si="4">R76/$R$11</f>
        <v>4.7401207882362042E-3</v>
      </c>
      <c r="U76" s="78">
        <f>R76/'סכום נכסי הקרן'!$C$42</f>
        <v>1.1961148094005575E-3</v>
      </c>
    </row>
    <row r="77" spans="2:21">
      <c r="B77" t="s">
        <v>458</v>
      </c>
      <c r="C77" t="s">
        <v>459</v>
      </c>
      <c r="D77" t="s">
        <v>100</v>
      </c>
      <c r="E77" t="s">
        <v>123</v>
      </c>
      <c r="F77" t="s">
        <v>460</v>
      </c>
      <c r="G77" t="s">
        <v>461</v>
      </c>
      <c r="H77" t="s">
        <v>453</v>
      </c>
      <c r="I77" t="s">
        <v>203</v>
      </c>
      <c r="J77"/>
      <c r="K77" s="77">
        <v>5.63</v>
      </c>
      <c r="L77" t="s">
        <v>102</v>
      </c>
      <c r="M77" s="78">
        <v>5.1499999999999997E-2</v>
      </c>
      <c r="N77" s="78">
        <v>3.3000000000000002E-2</v>
      </c>
      <c r="O77" s="77">
        <v>1560</v>
      </c>
      <c r="P77" s="77">
        <v>151.19999999999999</v>
      </c>
      <c r="Q77" s="77">
        <v>0</v>
      </c>
      <c r="R77" s="77">
        <v>2.3587199999999999</v>
      </c>
      <c r="S77" s="78">
        <v>0</v>
      </c>
      <c r="T77" s="78">
        <f t="shared" si="4"/>
        <v>1.7830845564846452E-2</v>
      </c>
      <c r="U77" s="78">
        <f>R77/'סכום נכסי הקרן'!$C$42</f>
        <v>4.4994082212371483E-3</v>
      </c>
    </row>
    <row r="78" spans="2:21">
      <c r="B78" t="s">
        <v>462</v>
      </c>
      <c r="C78" t="s">
        <v>463</v>
      </c>
      <c r="D78" t="s">
        <v>100</v>
      </c>
      <c r="E78" t="s">
        <v>123</v>
      </c>
      <c r="F78" t="s">
        <v>464</v>
      </c>
      <c r="G78" t="s">
        <v>132</v>
      </c>
      <c r="H78" t="s">
        <v>465</v>
      </c>
      <c r="I78" t="s">
        <v>149</v>
      </c>
      <c r="J78"/>
      <c r="K78" s="77">
        <v>1.1499999999999999</v>
      </c>
      <c r="L78" t="s">
        <v>102</v>
      </c>
      <c r="M78" s="78">
        <v>2.1999999999999999E-2</v>
      </c>
      <c r="N78" s="78">
        <v>2.8000000000000001E-2</v>
      </c>
      <c r="O78" s="77">
        <v>29.35</v>
      </c>
      <c r="P78" s="77">
        <v>111.64</v>
      </c>
      <c r="Q78" s="77">
        <v>0</v>
      </c>
      <c r="R78" s="77">
        <v>3.2766339999999998E-2</v>
      </c>
      <c r="S78" s="78">
        <v>0</v>
      </c>
      <c r="T78" s="78">
        <f t="shared" si="4"/>
        <v>2.4769856034851566E-4</v>
      </c>
      <c r="U78" s="78">
        <f>R78/'סכום נכסי הקרן'!$C$42</f>
        <v>6.2503874803220228E-5</v>
      </c>
    </row>
    <row r="79" spans="2:21">
      <c r="B79" t="s">
        <v>466</v>
      </c>
      <c r="C79" t="s">
        <v>467</v>
      </c>
      <c r="D79" t="s">
        <v>100</v>
      </c>
      <c r="E79" t="s">
        <v>123</v>
      </c>
      <c r="F79" t="s">
        <v>464</v>
      </c>
      <c r="G79" t="s">
        <v>132</v>
      </c>
      <c r="H79" t="s">
        <v>465</v>
      </c>
      <c r="I79" t="s">
        <v>149</v>
      </c>
      <c r="J79"/>
      <c r="K79" s="77">
        <v>4.46</v>
      </c>
      <c r="L79" t="s">
        <v>102</v>
      </c>
      <c r="M79" s="78">
        <v>1.7000000000000001E-2</v>
      </c>
      <c r="N79" s="78">
        <v>2.5999999999999999E-2</v>
      </c>
      <c r="O79" s="77">
        <v>235.07</v>
      </c>
      <c r="P79" s="77">
        <v>106.1</v>
      </c>
      <c r="Q79" s="77">
        <v>0</v>
      </c>
      <c r="R79" s="77">
        <v>0.24940926999999999</v>
      </c>
      <c r="S79" s="78">
        <v>0</v>
      </c>
      <c r="T79" s="78">
        <f t="shared" si="4"/>
        <v>1.8854201328733769E-3</v>
      </c>
      <c r="U79" s="78">
        <f>R79/'סכום נכסי הקרן'!$C$42</f>
        <v>4.7576402450937613E-4</v>
      </c>
    </row>
    <row r="80" spans="2:21">
      <c r="B80" t="s">
        <v>468</v>
      </c>
      <c r="C80" t="s">
        <v>469</v>
      </c>
      <c r="D80" t="s">
        <v>100</v>
      </c>
      <c r="E80" t="s">
        <v>123</v>
      </c>
      <c r="F80" t="s">
        <v>464</v>
      </c>
      <c r="G80" t="s">
        <v>132</v>
      </c>
      <c r="H80" t="s">
        <v>465</v>
      </c>
      <c r="I80" t="s">
        <v>149</v>
      </c>
      <c r="J80"/>
      <c r="K80" s="77">
        <v>9.32</v>
      </c>
      <c r="L80" t="s">
        <v>102</v>
      </c>
      <c r="M80" s="78">
        <v>5.7999999999999996E-3</v>
      </c>
      <c r="N80" s="78">
        <v>2.93E-2</v>
      </c>
      <c r="O80" s="77">
        <v>122.66</v>
      </c>
      <c r="P80" s="77">
        <v>87.7</v>
      </c>
      <c r="Q80" s="77">
        <v>0</v>
      </c>
      <c r="R80" s="77">
        <v>0.10757282</v>
      </c>
      <c r="S80" s="78">
        <v>0</v>
      </c>
      <c r="T80" s="78">
        <f t="shared" si="4"/>
        <v>8.1320137209801326E-4</v>
      </c>
      <c r="U80" s="78">
        <f>R80/'סכום נכסי הקרן'!$C$42</f>
        <v>2.0520198696312574E-4</v>
      </c>
    </row>
    <row r="81" spans="2:21">
      <c r="B81" t="s">
        <v>470</v>
      </c>
      <c r="C81" t="s">
        <v>471</v>
      </c>
      <c r="D81" t="s">
        <v>100</v>
      </c>
      <c r="E81" t="s">
        <v>123</v>
      </c>
      <c r="F81" t="s">
        <v>413</v>
      </c>
      <c r="G81" t="s">
        <v>336</v>
      </c>
      <c r="H81" t="s">
        <v>465</v>
      </c>
      <c r="I81" t="s">
        <v>149</v>
      </c>
      <c r="J81"/>
      <c r="K81" s="77">
        <v>1.95</v>
      </c>
      <c r="L81" t="s">
        <v>102</v>
      </c>
      <c r="M81" s="78">
        <v>1.95E-2</v>
      </c>
      <c r="N81" s="78">
        <v>3.15E-2</v>
      </c>
      <c r="O81" s="77">
        <v>325.18</v>
      </c>
      <c r="P81" s="77">
        <v>110.25</v>
      </c>
      <c r="Q81" s="77">
        <v>0</v>
      </c>
      <c r="R81" s="77">
        <v>0.35851094999999999</v>
      </c>
      <c r="S81" s="78">
        <v>0</v>
      </c>
      <c r="T81" s="78">
        <f t="shared" si="4"/>
        <v>2.7101789880767486E-3</v>
      </c>
      <c r="U81" s="78">
        <f>R81/'סכום נכסי הקרן'!$C$42</f>
        <v>6.8388240903267039E-4</v>
      </c>
    </row>
    <row r="82" spans="2:21">
      <c r="B82" t="s">
        <v>472</v>
      </c>
      <c r="C82" t="s">
        <v>473</v>
      </c>
      <c r="D82" t="s">
        <v>100</v>
      </c>
      <c r="E82" t="s">
        <v>123</v>
      </c>
      <c r="F82" t="s">
        <v>413</v>
      </c>
      <c r="G82" t="s">
        <v>336</v>
      </c>
      <c r="H82" t="s">
        <v>465</v>
      </c>
      <c r="I82" t="s">
        <v>149</v>
      </c>
      <c r="J82"/>
      <c r="K82" s="77">
        <v>5.15</v>
      </c>
      <c r="L82" t="s">
        <v>102</v>
      </c>
      <c r="M82" s="78">
        <v>1.17E-2</v>
      </c>
      <c r="N82" s="78">
        <v>3.9399999999999998E-2</v>
      </c>
      <c r="O82" s="77">
        <v>86.33</v>
      </c>
      <c r="P82" s="77">
        <v>96.51</v>
      </c>
      <c r="Q82" s="77">
        <v>0</v>
      </c>
      <c r="R82" s="77">
        <v>8.3317083E-2</v>
      </c>
      <c r="S82" s="78">
        <v>0</v>
      </c>
      <c r="T82" s="78">
        <f t="shared" si="4"/>
        <v>6.2983908216596033E-4</v>
      </c>
      <c r="U82" s="78">
        <f>R82/'סכום נכסי הקרן'!$C$42</f>
        <v>1.5893262795910404E-4</v>
      </c>
    </row>
    <row r="83" spans="2:21">
      <c r="B83" t="s">
        <v>474</v>
      </c>
      <c r="C83" t="s">
        <v>475</v>
      </c>
      <c r="D83" t="s">
        <v>100</v>
      </c>
      <c r="E83" t="s">
        <v>123</v>
      </c>
      <c r="F83" t="s">
        <v>413</v>
      </c>
      <c r="G83" t="s">
        <v>336</v>
      </c>
      <c r="H83" t="s">
        <v>465</v>
      </c>
      <c r="I83" t="s">
        <v>149</v>
      </c>
      <c r="J83"/>
      <c r="K83" s="77">
        <v>5.16</v>
      </c>
      <c r="L83" t="s">
        <v>102</v>
      </c>
      <c r="M83" s="78">
        <v>1.3299999999999999E-2</v>
      </c>
      <c r="N83" s="78">
        <v>3.9600000000000003E-2</v>
      </c>
      <c r="O83" s="77">
        <v>1347.37</v>
      </c>
      <c r="P83" s="77">
        <v>97.5</v>
      </c>
      <c r="Q83" s="77">
        <v>9.9600000000000001E-3</v>
      </c>
      <c r="R83" s="77">
        <v>1.3236457500000001</v>
      </c>
      <c r="S83" s="78">
        <v>0</v>
      </c>
      <c r="T83" s="78">
        <f t="shared" si="4"/>
        <v>1.0006157132179894E-2</v>
      </c>
      <c r="U83" s="78">
        <f>R83/'סכום נכסי הקרן'!$C$42</f>
        <v>2.5249383434895246E-3</v>
      </c>
    </row>
    <row r="84" spans="2:21">
      <c r="B84" t="s">
        <v>476</v>
      </c>
      <c r="C84" t="s">
        <v>477</v>
      </c>
      <c r="D84" t="s">
        <v>100</v>
      </c>
      <c r="E84" t="s">
        <v>123</v>
      </c>
      <c r="F84" t="s">
        <v>413</v>
      </c>
      <c r="G84" t="s">
        <v>336</v>
      </c>
      <c r="H84" t="s">
        <v>453</v>
      </c>
      <c r="I84" t="s">
        <v>203</v>
      </c>
      <c r="J84"/>
      <c r="K84" s="77">
        <v>5.76</v>
      </c>
      <c r="L84" t="s">
        <v>102</v>
      </c>
      <c r="M84" s="78">
        <v>1.8700000000000001E-2</v>
      </c>
      <c r="N84" s="78">
        <v>4.07E-2</v>
      </c>
      <c r="O84" s="77">
        <v>717.89</v>
      </c>
      <c r="P84" s="77">
        <v>95.22</v>
      </c>
      <c r="Q84" s="77">
        <v>0</v>
      </c>
      <c r="R84" s="77">
        <v>0.68357485799999995</v>
      </c>
      <c r="S84" s="78">
        <v>0</v>
      </c>
      <c r="T84" s="78">
        <f t="shared" si="4"/>
        <v>5.1675136196792509E-3</v>
      </c>
      <c r="U84" s="78">
        <f>R84/'סכום נכסי הקרן'!$C$42</f>
        <v>1.3039624609602735E-3</v>
      </c>
    </row>
    <row r="85" spans="2:21">
      <c r="B85" t="s">
        <v>478</v>
      </c>
      <c r="C85" t="s">
        <v>479</v>
      </c>
      <c r="D85" t="s">
        <v>100</v>
      </c>
      <c r="E85" t="s">
        <v>123</v>
      </c>
      <c r="F85" t="s">
        <v>413</v>
      </c>
      <c r="G85" t="s">
        <v>336</v>
      </c>
      <c r="H85" t="s">
        <v>465</v>
      </c>
      <c r="I85" t="s">
        <v>149</v>
      </c>
      <c r="J85"/>
      <c r="K85" s="77">
        <v>3.51</v>
      </c>
      <c r="L85" t="s">
        <v>102</v>
      </c>
      <c r="M85" s="78">
        <v>3.3500000000000002E-2</v>
      </c>
      <c r="N85" s="78">
        <v>3.3099999999999997E-2</v>
      </c>
      <c r="O85" s="77">
        <v>297.17</v>
      </c>
      <c r="P85" s="77">
        <v>111.29</v>
      </c>
      <c r="Q85" s="77">
        <v>0</v>
      </c>
      <c r="R85" s="77">
        <v>0.330720493</v>
      </c>
      <c r="S85" s="78">
        <v>0</v>
      </c>
      <c r="T85" s="78">
        <f t="shared" si="4"/>
        <v>2.5000958298623333E-3</v>
      </c>
      <c r="U85" s="78">
        <f>R85/'סכום נכסי הקרן'!$C$42</f>
        <v>6.3087034711021357E-4</v>
      </c>
    </row>
    <row r="86" spans="2:21">
      <c r="B86" t="s">
        <v>480</v>
      </c>
      <c r="C86" t="s">
        <v>481</v>
      </c>
      <c r="D86" t="s">
        <v>100</v>
      </c>
      <c r="E86" t="s">
        <v>123</v>
      </c>
      <c r="F86" t="s">
        <v>482</v>
      </c>
      <c r="G86" t="s">
        <v>306</v>
      </c>
      <c r="H86" t="s">
        <v>465</v>
      </c>
      <c r="I86" t="s">
        <v>149</v>
      </c>
      <c r="J86"/>
      <c r="K86" s="77">
        <v>4.4000000000000004</v>
      </c>
      <c r="L86" t="s">
        <v>102</v>
      </c>
      <c r="M86" s="78">
        <v>1.09E-2</v>
      </c>
      <c r="N86" s="78">
        <v>3.6999999999999998E-2</v>
      </c>
      <c r="O86" s="77">
        <v>0.01</v>
      </c>
      <c r="P86" s="77">
        <v>4827766</v>
      </c>
      <c r="Q86" s="77">
        <v>0</v>
      </c>
      <c r="R86" s="77">
        <v>0.4827766</v>
      </c>
      <c r="S86" s="78">
        <v>0</v>
      </c>
      <c r="T86" s="78">
        <f t="shared" si="4"/>
        <v>3.6495705284737699E-3</v>
      </c>
      <c r="U86" s="78">
        <f>R86/'סכום נכסי הקרן'!$C$42</f>
        <v>9.209270295163981E-4</v>
      </c>
    </row>
    <row r="87" spans="2:21">
      <c r="B87" t="s">
        <v>483</v>
      </c>
      <c r="C87" t="s">
        <v>484</v>
      </c>
      <c r="D87" t="s">
        <v>100</v>
      </c>
      <c r="E87" t="s">
        <v>123</v>
      </c>
      <c r="F87" t="s">
        <v>482</v>
      </c>
      <c r="G87" t="s">
        <v>306</v>
      </c>
      <c r="H87" t="s">
        <v>465</v>
      </c>
      <c r="I87" t="s">
        <v>149</v>
      </c>
      <c r="J87"/>
      <c r="K87" s="77">
        <v>5.04</v>
      </c>
      <c r="L87" t="s">
        <v>102</v>
      </c>
      <c r="M87" s="78">
        <v>2.9899999999999999E-2</v>
      </c>
      <c r="N87" s="78">
        <v>3.4000000000000002E-2</v>
      </c>
      <c r="O87" s="77">
        <v>0.01</v>
      </c>
      <c r="P87" s="77">
        <v>5169986</v>
      </c>
      <c r="Q87" s="77">
        <v>0</v>
      </c>
      <c r="R87" s="77">
        <v>0.51699859999999997</v>
      </c>
      <c r="S87" s="78">
        <v>0</v>
      </c>
      <c r="T87" s="78">
        <f t="shared" si="4"/>
        <v>3.9082732133707372E-3</v>
      </c>
      <c r="U87" s="78">
        <f>R87/'סכום נכסי הקרן'!$C$42</f>
        <v>9.8620766823026736E-4</v>
      </c>
    </row>
    <row r="88" spans="2:21">
      <c r="B88" t="s">
        <v>485</v>
      </c>
      <c r="C88" t="s">
        <v>486</v>
      </c>
      <c r="D88" t="s">
        <v>100</v>
      </c>
      <c r="E88" t="s">
        <v>123</v>
      </c>
      <c r="F88" t="s">
        <v>487</v>
      </c>
      <c r="G88" t="s">
        <v>306</v>
      </c>
      <c r="H88" t="s">
        <v>465</v>
      </c>
      <c r="I88" t="s">
        <v>149</v>
      </c>
      <c r="J88"/>
      <c r="K88" s="77">
        <v>2.69</v>
      </c>
      <c r="L88" t="s">
        <v>102</v>
      </c>
      <c r="M88" s="78">
        <v>2.4199999999999999E-2</v>
      </c>
      <c r="N88" s="78">
        <v>3.7999999999999999E-2</v>
      </c>
      <c r="O88" s="77">
        <v>0.02</v>
      </c>
      <c r="P88" s="77">
        <v>5405050</v>
      </c>
      <c r="Q88" s="77">
        <v>0</v>
      </c>
      <c r="R88" s="77">
        <v>1.08101</v>
      </c>
      <c r="S88" s="78">
        <v>0</v>
      </c>
      <c r="T88" s="78">
        <f t="shared" si="4"/>
        <v>8.1719417158690588E-3</v>
      </c>
      <c r="U88" s="78">
        <f>R88/'סכום נכסי הקרן'!$C$42</f>
        <v>2.0620952386207645E-3</v>
      </c>
    </row>
    <row r="89" spans="2:21">
      <c r="B89" t="s">
        <v>488</v>
      </c>
      <c r="C89" t="s">
        <v>489</v>
      </c>
      <c r="D89" t="s">
        <v>100</v>
      </c>
      <c r="E89" t="s">
        <v>123</v>
      </c>
      <c r="F89" t="s">
        <v>487</v>
      </c>
      <c r="G89" t="s">
        <v>306</v>
      </c>
      <c r="H89" t="s">
        <v>465</v>
      </c>
      <c r="I89" t="s">
        <v>149</v>
      </c>
      <c r="J89"/>
      <c r="K89" s="77">
        <v>2.04</v>
      </c>
      <c r="L89" t="s">
        <v>102</v>
      </c>
      <c r="M89" s="78">
        <v>1.46E-2</v>
      </c>
      <c r="N89" s="78">
        <v>3.4599999999999999E-2</v>
      </c>
      <c r="O89" s="77">
        <v>0.01</v>
      </c>
      <c r="P89" s="77">
        <v>5387000</v>
      </c>
      <c r="Q89" s="77">
        <v>0</v>
      </c>
      <c r="R89" s="77">
        <v>0.53869999999999996</v>
      </c>
      <c r="S89" s="78">
        <v>0</v>
      </c>
      <c r="T89" s="78">
        <f t="shared" si="4"/>
        <v>4.0723258825900418E-3</v>
      </c>
      <c r="U89" s="78">
        <f>R89/'סכום נכסי הקרן'!$C$42</f>
        <v>1.0276044671603461E-3</v>
      </c>
    </row>
    <row r="90" spans="2:21">
      <c r="B90" t="s">
        <v>490</v>
      </c>
      <c r="C90" t="s">
        <v>491</v>
      </c>
      <c r="D90" t="s">
        <v>100</v>
      </c>
      <c r="E90" t="s">
        <v>123</v>
      </c>
      <c r="F90" t="s">
        <v>487</v>
      </c>
      <c r="G90" t="s">
        <v>306</v>
      </c>
      <c r="H90" t="s">
        <v>465</v>
      </c>
      <c r="I90" t="s">
        <v>149</v>
      </c>
      <c r="J90"/>
      <c r="K90" s="77">
        <v>4.07</v>
      </c>
      <c r="L90" t="s">
        <v>102</v>
      </c>
      <c r="M90" s="78">
        <v>2E-3</v>
      </c>
      <c r="N90" s="78">
        <v>3.6999999999999998E-2</v>
      </c>
      <c r="O90" s="77">
        <v>0.01</v>
      </c>
      <c r="P90" s="77">
        <v>4728999</v>
      </c>
      <c r="Q90" s="77">
        <v>0</v>
      </c>
      <c r="R90" s="77">
        <v>0.47289989999999998</v>
      </c>
      <c r="S90" s="78">
        <v>0</v>
      </c>
      <c r="T90" s="78">
        <f t="shared" si="4"/>
        <v>3.5749071888699514E-3</v>
      </c>
      <c r="U90" s="78">
        <f>R90/'סכום נכסי הקרן'!$C$42</f>
        <v>9.0208659691791535E-4</v>
      </c>
    </row>
    <row r="91" spans="2:21">
      <c r="B91" t="s">
        <v>492</v>
      </c>
      <c r="C91" t="s">
        <v>493</v>
      </c>
      <c r="D91" t="s">
        <v>100</v>
      </c>
      <c r="E91" t="s">
        <v>123</v>
      </c>
      <c r="F91" t="s">
        <v>487</v>
      </c>
      <c r="G91" t="s">
        <v>306</v>
      </c>
      <c r="H91" t="s">
        <v>465</v>
      </c>
      <c r="I91" t="s">
        <v>149</v>
      </c>
      <c r="J91"/>
      <c r="K91" s="77">
        <v>4.7300000000000004</v>
      </c>
      <c r="L91" t="s">
        <v>102</v>
      </c>
      <c r="M91" s="78">
        <v>3.1699999999999999E-2</v>
      </c>
      <c r="N91" s="78">
        <v>3.5099999999999999E-2</v>
      </c>
      <c r="O91" s="77">
        <v>0.01</v>
      </c>
      <c r="P91" s="77">
        <v>5221114</v>
      </c>
      <c r="Q91" s="77">
        <v>0</v>
      </c>
      <c r="R91" s="77">
        <v>0.5221114</v>
      </c>
      <c r="S91" s="78">
        <v>0</v>
      </c>
      <c r="T91" s="78">
        <f t="shared" si="4"/>
        <v>3.9469236454711763E-3</v>
      </c>
      <c r="U91" s="78">
        <f>R91/'סכום נכסי הקרן'!$C$42</f>
        <v>9.9596065898522809E-4</v>
      </c>
    </row>
    <row r="92" spans="2:21">
      <c r="B92" t="s">
        <v>494</v>
      </c>
      <c r="C92" t="s">
        <v>495</v>
      </c>
      <c r="D92" t="s">
        <v>100</v>
      </c>
      <c r="E92" t="s">
        <v>123</v>
      </c>
      <c r="F92" t="s">
        <v>496</v>
      </c>
      <c r="G92" t="s">
        <v>421</v>
      </c>
      <c r="H92" t="s">
        <v>453</v>
      </c>
      <c r="I92" t="s">
        <v>203</v>
      </c>
      <c r="J92"/>
      <c r="K92" s="77">
        <v>0.67</v>
      </c>
      <c r="L92" t="s">
        <v>102</v>
      </c>
      <c r="M92" s="78">
        <v>3.85E-2</v>
      </c>
      <c r="N92" s="78">
        <v>2.4899999999999999E-2</v>
      </c>
      <c r="O92" s="77">
        <v>196.52</v>
      </c>
      <c r="P92" s="77">
        <v>117.44</v>
      </c>
      <c r="Q92" s="77">
        <v>0</v>
      </c>
      <c r="R92" s="77">
        <v>0.23079308800000001</v>
      </c>
      <c r="S92" s="78">
        <v>0</v>
      </c>
      <c r="T92" s="78">
        <f t="shared" si="4"/>
        <v>1.7446903021816993E-3</v>
      </c>
      <c r="U92" s="78">
        <f>R92/'סכום נכסי הקרן'!$C$42</f>
        <v>4.4025247488125289E-4</v>
      </c>
    </row>
    <row r="93" spans="2:21">
      <c r="B93" t="s">
        <v>497</v>
      </c>
      <c r="C93" t="s">
        <v>498</v>
      </c>
      <c r="D93" t="s">
        <v>100</v>
      </c>
      <c r="E93" t="s">
        <v>123</v>
      </c>
      <c r="F93" t="s">
        <v>424</v>
      </c>
      <c r="G93" t="s">
        <v>336</v>
      </c>
      <c r="H93" t="s">
        <v>465</v>
      </c>
      <c r="I93" t="s">
        <v>149</v>
      </c>
      <c r="J93"/>
      <c r="K93" s="77">
        <v>4.1399999999999997</v>
      </c>
      <c r="L93" t="s">
        <v>102</v>
      </c>
      <c r="M93" s="78">
        <v>2.4E-2</v>
      </c>
      <c r="N93" s="78">
        <v>3.1199999999999999E-2</v>
      </c>
      <c r="O93" s="77">
        <v>611.30999999999995</v>
      </c>
      <c r="P93" s="77">
        <v>109.47</v>
      </c>
      <c r="Q93" s="77">
        <v>0</v>
      </c>
      <c r="R93" s="77">
        <v>0.66920105699999999</v>
      </c>
      <c r="S93" s="78">
        <v>0</v>
      </c>
      <c r="T93" s="78">
        <f t="shared" si="4"/>
        <v>5.0588542511188312E-3</v>
      </c>
      <c r="U93" s="78">
        <f>R93/'סכום נכסי הקרן'!$C$42</f>
        <v>1.2765435225573149E-3</v>
      </c>
    </row>
    <row r="94" spans="2:21">
      <c r="B94" t="s">
        <v>499</v>
      </c>
      <c r="C94" t="s">
        <v>500</v>
      </c>
      <c r="D94" t="s">
        <v>100</v>
      </c>
      <c r="E94" t="s">
        <v>123</v>
      </c>
      <c r="F94" t="s">
        <v>424</v>
      </c>
      <c r="G94" t="s">
        <v>336</v>
      </c>
      <c r="H94" t="s">
        <v>465</v>
      </c>
      <c r="I94" t="s">
        <v>149</v>
      </c>
      <c r="J94"/>
      <c r="K94" s="77">
        <v>0.26</v>
      </c>
      <c r="L94" t="s">
        <v>102</v>
      </c>
      <c r="M94" s="78">
        <v>3.4799999999999998E-2</v>
      </c>
      <c r="N94" s="78">
        <v>4.1500000000000002E-2</v>
      </c>
      <c r="O94" s="77">
        <v>3.58</v>
      </c>
      <c r="P94" s="77">
        <v>111.52</v>
      </c>
      <c r="Q94" s="77">
        <v>0</v>
      </c>
      <c r="R94" s="77">
        <v>3.9924160000000004E-3</v>
      </c>
      <c r="S94" s="78">
        <v>0</v>
      </c>
      <c r="T94" s="78">
        <f t="shared" si="4"/>
        <v>3.018084093348173E-5</v>
      </c>
      <c r="U94" s="78">
        <f>R94/'סכום נכסי הקרן'!$C$42</f>
        <v>7.6157871103813656E-6</v>
      </c>
    </row>
    <row r="95" spans="2:21">
      <c r="B95" t="s">
        <v>501</v>
      </c>
      <c r="C95" t="s">
        <v>502</v>
      </c>
      <c r="D95" t="s">
        <v>100</v>
      </c>
      <c r="E95" t="s">
        <v>123</v>
      </c>
      <c r="F95" t="s">
        <v>424</v>
      </c>
      <c r="G95" t="s">
        <v>336</v>
      </c>
      <c r="H95" t="s">
        <v>465</v>
      </c>
      <c r="I95" t="s">
        <v>149</v>
      </c>
      <c r="J95"/>
      <c r="K95" s="77">
        <v>6.3</v>
      </c>
      <c r="L95" t="s">
        <v>102</v>
      </c>
      <c r="M95" s="78">
        <v>1.4999999999999999E-2</v>
      </c>
      <c r="N95" s="78">
        <v>3.3399999999999999E-2</v>
      </c>
      <c r="O95" s="77">
        <v>368.32</v>
      </c>
      <c r="P95" s="77">
        <v>95.95</v>
      </c>
      <c r="Q95" s="77">
        <v>2.97E-3</v>
      </c>
      <c r="R95" s="77">
        <v>0.35637303999999997</v>
      </c>
      <c r="S95" s="78">
        <v>0</v>
      </c>
      <c r="T95" s="78">
        <f t="shared" si="4"/>
        <v>2.694017365229806E-3</v>
      </c>
      <c r="U95" s="78">
        <f>R95/'סכום נכסי הקרן'!$C$42</f>
        <v>6.7980420991184843E-4</v>
      </c>
    </row>
    <row r="96" spans="2:21">
      <c r="B96" t="s">
        <v>503</v>
      </c>
      <c r="C96" t="s">
        <v>504</v>
      </c>
      <c r="D96" t="s">
        <v>100</v>
      </c>
      <c r="E96" t="s">
        <v>123</v>
      </c>
      <c r="F96" t="s">
        <v>505</v>
      </c>
      <c r="G96" t="s">
        <v>421</v>
      </c>
      <c r="H96" t="s">
        <v>465</v>
      </c>
      <c r="I96" t="s">
        <v>149</v>
      </c>
      <c r="J96"/>
      <c r="K96" s="77">
        <v>1.81</v>
      </c>
      <c r="L96" t="s">
        <v>102</v>
      </c>
      <c r="M96" s="78">
        <v>2.4799999999999999E-2</v>
      </c>
      <c r="N96" s="78">
        <v>2.8899999999999999E-2</v>
      </c>
      <c r="O96" s="77">
        <v>251.9</v>
      </c>
      <c r="P96" s="77">
        <v>111.24</v>
      </c>
      <c r="Q96" s="77">
        <v>0</v>
      </c>
      <c r="R96" s="77">
        <v>0.28021355999999997</v>
      </c>
      <c r="S96" s="78">
        <v>0</v>
      </c>
      <c r="T96" s="78">
        <f t="shared" si="4"/>
        <v>2.1182864916292885E-3</v>
      </c>
      <c r="U96" s="78">
        <f>R96/'סכום נכסי הקרן'!$C$42</f>
        <v>5.3452516431205441E-4</v>
      </c>
    </row>
    <row r="97" spans="2:21">
      <c r="B97" t="s">
        <v>506</v>
      </c>
      <c r="C97" t="s">
        <v>507</v>
      </c>
      <c r="D97" t="s">
        <v>100</v>
      </c>
      <c r="E97" t="s">
        <v>123</v>
      </c>
      <c r="F97" t="s">
        <v>305</v>
      </c>
      <c r="G97" t="s">
        <v>306</v>
      </c>
      <c r="H97" t="s">
        <v>465</v>
      </c>
      <c r="I97" t="s">
        <v>149</v>
      </c>
      <c r="J97"/>
      <c r="K97" s="77">
        <v>7.0000000000000007E-2</v>
      </c>
      <c r="L97" t="s">
        <v>102</v>
      </c>
      <c r="M97" s="78">
        <v>1.8200000000000001E-2</v>
      </c>
      <c r="N97" s="78">
        <v>8.7999999999999995E-2</v>
      </c>
      <c r="O97" s="77">
        <v>0.01</v>
      </c>
      <c r="P97" s="77">
        <v>5620000</v>
      </c>
      <c r="Q97" s="77">
        <v>0</v>
      </c>
      <c r="R97" s="77">
        <v>0.56200000000000006</v>
      </c>
      <c r="S97" s="78">
        <v>0</v>
      </c>
      <c r="T97" s="78">
        <f t="shared" si="4"/>
        <v>4.2484632374523929E-3</v>
      </c>
      <c r="U97" s="78">
        <f>R97/'סכום נכסי הקרן'!$C$42</f>
        <v>1.072050697130341E-3</v>
      </c>
    </row>
    <row r="98" spans="2:21">
      <c r="B98" t="s">
        <v>508</v>
      </c>
      <c r="C98" t="s">
        <v>509</v>
      </c>
      <c r="D98" t="s">
        <v>100</v>
      </c>
      <c r="E98" t="s">
        <v>123</v>
      </c>
      <c r="F98" t="s">
        <v>305</v>
      </c>
      <c r="G98" t="s">
        <v>306</v>
      </c>
      <c r="H98" t="s">
        <v>465</v>
      </c>
      <c r="I98" t="s">
        <v>149</v>
      </c>
      <c r="J98"/>
      <c r="K98" s="77">
        <v>1.22</v>
      </c>
      <c r="L98" t="s">
        <v>102</v>
      </c>
      <c r="M98" s="78">
        <v>1.9E-2</v>
      </c>
      <c r="N98" s="78">
        <v>3.5700000000000003E-2</v>
      </c>
      <c r="O98" s="77">
        <v>0.01</v>
      </c>
      <c r="P98" s="77">
        <v>5452500</v>
      </c>
      <c r="Q98" s="77">
        <v>0</v>
      </c>
      <c r="R98" s="77">
        <v>0.54525000000000001</v>
      </c>
      <c r="S98" s="78">
        <v>0</v>
      </c>
      <c r="T98" s="78">
        <f t="shared" si="4"/>
        <v>4.1218408900728061E-3</v>
      </c>
      <c r="U98" s="78">
        <f>R98/'סכום נכסי הקרן'!$C$42</f>
        <v>1.0400990082034135E-3</v>
      </c>
    </row>
    <row r="99" spans="2:21">
      <c r="B99" t="s">
        <v>510</v>
      </c>
      <c r="C99" t="s">
        <v>511</v>
      </c>
      <c r="D99" t="s">
        <v>100</v>
      </c>
      <c r="E99" t="s">
        <v>123</v>
      </c>
      <c r="F99" t="s">
        <v>305</v>
      </c>
      <c r="G99" t="s">
        <v>306</v>
      </c>
      <c r="H99" t="s">
        <v>465</v>
      </c>
      <c r="I99" t="s">
        <v>149</v>
      </c>
      <c r="J99"/>
      <c r="K99" s="77">
        <v>4.3899999999999997</v>
      </c>
      <c r="L99" t="s">
        <v>102</v>
      </c>
      <c r="M99" s="78">
        <v>3.3099999999999997E-2</v>
      </c>
      <c r="N99" s="78">
        <v>3.5299999999999998E-2</v>
      </c>
      <c r="O99" s="77">
        <v>0.01</v>
      </c>
      <c r="P99" s="77">
        <v>5170870</v>
      </c>
      <c r="Q99" s="77">
        <v>0</v>
      </c>
      <c r="R99" s="77">
        <v>0.51708699999999996</v>
      </c>
      <c r="S99" s="78">
        <v>0</v>
      </c>
      <c r="T99" s="78">
        <f t="shared" si="4"/>
        <v>3.908941476983176E-3</v>
      </c>
      <c r="U99" s="78">
        <f>R99/'סכום נכסי הקרן'!$C$42</f>
        <v>9.8637629684526079E-4</v>
      </c>
    </row>
    <row r="100" spans="2:21">
      <c r="B100" t="s">
        <v>512</v>
      </c>
      <c r="C100" t="s">
        <v>513</v>
      </c>
      <c r="D100" t="s">
        <v>100</v>
      </c>
      <c r="E100" t="s">
        <v>123</v>
      </c>
      <c r="F100" t="s">
        <v>305</v>
      </c>
      <c r="G100" t="s">
        <v>306</v>
      </c>
      <c r="H100" t="s">
        <v>465</v>
      </c>
      <c r="I100" t="s">
        <v>149</v>
      </c>
      <c r="J100"/>
      <c r="K100" s="77">
        <v>2.68</v>
      </c>
      <c r="L100" t="s">
        <v>102</v>
      </c>
      <c r="M100" s="78">
        <v>1.89E-2</v>
      </c>
      <c r="N100" s="78">
        <v>3.3399999999999999E-2</v>
      </c>
      <c r="O100" s="77">
        <v>0.01</v>
      </c>
      <c r="P100" s="77">
        <v>5395000</v>
      </c>
      <c r="Q100" s="77">
        <v>0</v>
      </c>
      <c r="R100" s="77">
        <v>0.53949999999999998</v>
      </c>
      <c r="S100" s="78">
        <v>0</v>
      </c>
      <c r="T100" s="78">
        <f t="shared" si="4"/>
        <v>4.0783735170917537E-3</v>
      </c>
      <c r="U100" s="78">
        <f>R100/'סכום נכסי הקרן'!$C$42</f>
        <v>1.0291305179747667E-3</v>
      </c>
    </row>
    <row r="101" spans="2:21">
      <c r="B101" t="s">
        <v>514</v>
      </c>
      <c r="C101" t="s">
        <v>515</v>
      </c>
      <c r="D101" t="s">
        <v>100</v>
      </c>
      <c r="E101" t="s">
        <v>123</v>
      </c>
      <c r="F101" t="s">
        <v>516</v>
      </c>
      <c r="G101" t="s">
        <v>336</v>
      </c>
      <c r="H101" t="s">
        <v>465</v>
      </c>
      <c r="I101" t="s">
        <v>149</v>
      </c>
      <c r="J101"/>
      <c r="K101" s="77">
        <v>0.78</v>
      </c>
      <c r="L101" t="s">
        <v>102</v>
      </c>
      <c r="M101" s="78">
        <v>2.75E-2</v>
      </c>
      <c r="N101" s="78">
        <v>3.1699999999999999E-2</v>
      </c>
      <c r="O101" s="77">
        <v>56.14</v>
      </c>
      <c r="P101" s="77">
        <v>112.87</v>
      </c>
      <c r="Q101" s="77">
        <v>0</v>
      </c>
      <c r="R101" s="77">
        <v>6.3365218000000001E-2</v>
      </c>
      <c r="S101" s="78">
        <v>0</v>
      </c>
      <c r="T101" s="78">
        <f t="shared" si="4"/>
        <v>4.790120982315954E-4</v>
      </c>
      <c r="U101" s="78">
        <f>R101/'סכום נכסי הקרן'!$C$42</f>
        <v>1.2087317816853385E-4</v>
      </c>
    </row>
    <row r="102" spans="2:21">
      <c r="B102" t="s">
        <v>517</v>
      </c>
      <c r="C102" t="s">
        <v>518</v>
      </c>
      <c r="D102" t="s">
        <v>100</v>
      </c>
      <c r="E102" t="s">
        <v>123</v>
      </c>
      <c r="F102" t="s">
        <v>516</v>
      </c>
      <c r="G102" t="s">
        <v>336</v>
      </c>
      <c r="H102" t="s">
        <v>465</v>
      </c>
      <c r="I102" t="s">
        <v>149</v>
      </c>
      <c r="J102"/>
      <c r="K102" s="77">
        <v>3.85</v>
      </c>
      <c r="L102" t="s">
        <v>102</v>
      </c>
      <c r="M102" s="78">
        <v>1.9599999999999999E-2</v>
      </c>
      <c r="N102" s="78">
        <v>3.09E-2</v>
      </c>
      <c r="O102" s="77">
        <v>418.92</v>
      </c>
      <c r="P102" s="77">
        <v>108.21</v>
      </c>
      <c r="Q102" s="77">
        <v>0</v>
      </c>
      <c r="R102" s="77">
        <v>0.45331333200000001</v>
      </c>
      <c r="S102" s="78">
        <v>0</v>
      </c>
      <c r="T102" s="78">
        <f t="shared" si="4"/>
        <v>3.4268416833613011E-3</v>
      </c>
      <c r="U102" s="78">
        <f>R102/'סכום נכסי הקרן'!$C$42</f>
        <v>8.6472397435778941E-4</v>
      </c>
    </row>
    <row r="103" spans="2:21">
      <c r="B103" t="s">
        <v>519</v>
      </c>
      <c r="C103" t="s">
        <v>520</v>
      </c>
      <c r="D103" t="s">
        <v>100</v>
      </c>
      <c r="E103" t="s">
        <v>123</v>
      </c>
      <c r="F103" t="s">
        <v>516</v>
      </c>
      <c r="G103" t="s">
        <v>336</v>
      </c>
      <c r="H103" t="s">
        <v>465</v>
      </c>
      <c r="I103" t="s">
        <v>149</v>
      </c>
      <c r="J103"/>
      <c r="K103" s="77">
        <v>6.08</v>
      </c>
      <c r="L103" t="s">
        <v>102</v>
      </c>
      <c r="M103" s="78">
        <v>1.5800000000000002E-2</v>
      </c>
      <c r="N103" s="78">
        <v>3.3000000000000002E-2</v>
      </c>
      <c r="O103" s="77">
        <v>961.63</v>
      </c>
      <c r="P103" s="77">
        <v>100.66</v>
      </c>
      <c r="Q103" s="77">
        <v>0</v>
      </c>
      <c r="R103" s="77">
        <v>0.96797675800000005</v>
      </c>
      <c r="S103" s="78">
        <v>0</v>
      </c>
      <c r="T103" s="78">
        <f t="shared" si="4"/>
        <v>7.3174620481696638E-3</v>
      </c>
      <c r="U103" s="78">
        <f>R103/'סכום נכסי הקרן'!$C$42</f>
        <v>1.8464771498574151E-3</v>
      </c>
    </row>
    <row r="104" spans="2:21">
      <c r="B104" t="s">
        <v>521</v>
      </c>
      <c r="C104" t="s">
        <v>522</v>
      </c>
      <c r="D104" t="s">
        <v>100</v>
      </c>
      <c r="E104" t="s">
        <v>123</v>
      </c>
      <c r="F104" t="s">
        <v>523</v>
      </c>
      <c r="G104" t="s">
        <v>421</v>
      </c>
      <c r="H104" t="s">
        <v>465</v>
      </c>
      <c r="I104" t="s">
        <v>149</v>
      </c>
      <c r="J104"/>
      <c r="K104" s="77">
        <v>2.98</v>
      </c>
      <c r="L104" t="s">
        <v>102</v>
      </c>
      <c r="M104" s="78">
        <v>2.2499999999999999E-2</v>
      </c>
      <c r="N104" s="78">
        <v>2.5100000000000001E-2</v>
      </c>
      <c r="O104" s="77">
        <v>132.58000000000001</v>
      </c>
      <c r="P104" s="77">
        <v>113.07</v>
      </c>
      <c r="Q104" s="77">
        <v>0</v>
      </c>
      <c r="R104" s="77">
        <v>0.14990820599999999</v>
      </c>
      <c r="S104" s="78">
        <v>0</v>
      </c>
      <c r="T104" s="78">
        <f t="shared" si="4"/>
        <v>1.1332375483691106E-3</v>
      </c>
      <c r="U104" s="78">
        <f>R104/'סכום נכסי הקרן'!$C$42</f>
        <v>2.85959424818254E-4</v>
      </c>
    </row>
    <row r="105" spans="2:21">
      <c r="B105" t="s">
        <v>524</v>
      </c>
      <c r="C105" t="s">
        <v>525</v>
      </c>
      <c r="D105" t="s">
        <v>100</v>
      </c>
      <c r="E105" t="s">
        <v>123</v>
      </c>
      <c r="F105" t="s">
        <v>526</v>
      </c>
      <c r="G105" t="s">
        <v>112</v>
      </c>
      <c r="H105" t="s">
        <v>527</v>
      </c>
      <c r="I105" t="s">
        <v>203</v>
      </c>
      <c r="J105"/>
      <c r="K105" s="77">
        <v>4.43</v>
      </c>
      <c r="L105" t="s">
        <v>102</v>
      </c>
      <c r="M105" s="78">
        <v>7.4999999999999997E-3</v>
      </c>
      <c r="N105" s="78">
        <v>4.1300000000000003E-2</v>
      </c>
      <c r="O105" s="77">
        <v>176.94</v>
      </c>
      <c r="P105" s="77">
        <v>94.79</v>
      </c>
      <c r="Q105" s="77">
        <v>0</v>
      </c>
      <c r="R105" s="77">
        <v>0.16772142600000001</v>
      </c>
      <c r="S105" s="78">
        <v>0</v>
      </c>
      <c r="T105" s="78">
        <f t="shared" si="4"/>
        <v>1.2678973531923344E-3</v>
      </c>
      <c r="U105" s="78">
        <f>R105/'סכום נכסי הקרן'!$C$42</f>
        <v>3.1993927342881652E-4</v>
      </c>
    </row>
    <row r="106" spans="2:21">
      <c r="B106" t="s">
        <v>528</v>
      </c>
      <c r="C106" t="s">
        <v>529</v>
      </c>
      <c r="D106" t="s">
        <v>100</v>
      </c>
      <c r="E106" t="s">
        <v>123</v>
      </c>
      <c r="F106" t="s">
        <v>526</v>
      </c>
      <c r="G106" t="s">
        <v>112</v>
      </c>
      <c r="H106" t="s">
        <v>527</v>
      </c>
      <c r="I106" t="s">
        <v>203</v>
      </c>
      <c r="J106"/>
      <c r="K106" s="77">
        <v>5.1100000000000003</v>
      </c>
      <c r="L106" t="s">
        <v>102</v>
      </c>
      <c r="M106" s="78">
        <v>7.4999999999999997E-3</v>
      </c>
      <c r="N106" s="78">
        <v>4.2799999999999998E-2</v>
      </c>
      <c r="O106" s="77">
        <v>978.08</v>
      </c>
      <c r="P106" s="77">
        <v>90.28</v>
      </c>
      <c r="Q106" s="77">
        <v>3.9699999999999996E-3</v>
      </c>
      <c r="R106" s="77">
        <v>0.886980624</v>
      </c>
      <c r="S106" s="78">
        <v>0</v>
      </c>
      <c r="T106" s="78">
        <f t="shared" si="4"/>
        <v>6.7051682800650944E-3</v>
      </c>
      <c r="U106" s="78">
        <f>R106/'סכום נכסי הקרן'!$C$42</f>
        <v>1.6919718795379087E-3</v>
      </c>
    </row>
    <row r="107" spans="2:21">
      <c r="B107" t="s">
        <v>530</v>
      </c>
      <c r="C107" t="s">
        <v>531</v>
      </c>
      <c r="D107" t="s">
        <v>100</v>
      </c>
      <c r="E107" t="s">
        <v>123</v>
      </c>
      <c r="F107" t="s">
        <v>532</v>
      </c>
      <c r="G107" t="s">
        <v>533</v>
      </c>
      <c r="H107" t="s">
        <v>534</v>
      </c>
      <c r="I107" t="s">
        <v>149</v>
      </c>
      <c r="J107"/>
      <c r="K107" s="77">
        <v>4.1500000000000004</v>
      </c>
      <c r="L107" t="s">
        <v>102</v>
      </c>
      <c r="M107" s="78">
        <v>0.04</v>
      </c>
      <c r="N107" s="78">
        <v>5.9499999999999997E-2</v>
      </c>
      <c r="O107" s="77">
        <v>521.20000000000005</v>
      </c>
      <c r="P107" s="77">
        <v>93.48</v>
      </c>
      <c r="Q107" s="77">
        <v>0</v>
      </c>
      <c r="R107" s="77">
        <v>0.48721776</v>
      </c>
      <c r="S107" s="78">
        <v>0</v>
      </c>
      <c r="T107" s="78">
        <f t="shared" si="4"/>
        <v>3.6831436690282966E-3</v>
      </c>
      <c r="U107" s="78">
        <f>R107/'סכום נכסי הקרן'!$C$42</f>
        <v>9.2939882431011226E-4</v>
      </c>
    </row>
    <row r="108" spans="2:21">
      <c r="B108" t="s">
        <v>535</v>
      </c>
      <c r="C108" t="s">
        <v>536</v>
      </c>
      <c r="D108" t="s">
        <v>100</v>
      </c>
      <c r="E108" t="s">
        <v>123</v>
      </c>
      <c r="F108" t="s">
        <v>452</v>
      </c>
      <c r="G108" t="s">
        <v>336</v>
      </c>
      <c r="H108" t="s">
        <v>527</v>
      </c>
      <c r="I108" t="s">
        <v>203</v>
      </c>
      <c r="J108"/>
      <c r="K108" s="77">
        <v>1.71</v>
      </c>
      <c r="L108" t="s">
        <v>102</v>
      </c>
      <c r="M108" s="78">
        <v>2.0500000000000001E-2</v>
      </c>
      <c r="N108" s="78">
        <v>3.78E-2</v>
      </c>
      <c r="O108" s="77">
        <v>48.55</v>
      </c>
      <c r="P108" s="77">
        <v>110.12</v>
      </c>
      <c r="Q108" s="77">
        <v>0</v>
      </c>
      <c r="R108" s="77">
        <v>5.3463259999999999E-2</v>
      </c>
      <c r="S108" s="78">
        <v>0</v>
      </c>
      <c r="T108" s="78">
        <f t="shared" si="4"/>
        <v>4.0415781968747153E-4</v>
      </c>
      <c r="U108" s="78">
        <f>R108/'סכום נכסי הקרן'!$C$42</f>
        <v>1.0198456433071293E-4</v>
      </c>
    </row>
    <row r="109" spans="2:21">
      <c r="B109" t="s">
        <v>537</v>
      </c>
      <c r="C109" t="s">
        <v>538</v>
      </c>
      <c r="D109" t="s">
        <v>100</v>
      </c>
      <c r="E109" t="s">
        <v>123</v>
      </c>
      <c r="F109" t="s">
        <v>452</v>
      </c>
      <c r="G109" t="s">
        <v>336</v>
      </c>
      <c r="H109" t="s">
        <v>527</v>
      </c>
      <c r="I109" t="s">
        <v>203</v>
      </c>
      <c r="J109"/>
      <c r="K109" s="77">
        <v>2.5499999999999998</v>
      </c>
      <c r="L109" t="s">
        <v>102</v>
      </c>
      <c r="M109" s="78">
        <v>2.0500000000000001E-2</v>
      </c>
      <c r="N109" s="78">
        <v>3.61E-2</v>
      </c>
      <c r="O109" s="77">
        <v>273.43</v>
      </c>
      <c r="P109" s="77">
        <v>108.46</v>
      </c>
      <c r="Q109" s="77">
        <v>0</v>
      </c>
      <c r="R109" s="77">
        <v>0.29656217800000001</v>
      </c>
      <c r="S109" s="78">
        <v>0</v>
      </c>
      <c r="T109" s="78">
        <f t="shared" si="4"/>
        <v>2.2418745744694178E-3</v>
      </c>
      <c r="U109" s="78">
        <f>R109/'סכום נכסי הקרן'!$C$42</f>
        <v>5.6571119157898975E-4</v>
      </c>
    </row>
    <row r="110" spans="2:21">
      <c r="B110" t="s">
        <v>539</v>
      </c>
      <c r="C110" t="s">
        <v>540</v>
      </c>
      <c r="D110" t="s">
        <v>100</v>
      </c>
      <c r="E110" t="s">
        <v>123</v>
      </c>
      <c r="F110" t="s">
        <v>452</v>
      </c>
      <c r="G110" t="s">
        <v>336</v>
      </c>
      <c r="H110" t="s">
        <v>527</v>
      </c>
      <c r="I110" t="s">
        <v>203</v>
      </c>
      <c r="J110"/>
      <c r="K110" s="77">
        <v>5.27</v>
      </c>
      <c r="L110" t="s">
        <v>102</v>
      </c>
      <c r="M110" s="78">
        <v>8.3999999999999995E-3</v>
      </c>
      <c r="N110" s="78">
        <v>4.2700000000000002E-2</v>
      </c>
      <c r="O110" s="77">
        <v>689.79</v>
      </c>
      <c r="P110" s="77">
        <v>93.32</v>
      </c>
      <c r="Q110" s="77">
        <v>0</v>
      </c>
      <c r="R110" s="77">
        <v>0.64371202800000005</v>
      </c>
      <c r="S110" s="78">
        <v>0</v>
      </c>
      <c r="T110" s="78">
        <f t="shared" si="4"/>
        <v>4.8661688371244224E-3</v>
      </c>
      <c r="U110" s="78">
        <f>R110/'סכום נכסי הקרן'!$C$42</f>
        <v>1.2279215807270206E-3</v>
      </c>
    </row>
    <row r="111" spans="2:21">
      <c r="B111" t="s">
        <v>541</v>
      </c>
      <c r="C111" t="s">
        <v>542</v>
      </c>
      <c r="D111" t="s">
        <v>100</v>
      </c>
      <c r="E111" t="s">
        <v>123</v>
      </c>
      <c r="F111" t="s">
        <v>452</v>
      </c>
      <c r="G111" t="s">
        <v>336</v>
      </c>
      <c r="H111" t="s">
        <v>527</v>
      </c>
      <c r="I111" t="s">
        <v>203</v>
      </c>
      <c r="J111"/>
      <c r="K111" s="77">
        <v>6.26</v>
      </c>
      <c r="L111" t="s">
        <v>102</v>
      </c>
      <c r="M111" s="78">
        <v>5.0000000000000001E-3</v>
      </c>
      <c r="N111" s="78">
        <v>3.9899999999999998E-2</v>
      </c>
      <c r="O111" s="77">
        <v>92.65</v>
      </c>
      <c r="P111" s="77">
        <v>88.06</v>
      </c>
      <c r="Q111" s="77">
        <v>2.82E-3</v>
      </c>
      <c r="R111" s="77">
        <v>8.4407590000000005E-2</v>
      </c>
      <c r="S111" s="78">
        <v>0</v>
      </c>
      <c r="T111" s="78">
        <f t="shared" si="4"/>
        <v>6.3808281686290782E-4</v>
      </c>
      <c r="U111" s="78">
        <f>R111/'סכום נכסי הקרן'!$C$42</f>
        <v>1.6101283932845549E-4</v>
      </c>
    </row>
    <row r="112" spans="2:21">
      <c r="B112" t="s">
        <v>543</v>
      </c>
      <c r="C112" t="s">
        <v>544</v>
      </c>
      <c r="D112" t="s">
        <v>100</v>
      </c>
      <c r="E112" t="s">
        <v>123</v>
      </c>
      <c r="F112" t="s">
        <v>452</v>
      </c>
      <c r="G112" t="s">
        <v>336</v>
      </c>
      <c r="H112" t="s">
        <v>527</v>
      </c>
      <c r="I112" t="s">
        <v>203</v>
      </c>
      <c r="J112"/>
      <c r="K112" s="77">
        <v>6.15</v>
      </c>
      <c r="L112" t="s">
        <v>102</v>
      </c>
      <c r="M112" s="78">
        <v>9.7000000000000003E-3</v>
      </c>
      <c r="N112" s="78">
        <v>4.4600000000000001E-2</v>
      </c>
      <c r="O112" s="77">
        <v>251.56</v>
      </c>
      <c r="P112" s="77">
        <v>88.66</v>
      </c>
      <c r="Q112" s="77">
        <v>9.0500000000000008E-3</v>
      </c>
      <c r="R112" s="77">
        <v>0.23208309599999999</v>
      </c>
      <c r="S112" s="78">
        <v>0</v>
      </c>
      <c r="T112" s="78">
        <f t="shared" si="4"/>
        <v>1.754442173292054E-3</v>
      </c>
      <c r="U112" s="78">
        <f>R112/'סכום נכסי הקרן'!$C$42</f>
        <v>4.4271324708001391E-4</v>
      </c>
    </row>
    <row r="113" spans="2:21">
      <c r="B113" t="s">
        <v>545</v>
      </c>
      <c r="C113" t="s">
        <v>546</v>
      </c>
      <c r="D113" t="s">
        <v>100</v>
      </c>
      <c r="E113" t="s">
        <v>123</v>
      </c>
      <c r="F113" t="s">
        <v>547</v>
      </c>
      <c r="G113" t="s">
        <v>132</v>
      </c>
      <c r="H113" t="s">
        <v>527</v>
      </c>
      <c r="I113" t="s">
        <v>203</v>
      </c>
      <c r="J113"/>
      <c r="K113" s="77">
        <v>0.77</v>
      </c>
      <c r="L113" t="s">
        <v>102</v>
      </c>
      <c r="M113" s="78">
        <v>1.9800000000000002E-2</v>
      </c>
      <c r="N113" s="78">
        <v>3.4599999999999999E-2</v>
      </c>
      <c r="O113" s="77">
        <v>108.65</v>
      </c>
      <c r="P113" s="77">
        <v>110.65</v>
      </c>
      <c r="Q113" s="77">
        <v>0</v>
      </c>
      <c r="R113" s="77">
        <v>0.120221225</v>
      </c>
      <c r="S113" s="78">
        <v>0</v>
      </c>
      <c r="T113" s="78">
        <f t="shared" si="4"/>
        <v>9.0881753518504008E-4</v>
      </c>
      <c r="U113" s="78">
        <f>R113/'סכום נכסי הקרן'!$C$42</f>
        <v>2.2932962290233731E-4</v>
      </c>
    </row>
    <row r="114" spans="2:21">
      <c r="B114" t="s">
        <v>548</v>
      </c>
      <c r="C114" t="s">
        <v>549</v>
      </c>
      <c r="D114" t="s">
        <v>100</v>
      </c>
      <c r="E114" t="s">
        <v>123</v>
      </c>
      <c r="F114" t="s">
        <v>550</v>
      </c>
      <c r="G114" t="s">
        <v>316</v>
      </c>
      <c r="H114" t="s">
        <v>527</v>
      </c>
      <c r="I114" t="s">
        <v>203</v>
      </c>
      <c r="J114"/>
      <c r="K114" s="77">
        <v>2.5499999999999998</v>
      </c>
      <c r="L114" t="s">
        <v>102</v>
      </c>
      <c r="M114" s="78">
        <v>1.9400000000000001E-2</v>
      </c>
      <c r="N114" s="78">
        <v>2.9499999999999998E-2</v>
      </c>
      <c r="O114" s="77">
        <v>9.74</v>
      </c>
      <c r="P114" s="77">
        <v>109.99</v>
      </c>
      <c r="Q114" s="77">
        <v>0</v>
      </c>
      <c r="R114" s="77">
        <v>1.0713026E-2</v>
      </c>
      <c r="S114" s="78">
        <v>0</v>
      </c>
      <c r="T114" s="78">
        <f t="shared" si="4"/>
        <v>8.0985582069166654E-5</v>
      </c>
      <c r="U114" s="78">
        <f>R114/'סכום נכסי הקרן'!$C$42</f>
        <v>2.0435777565258837E-5</v>
      </c>
    </row>
    <row r="115" spans="2:21">
      <c r="B115" t="s">
        <v>551</v>
      </c>
      <c r="C115" t="s">
        <v>552</v>
      </c>
      <c r="D115" t="s">
        <v>100</v>
      </c>
      <c r="E115" t="s">
        <v>123</v>
      </c>
      <c r="F115" t="s">
        <v>550</v>
      </c>
      <c r="G115" t="s">
        <v>316</v>
      </c>
      <c r="H115" t="s">
        <v>527</v>
      </c>
      <c r="I115" t="s">
        <v>203</v>
      </c>
      <c r="J115"/>
      <c r="K115" s="77">
        <v>3.52</v>
      </c>
      <c r="L115" t="s">
        <v>102</v>
      </c>
      <c r="M115" s="78">
        <v>1.23E-2</v>
      </c>
      <c r="N115" s="78">
        <v>2.9100000000000001E-2</v>
      </c>
      <c r="O115" s="77">
        <v>670.41</v>
      </c>
      <c r="P115" s="77">
        <v>105.97</v>
      </c>
      <c r="Q115" s="77">
        <v>0</v>
      </c>
      <c r="R115" s="77">
        <v>0.71043347700000004</v>
      </c>
      <c r="S115" s="78">
        <v>0</v>
      </c>
      <c r="T115" s="78">
        <f t="shared" si="4"/>
        <v>5.37055250834516E-3</v>
      </c>
      <c r="U115" s="78">
        <f>R115/'סכום נכסי הקרן'!$C$42</f>
        <v>1.3551969827092206E-3</v>
      </c>
    </row>
    <row r="116" spans="2:21">
      <c r="B116" t="s">
        <v>553</v>
      </c>
      <c r="C116" t="s">
        <v>554</v>
      </c>
      <c r="D116" t="s">
        <v>100</v>
      </c>
      <c r="E116" t="s">
        <v>123</v>
      </c>
      <c r="F116" t="s">
        <v>555</v>
      </c>
      <c r="G116" t="s">
        <v>127</v>
      </c>
      <c r="H116" t="s">
        <v>527</v>
      </c>
      <c r="I116" t="s">
        <v>203</v>
      </c>
      <c r="J116"/>
      <c r="K116" s="77">
        <v>1.64</v>
      </c>
      <c r="L116" t="s">
        <v>102</v>
      </c>
      <c r="M116" s="78">
        <v>1.8499999999999999E-2</v>
      </c>
      <c r="N116" s="78">
        <v>3.9800000000000002E-2</v>
      </c>
      <c r="O116" s="77">
        <v>63.58</v>
      </c>
      <c r="P116" s="77">
        <v>106.38</v>
      </c>
      <c r="Q116" s="77">
        <v>0</v>
      </c>
      <c r="R116" s="77">
        <v>6.7636403999999997E-2</v>
      </c>
      <c r="S116" s="78">
        <v>0</v>
      </c>
      <c r="T116" s="78">
        <f t="shared" si="4"/>
        <v>5.113003130026298E-4</v>
      </c>
      <c r="U116" s="78">
        <f>R116/'סכום נכסי הקרן'!$C$42</f>
        <v>1.2902073676083518E-4</v>
      </c>
    </row>
    <row r="117" spans="2:21">
      <c r="B117" t="s">
        <v>556</v>
      </c>
      <c r="C117" t="s">
        <v>557</v>
      </c>
      <c r="D117" t="s">
        <v>100</v>
      </c>
      <c r="E117" t="s">
        <v>123</v>
      </c>
      <c r="F117" t="s">
        <v>555</v>
      </c>
      <c r="G117" t="s">
        <v>127</v>
      </c>
      <c r="H117" t="s">
        <v>527</v>
      </c>
      <c r="I117" t="s">
        <v>203</v>
      </c>
      <c r="J117"/>
      <c r="K117" s="77">
        <v>2.25</v>
      </c>
      <c r="L117" t="s">
        <v>102</v>
      </c>
      <c r="M117" s="78">
        <v>3.2000000000000001E-2</v>
      </c>
      <c r="N117" s="78">
        <v>4.24E-2</v>
      </c>
      <c r="O117" s="77">
        <v>827.51</v>
      </c>
      <c r="P117" s="77">
        <v>101.36</v>
      </c>
      <c r="Q117" s="77">
        <v>0</v>
      </c>
      <c r="R117" s="77">
        <v>0.83876413599999999</v>
      </c>
      <c r="S117" s="78">
        <v>0</v>
      </c>
      <c r="T117" s="78">
        <f t="shared" si="4"/>
        <v>6.3406736595898912E-3</v>
      </c>
      <c r="U117" s="78">
        <f>R117/'סכום נכסי הקרן'!$C$42</f>
        <v>1.5999958660617936E-3</v>
      </c>
    </row>
    <row r="118" spans="2:21">
      <c r="B118" t="s">
        <v>558</v>
      </c>
      <c r="C118" t="s">
        <v>559</v>
      </c>
      <c r="D118" t="s">
        <v>100</v>
      </c>
      <c r="E118" t="s">
        <v>123</v>
      </c>
      <c r="F118" t="s">
        <v>560</v>
      </c>
      <c r="G118" t="s">
        <v>127</v>
      </c>
      <c r="H118" t="s">
        <v>527</v>
      </c>
      <c r="I118" t="s">
        <v>203</v>
      </c>
      <c r="J118"/>
      <c r="K118" s="77">
        <v>0.5</v>
      </c>
      <c r="L118" t="s">
        <v>102</v>
      </c>
      <c r="M118" s="78">
        <v>3.15E-2</v>
      </c>
      <c r="N118" s="78">
        <v>4.0399999999999998E-2</v>
      </c>
      <c r="O118" s="77">
        <v>211.09</v>
      </c>
      <c r="P118" s="77">
        <v>110.56</v>
      </c>
      <c r="Q118" s="77">
        <v>3.6900000000000001E-3</v>
      </c>
      <c r="R118" s="77">
        <v>0.237071104</v>
      </c>
      <c r="S118" s="78">
        <v>0</v>
      </c>
      <c r="T118" s="78">
        <f t="shared" si="4"/>
        <v>1.792149234886571E-3</v>
      </c>
      <c r="U118" s="78">
        <f>R118/'סכום נכסי הקרן'!$C$42</f>
        <v>4.5222818916843335E-4</v>
      </c>
    </row>
    <row r="119" spans="2:21">
      <c r="B119" t="s">
        <v>561</v>
      </c>
      <c r="C119" t="s">
        <v>562</v>
      </c>
      <c r="D119" t="s">
        <v>100</v>
      </c>
      <c r="E119" t="s">
        <v>123</v>
      </c>
      <c r="F119" t="s">
        <v>560</v>
      </c>
      <c r="G119" t="s">
        <v>127</v>
      </c>
      <c r="H119" t="s">
        <v>527</v>
      </c>
      <c r="I119" t="s">
        <v>203</v>
      </c>
      <c r="J119"/>
      <c r="K119" s="77">
        <v>2.83</v>
      </c>
      <c r="L119" t="s">
        <v>102</v>
      </c>
      <c r="M119" s="78">
        <v>0.01</v>
      </c>
      <c r="N119" s="78">
        <v>3.6700000000000003E-2</v>
      </c>
      <c r="O119" s="77">
        <v>478.61</v>
      </c>
      <c r="P119" s="77">
        <v>100.59</v>
      </c>
      <c r="Q119" s="77">
        <v>0</v>
      </c>
      <c r="R119" s="77">
        <v>0.481433799</v>
      </c>
      <c r="S119" s="78">
        <v>0</v>
      </c>
      <c r="T119" s="78">
        <f t="shared" si="4"/>
        <v>3.6394195664031037E-3</v>
      </c>
      <c r="U119" s="78">
        <f>R119/'סכום נכסי הקרן'!$C$42</f>
        <v>9.1836555131682984E-4</v>
      </c>
    </row>
    <row r="120" spans="2:21">
      <c r="B120" t="s">
        <v>563</v>
      </c>
      <c r="C120" t="s">
        <v>564</v>
      </c>
      <c r="D120" t="s">
        <v>100</v>
      </c>
      <c r="E120" t="s">
        <v>123</v>
      </c>
      <c r="F120" t="s">
        <v>560</v>
      </c>
      <c r="G120" t="s">
        <v>127</v>
      </c>
      <c r="H120" t="s">
        <v>527</v>
      </c>
      <c r="I120" t="s">
        <v>203</v>
      </c>
      <c r="J120"/>
      <c r="K120" s="77">
        <v>3.42</v>
      </c>
      <c r="L120" t="s">
        <v>102</v>
      </c>
      <c r="M120" s="78">
        <v>3.2300000000000002E-2</v>
      </c>
      <c r="N120" s="78">
        <v>4.1500000000000002E-2</v>
      </c>
      <c r="O120" s="77">
        <v>526.67999999999995</v>
      </c>
      <c r="P120" s="77">
        <v>100.15</v>
      </c>
      <c r="Q120" s="77">
        <v>3.5740000000000001E-2</v>
      </c>
      <c r="R120" s="77">
        <v>0.56321001999999998</v>
      </c>
      <c r="S120" s="78">
        <v>0</v>
      </c>
      <c r="T120" s="78">
        <f t="shared" si="4"/>
        <v>4.2576104358270934E-3</v>
      </c>
      <c r="U120" s="78">
        <f>R120/'סכום נכסי הקרן'!$C$42</f>
        <v>1.0743588871384221E-3</v>
      </c>
    </row>
    <row r="121" spans="2:21">
      <c r="B121" t="s">
        <v>565</v>
      </c>
      <c r="C121" t="s">
        <v>566</v>
      </c>
      <c r="D121" t="s">
        <v>100</v>
      </c>
      <c r="E121" t="s">
        <v>123</v>
      </c>
      <c r="F121" t="s">
        <v>567</v>
      </c>
      <c r="G121" t="s">
        <v>112</v>
      </c>
      <c r="H121" t="s">
        <v>527</v>
      </c>
      <c r="I121" t="s">
        <v>203</v>
      </c>
      <c r="J121"/>
      <c r="K121" s="77">
        <v>4.8600000000000003</v>
      </c>
      <c r="L121" t="s">
        <v>102</v>
      </c>
      <c r="M121" s="78">
        <v>0.03</v>
      </c>
      <c r="N121" s="78">
        <v>4.3099999999999999E-2</v>
      </c>
      <c r="O121" s="77">
        <v>317.02</v>
      </c>
      <c r="P121" s="77">
        <v>95.81</v>
      </c>
      <c r="Q121" s="77">
        <v>0</v>
      </c>
      <c r="R121" s="77">
        <v>0.303736862</v>
      </c>
      <c r="S121" s="78">
        <v>0</v>
      </c>
      <c r="T121" s="78">
        <f t="shared" si="4"/>
        <v>2.2961119075910153E-3</v>
      </c>
      <c r="U121" s="78">
        <f>R121/'סכום נכסי הקרן'!$C$42</f>
        <v>5.7939735703075115E-4</v>
      </c>
    </row>
    <row r="122" spans="2:21">
      <c r="B122" t="s">
        <v>568</v>
      </c>
      <c r="C122" t="s">
        <v>569</v>
      </c>
      <c r="D122" t="s">
        <v>100</v>
      </c>
      <c r="E122" t="s">
        <v>123</v>
      </c>
      <c r="F122" t="s">
        <v>570</v>
      </c>
      <c r="G122" t="s">
        <v>336</v>
      </c>
      <c r="H122" t="s">
        <v>534</v>
      </c>
      <c r="I122" t="s">
        <v>149</v>
      </c>
      <c r="J122"/>
      <c r="K122" s="77">
        <v>1.99</v>
      </c>
      <c r="L122" t="s">
        <v>102</v>
      </c>
      <c r="M122" s="78">
        <v>2.5000000000000001E-2</v>
      </c>
      <c r="N122" s="78">
        <v>3.5400000000000001E-2</v>
      </c>
      <c r="O122" s="77">
        <v>249.03</v>
      </c>
      <c r="P122" s="77">
        <v>111.2</v>
      </c>
      <c r="Q122" s="77">
        <v>0</v>
      </c>
      <c r="R122" s="77">
        <v>0.27692136000000001</v>
      </c>
      <c r="S122" s="78">
        <v>0</v>
      </c>
      <c r="T122" s="78">
        <f t="shared" si="4"/>
        <v>2.09339896374612E-3</v>
      </c>
      <c r="U122" s="78">
        <f>R122/'סכום נכסי הקרן'!$C$42</f>
        <v>5.2824508369801087E-4</v>
      </c>
    </row>
    <row r="123" spans="2:21">
      <c r="B123" t="s">
        <v>571</v>
      </c>
      <c r="C123" t="s">
        <v>572</v>
      </c>
      <c r="D123" t="s">
        <v>100</v>
      </c>
      <c r="E123" t="s">
        <v>123</v>
      </c>
      <c r="F123" t="s">
        <v>570</v>
      </c>
      <c r="G123" t="s">
        <v>336</v>
      </c>
      <c r="H123" t="s">
        <v>534</v>
      </c>
      <c r="I123" t="s">
        <v>149</v>
      </c>
      <c r="J123"/>
      <c r="K123" s="77">
        <v>4.9800000000000004</v>
      </c>
      <c r="L123" t="s">
        <v>102</v>
      </c>
      <c r="M123" s="78">
        <v>1.9E-2</v>
      </c>
      <c r="N123" s="78">
        <v>3.85E-2</v>
      </c>
      <c r="O123" s="77">
        <v>293.29000000000002</v>
      </c>
      <c r="P123" s="77">
        <v>102.11</v>
      </c>
      <c r="Q123" s="77">
        <v>0</v>
      </c>
      <c r="R123" s="77">
        <v>0.299478419</v>
      </c>
      <c r="S123" s="78">
        <v>0</v>
      </c>
      <c r="T123" s="78">
        <f t="shared" si="4"/>
        <v>2.2639200240780499E-3</v>
      </c>
      <c r="U123" s="78">
        <f>R123/'סכום נכסי הקרן'!$C$42</f>
        <v>5.7127410652036E-4</v>
      </c>
    </row>
    <row r="124" spans="2:21">
      <c r="B124" t="s">
        <v>573</v>
      </c>
      <c r="C124" t="s">
        <v>574</v>
      </c>
      <c r="D124" t="s">
        <v>100</v>
      </c>
      <c r="E124" t="s">
        <v>123</v>
      </c>
      <c r="F124" t="s">
        <v>570</v>
      </c>
      <c r="G124" t="s">
        <v>336</v>
      </c>
      <c r="H124" t="s">
        <v>534</v>
      </c>
      <c r="I124" t="s">
        <v>149</v>
      </c>
      <c r="J124"/>
      <c r="K124" s="77">
        <v>6.74</v>
      </c>
      <c r="L124" t="s">
        <v>102</v>
      </c>
      <c r="M124" s="78">
        <v>3.8999999999999998E-3</v>
      </c>
      <c r="N124" s="78">
        <v>4.1700000000000001E-2</v>
      </c>
      <c r="O124" s="77">
        <v>307.3</v>
      </c>
      <c r="P124" s="77">
        <v>83.82</v>
      </c>
      <c r="Q124" s="77">
        <v>0</v>
      </c>
      <c r="R124" s="77">
        <v>0.25757886000000002</v>
      </c>
      <c r="S124" s="78">
        <v>0</v>
      </c>
      <c r="T124" s="78">
        <f t="shared" si="4"/>
        <v>1.9471785008094247E-3</v>
      </c>
      <c r="U124" s="78">
        <f>R124/'סכום נכסי הקרן'!$C$42</f>
        <v>4.9134803635060228E-4</v>
      </c>
    </row>
    <row r="125" spans="2:21">
      <c r="B125" t="s">
        <v>575</v>
      </c>
      <c r="C125" t="s">
        <v>576</v>
      </c>
      <c r="D125" t="s">
        <v>100</v>
      </c>
      <c r="E125" t="s">
        <v>123</v>
      </c>
      <c r="F125" t="s">
        <v>577</v>
      </c>
      <c r="G125" t="s">
        <v>578</v>
      </c>
      <c r="H125" t="s">
        <v>534</v>
      </c>
      <c r="I125" t="s">
        <v>149</v>
      </c>
      <c r="J125"/>
      <c r="K125" s="77">
        <v>1.29</v>
      </c>
      <c r="L125" t="s">
        <v>102</v>
      </c>
      <c r="M125" s="78">
        <v>1.8499999999999999E-2</v>
      </c>
      <c r="N125" s="78">
        <v>3.5799999999999998E-2</v>
      </c>
      <c r="O125" s="77">
        <v>390.93</v>
      </c>
      <c r="P125" s="77">
        <v>109.43</v>
      </c>
      <c r="Q125" s="77">
        <v>0</v>
      </c>
      <c r="R125" s="77">
        <v>0.427794699</v>
      </c>
      <c r="S125" s="78">
        <v>0</v>
      </c>
      <c r="T125" s="78">
        <f t="shared" si="4"/>
        <v>3.2339324766521562E-3</v>
      </c>
      <c r="U125" s="78">
        <f>R125/'סכום נכסי הקרן'!$C$42</f>
        <v>8.1604556101710739E-4</v>
      </c>
    </row>
    <row r="126" spans="2:21">
      <c r="B126" t="s">
        <v>579</v>
      </c>
      <c r="C126" t="s">
        <v>580</v>
      </c>
      <c r="D126" t="s">
        <v>100</v>
      </c>
      <c r="E126" t="s">
        <v>123</v>
      </c>
      <c r="F126" t="s">
        <v>577</v>
      </c>
      <c r="G126" t="s">
        <v>578</v>
      </c>
      <c r="H126" t="s">
        <v>534</v>
      </c>
      <c r="I126" t="s">
        <v>149</v>
      </c>
      <c r="J126"/>
      <c r="K126" s="77">
        <v>3.91</v>
      </c>
      <c r="L126" t="s">
        <v>102</v>
      </c>
      <c r="M126" s="78">
        <v>0.01</v>
      </c>
      <c r="N126" s="78">
        <v>4.7399999999999998E-2</v>
      </c>
      <c r="O126" s="77">
        <v>1040.5899999999999</v>
      </c>
      <c r="P126" s="77">
        <v>94.21</v>
      </c>
      <c r="Q126" s="77">
        <v>0</v>
      </c>
      <c r="R126" s="77">
        <v>0.98033983899999999</v>
      </c>
      <c r="S126" s="78">
        <v>0</v>
      </c>
      <c r="T126" s="78">
        <f t="shared" si="4"/>
        <v>7.4109212921734825E-3</v>
      </c>
      <c r="U126" s="78">
        <f>R126/'סכום נכסי הקרן'!$C$42</f>
        <v>1.8700605121434095E-3</v>
      </c>
    </row>
    <row r="127" spans="2:21">
      <c r="B127" t="s">
        <v>581</v>
      </c>
      <c r="C127" t="s">
        <v>582</v>
      </c>
      <c r="D127" t="s">
        <v>100</v>
      </c>
      <c r="E127" t="s">
        <v>123</v>
      </c>
      <c r="F127" t="s">
        <v>577</v>
      </c>
      <c r="G127" t="s">
        <v>578</v>
      </c>
      <c r="H127" t="s">
        <v>534</v>
      </c>
      <c r="I127" t="s">
        <v>149</v>
      </c>
      <c r="J127"/>
      <c r="K127" s="77">
        <v>2.6</v>
      </c>
      <c r="L127" t="s">
        <v>102</v>
      </c>
      <c r="M127" s="78">
        <v>3.5400000000000001E-2</v>
      </c>
      <c r="N127" s="78">
        <v>4.5600000000000002E-2</v>
      </c>
      <c r="O127" s="77">
        <v>1009.83</v>
      </c>
      <c r="P127" s="77">
        <v>100.73</v>
      </c>
      <c r="Q127" s="77">
        <v>1.847E-2</v>
      </c>
      <c r="R127" s="77">
        <v>1.035671759</v>
      </c>
      <c r="S127" s="78">
        <v>0</v>
      </c>
      <c r="T127" s="78">
        <f t="shared" si="4"/>
        <v>7.8292053277209152E-3</v>
      </c>
      <c r="U127" s="78">
        <f>R127/'סכום נכסי הקרן'!$C$42</f>
        <v>1.9756096641177158E-3</v>
      </c>
    </row>
    <row r="128" spans="2:21">
      <c r="B128" t="s">
        <v>583</v>
      </c>
      <c r="C128" t="s">
        <v>584</v>
      </c>
      <c r="D128" t="s">
        <v>100</v>
      </c>
      <c r="E128" t="s">
        <v>123</v>
      </c>
      <c r="F128" t="s">
        <v>577</v>
      </c>
      <c r="G128" t="s">
        <v>578</v>
      </c>
      <c r="H128" t="s">
        <v>534</v>
      </c>
      <c r="I128" t="s">
        <v>149</v>
      </c>
      <c r="J128"/>
      <c r="K128" s="77">
        <v>1.1499999999999999</v>
      </c>
      <c r="L128" t="s">
        <v>102</v>
      </c>
      <c r="M128" s="78">
        <v>0.01</v>
      </c>
      <c r="N128" s="78">
        <v>4.1099999999999998E-2</v>
      </c>
      <c r="O128" s="77">
        <v>627.92999999999995</v>
      </c>
      <c r="P128" s="77">
        <v>106.62</v>
      </c>
      <c r="Q128" s="77">
        <v>0</v>
      </c>
      <c r="R128" s="77">
        <v>0.66949896600000003</v>
      </c>
      <c r="S128" s="78">
        <v>0</v>
      </c>
      <c r="T128" s="78">
        <f t="shared" si="4"/>
        <v>5.0611063070522943E-3</v>
      </c>
      <c r="U128" s="78">
        <f>R128/'סכום נכסי הקרן'!$C$42</f>
        <v>1.2771118028974064E-3</v>
      </c>
    </row>
    <row r="129" spans="2:21">
      <c r="B129" t="s">
        <v>585</v>
      </c>
      <c r="C129" t="s">
        <v>586</v>
      </c>
      <c r="D129" t="s">
        <v>100</v>
      </c>
      <c r="E129" t="s">
        <v>123</v>
      </c>
      <c r="F129" t="s">
        <v>587</v>
      </c>
      <c r="G129" t="s">
        <v>336</v>
      </c>
      <c r="H129" t="s">
        <v>534</v>
      </c>
      <c r="I129" t="s">
        <v>149</v>
      </c>
      <c r="J129"/>
      <c r="K129" s="77">
        <v>3.51</v>
      </c>
      <c r="L129" t="s">
        <v>102</v>
      </c>
      <c r="M129" s="78">
        <v>2.75E-2</v>
      </c>
      <c r="N129" s="78">
        <v>3.04E-2</v>
      </c>
      <c r="O129" s="77">
        <v>545.89</v>
      </c>
      <c r="P129" s="77">
        <v>110.48</v>
      </c>
      <c r="Q129" s="77">
        <v>0</v>
      </c>
      <c r="R129" s="77">
        <v>0.60309927200000002</v>
      </c>
      <c r="S129" s="78">
        <v>0</v>
      </c>
      <c r="T129" s="78">
        <f t="shared" si="4"/>
        <v>4.5591549566304287E-3</v>
      </c>
      <c r="U129" s="78">
        <f>R129/'סכום נכסי הקרן'!$C$42</f>
        <v>1.1504501690149484E-3</v>
      </c>
    </row>
    <row r="130" spans="2:21">
      <c r="B130" t="s">
        <v>588</v>
      </c>
      <c r="C130" t="s">
        <v>589</v>
      </c>
      <c r="D130" t="s">
        <v>100</v>
      </c>
      <c r="E130" t="s">
        <v>123</v>
      </c>
      <c r="F130" t="s">
        <v>587</v>
      </c>
      <c r="G130" t="s">
        <v>336</v>
      </c>
      <c r="H130" t="s">
        <v>534</v>
      </c>
      <c r="I130" t="s">
        <v>149</v>
      </c>
      <c r="J130"/>
      <c r="K130" s="77">
        <v>5.16</v>
      </c>
      <c r="L130" t="s">
        <v>102</v>
      </c>
      <c r="M130" s="78">
        <v>8.5000000000000006E-3</v>
      </c>
      <c r="N130" s="78">
        <v>3.4700000000000002E-2</v>
      </c>
      <c r="O130" s="77">
        <v>419.97</v>
      </c>
      <c r="P130" s="77">
        <v>96.94</v>
      </c>
      <c r="Q130" s="77">
        <v>0</v>
      </c>
      <c r="R130" s="77">
        <v>0.407118918</v>
      </c>
      <c r="S130" s="78">
        <v>0</v>
      </c>
      <c r="T130" s="78">
        <f t="shared" si="4"/>
        <v>3.0776330184953647E-3</v>
      </c>
      <c r="U130" s="78">
        <f>R130/'סכום נכסי הקרן'!$C$42</f>
        <v>7.7660519547482218E-4</v>
      </c>
    </row>
    <row r="131" spans="2:21">
      <c r="B131" t="s">
        <v>590</v>
      </c>
      <c r="C131" t="s">
        <v>591</v>
      </c>
      <c r="D131" t="s">
        <v>100</v>
      </c>
      <c r="E131" t="s">
        <v>123</v>
      </c>
      <c r="F131" t="s">
        <v>587</v>
      </c>
      <c r="G131" t="s">
        <v>336</v>
      </c>
      <c r="H131" t="s">
        <v>534</v>
      </c>
      <c r="I131" t="s">
        <v>149</v>
      </c>
      <c r="J131"/>
      <c r="K131" s="77">
        <v>6.49</v>
      </c>
      <c r="L131" t="s">
        <v>102</v>
      </c>
      <c r="M131" s="78">
        <v>3.1800000000000002E-2</v>
      </c>
      <c r="N131" s="78">
        <v>3.6799999999999999E-2</v>
      </c>
      <c r="O131" s="77">
        <v>419.59</v>
      </c>
      <c r="P131" s="77">
        <v>101.6</v>
      </c>
      <c r="Q131" s="77">
        <v>0</v>
      </c>
      <c r="R131" s="77">
        <v>0.42630343999999998</v>
      </c>
      <c r="S131" s="78">
        <v>0</v>
      </c>
      <c r="T131" s="78">
        <f t="shared" si="4"/>
        <v>3.222659239927921E-3</v>
      </c>
      <c r="U131" s="78">
        <f>R131/'סכום נכסי הקרן'!$C$42</f>
        <v>8.1320088975278006E-4</v>
      </c>
    </row>
    <row r="132" spans="2:21">
      <c r="B132" t="s">
        <v>592</v>
      </c>
      <c r="C132" t="s">
        <v>593</v>
      </c>
      <c r="D132" t="s">
        <v>100</v>
      </c>
      <c r="E132" t="s">
        <v>123</v>
      </c>
      <c r="F132" t="s">
        <v>594</v>
      </c>
      <c r="G132" t="s">
        <v>595</v>
      </c>
      <c r="H132" t="s">
        <v>596</v>
      </c>
      <c r="I132" t="s">
        <v>149</v>
      </c>
      <c r="J132"/>
      <c r="K132" s="77">
        <v>2.41</v>
      </c>
      <c r="L132" t="s">
        <v>102</v>
      </c>
      <c r="M132" s="78">
        <v>2.5700000000000001E-2</v>
      </c>
      <c r="N132" s="78">
        <v>4.1099999999999998E-2</v>
      </c>
      <c r="O132" s="77">
        <v>665.86</v>
      </c>
      <c r="P132" s="77">
        <v>109.71</v>
      </c>
      <c r="Q132" s="77">
        <v>0</v>
      </c>
      <c r="R132" s="77">
        <v>0.73051500599999997</v>
      </c>
      <c r="S132" s="78">
        <v>0</v>
      </c>
      <c r="T132" s="78">
        <f t="shared" si="4"/>
        <v>5.522359692879562E-3</v>
      </c>
      <c r="U132" s="78">
        <f>R132/'סכום נכסי הקרן'!$C$42</f>
        <v>1.393503774815792E-3</v>
      </c>
    </row>
    <row r="133" spans="2:21">
      <c r="B133" t="s">
        <v>597</v>
      </c>
      <c r="C133" t="s">
        <v>598</v>
      </c>
      <c r="D133" t="s">
        <v>100</v>
      </c>
      <c r="E133" t="s">
        <v>123</v>
      </c>
      <c r="F133" t="s">
        <v>594</v>
      </c>
      <c r="G133" t="s">
        <v>595</v>
      </c>
      <c r="H133" t="s">
        <v>596</v>
      </c>
      <c r="I133" t="s">
        <v>149</v>
      </c>
      <c r="J133"/>
      <c r="K133" s="77">
        <v>4.3099999999999996</v>
      </c>
      <c r="L133" t="s">
        <v>102</v>
      </c>
      <c r="M133" s="78">
        <v>0.04</v>
      </c>
      <c r="N133" s="78">
        <v>4.2700000000000002E-2</v>
      </c>
      <c r="O133" s="77">
        <v>357.82</v>
      </c>
      <c r="P133" s="77">
        <v>99.7</v>
      </c>
      <c r="Q133" s="77">
        <v>0</v>
      </c>
      <c r="R133" s="77">
        <v>0.35674654</v>
      </c>
      <c r="S133" s="78">
        <v>0</v>
      </c>
      <c r="T133" s="78">
        <f t="shared" si="4"/>
        <v>2.6968408545877927E-3</v>
      </c>
      <c r="U133" s="78">
        <f>R133/'סכום נכסי הקרן'!$C$42</f>
        <v>6.8051668488583103E-4</v>
      </c>
    </row>
    <row r="134" spans="2:21">
      <c r="B134" t="s">
        <v>599</v>
      </c>
      <c r="C134" t="s">
        <v>600</v>
      </c>
      <c r="D134" t="s">
        <v>100</v>
      </c>
      <c r="E134" t="s">
        <v>123</v>
      </c>
      <c r="F134" t="s">
        <v>594</v>
      </c>
      <c r="G134" t="s">
        <v>595</v>
      </c>
      <c r="H134" t="s">
        <v>596</v>
      </c>
      <c r="I134" t="s">
        <v>149</v>
      </c>
      <c r="J134"/>
      <c r="K134" s="77">
        <v>1.24</v>
      </c>
      <c r="L134" t="s">
        <v>102</v>
      </c>
      <c r="M134" s="78">
        <v>1.2200000000000001E-2</v>
      </c>
      <c r="N134" s="78">
        <v>3.8199999999999998E-2</v>
      </c>
      <c r="O134" s="77">
        <v>96.68</v>
      </c>
      <c r="P134" s="77">
        <v>108.19</v>
      </c>
      <c r="Q134" s="77">
        <v>0</v>
      </c>
      <c r="R134" s="77">
        <v>0.104598092</v>
      </c>
      <c r="S134" s="78">
        <v>0</v>
      </c>
      <c r="T134" s="78">
        <f t="shared" si="4"/>
        <v>7.9071378749050398E-4</v>
      </c>
      <c r="U134" s="78">
        <f>R134/'סכום נכסי הקרן'!$C$42</f>
        <v>1.9952750435427676E-4</v>
      </c>
    </row>
    <row r="135" spans="2:21">
      <c r="B135" t="s">
        <v>601</v>
      </c>
      <c r="C135" t="s">
        <v>602</v>
      </c>
      <c r="D135" t="s">
        <v>100</v>
      </c>
      <c r="E135" t="s">
        <v>123</v>
      </c>
      <c r="F135" t="s">
        <v>594</v>
      </c>
      <c r="G135" t="s">
        <v>595</v>
      </c>
      <c r="H135" t="s">
        <v>596</v>
      </c>
      <c r="I135" t="s">
        <v>149</v>
      </c>
      <c r="J135"/>
      <c r="K135" s="77">
        <v>5.09</v>
      </c>
      <c r="L135" t="s">
        <v>102</v>
      </c>
      <c r="M135" s="78">
        <v>1.09E-2</v>
      </c>
      <c r="N135" s="78">
        <v>4.3200000000000002E-2</v>
      </c>
      <c r="O135" s="77">
        <v>257.67</v>
      </c>
      <c r="P135" s="77">
        <v>93.49</v>
      </c>
      <c r="Q135" s="77">
        <v>0</v>
      </c>
      <c r="R135" s="77">
        <v>0.240895683</v>
      </c>
      <c r="S135" s="78">
        <v>0</v>
      </c>
      <c r="T135" s="78">
        <f t="shared" si="4"/>
        <v>1.8210613047802229E-3</v>
      </c>
      <c r="U135" s="78">
        <f>R135/'סכום נכסי הקרן'!$C$42</f>
        <v>4.5952381654063983E-4</v>
      </c>
    </row>
    <row r="136" spans="2:21">
      <c r="B136" t="s">
        <v>603</v>
      </c>
      <c r="C136" t="s">
        <v>604</v>
      </c>
      <c r="D136" t="s">
        <v>100</v>
      </c>
      <c r="E136" t="s">
        <v>123</v>
      </c>
      <c r="F136" t="s">
        <v>594</v>
      </c>
      <c r="G136" t="s">
        <v>595</v>
      </c>
      <c r="H136" t="s">
        <v>596</v>
      </c>
      <c r="I136" t="s">
        <v>149</v>
      </c>
      <c r="J136"/>
      <c r="K136" s="77">
        <v>6.06</v>
      </c>
      <c r="L136" t="s">
        <v>102</v>
      </c>
      <c r="M136" s="78">
        <v>1.54E-2</v>
      </c>
      <c r="N136" s="78">
        <v>4.53E-2</v>
      </c>
      <c r="O136" s="77">
        <v>288.58</v>
      </c>
      <c r="P136" s="77">
        <v>90.46</v>
      </c>
      <c r="Q136" s="77">
        <v>2.3999999999999998E-3</v>
      </c>
      <c r="R136" s="77">
        <v>0.26344946800000002</v>
      </c>
      <c r="S136" s="78">
        <v>0</v>
      </c>
      <c r="T136" s="78">
        <f t="shared" si="4"/>
        <v>1.9915576151679549E-3</v>
      </c>
      <c r="U136" s="78">
        <f>R136/'סכום נכסי הקרן'!$C$42</f>
        <v>5.02546594000031E-4</v>
      </c>
    </row>
    <row r="137" spans="2:21">
      <c r="B137" t="s">
        <v>605</v>
      </c>
      <c r="C137" t="s">
        <v>606</v>
      </c>
      <c r="D137" t="s">
        <v>100</v>
      </c>
      <c r="E137" t="s">
        <v>123</v>
      </c>
      <c r="F137" t="s">
        <v>607</v>
      </c>
      <c r="G137" t="s">
        <v>533</v>
      </c>
      <c r="H137" t="s">
        <v>608</v>
      </c>
      <c r="I137" t="s">
        <v>203</v>
      </c>
      <c r="J137"/>
      <c r="K137" s="77">
        <v>4.2300000000000004</v>
      </c>
      <c r="L137" t="s">
        <v>102</v>
      </c>
      <c r="M137" s="78">
        <v>7.4999999999999997E-3</v>
      </c>
      <c r="N137" s="78">
        <v>4.1700000000000001E-2</v>
      </c>
      <c r="O137" s="77">
        <v>1357.42</v>
      </c>
      <c r="P137" s="77">
        <v>94.68</v>
      </c>
      <c r="Q137" s="77">
        <v>0</v>
      </c>
      <c r="R137" s="77">
        <v>1.285205256</v>
      </c>
      <c r="S137" s="78">
        <v>0</v>
      </c>
      <c r="T137" s="78">
        <f t="shared" si="4"/>
        <v>9.7155645599583465E-3</v>
      </c>
      <c r="U137" s="78">
        <f>R137/'סכום נכסי הקרן'!$C$42</f>
        <v>2.451610659520246E-3</v>
      </c>
    </row>
    <row r="138" spans="2:21">
      <c r="B138" t="s">
        <v>609</v>
      </c>
      <c r="C138" t="s">
        <v>610</v>
      </c>
      <c r="D138" t="s">
        <v>100</v>
      </c>
      <c r="E138" t="s">
        <v>123</v>
      </c>
      <c r="F138" t="s">
        <v>607</v>
      </c>
      <c r="G138" t="s">
        <v>533</v>
      </c>
      <c r="H138" t="s">
        <v>608</v>
      </c>
      <c r="I138" t="s">
        <v>203</v>
      </c>
      <c r="J138"/>
      <c r="K138" s="77">
        <v>6.26</v>
      </c>
      <c r="L138" t="s">
        <v>102</v>
      </c>
      <c r="M138" s="78">
        <v>4.0800000000000003E-2</v>
      </c>
      <c r="N138" s="78">
        <v>4.36E-2</v>
      </c>
      <c r="O138" s="77">
        <v>357.96</v>
      </c>
      <c r="P138" s="77">
        <v>99.17</v>
      </c>
      <c r="Q138" s="77">
        <v>0</v>
      </c>
      <c r="R138" s="77">
        <v>0.35498893199999998</v>
      </c>
      <c r="S138" s="78">
        <v>0</v>
      </c>
      <c r="T138" s="78">
        <f t="shared" si="4"/>
        <v>2.6835541411111869E-3</v>
      </c>
      <c r="U138" s="78">
        <f>R138/'סכום נכסי הקרן'!$C$42</f>
        <v>6.7716393598604122E-4</v>
      </c>
    </row>
    <row r="139" spans="2:21">
      <c r="B139" t="s">
        <v>611</v>
      </c>
      <c r="C139" t="s">
        <v>612</v>
      </c>
      <c r="D139" t="s">
        <v>100</v>
      </c>
      <c r="E139" t="s">
        <v>123</v>
      </c>
      <c r="F139" t="s">
        <v>613</v>
      </c>
      <c r="G139" t="s">
        <v>595</v>
      </c>
      <c r="H139" t="s">
        <v>596</v>
      </c>
      <c r="I139" t="s">
        <v>149</v>
      </c>
      <c r="J139"/>
      <c r="K139" s="77">
        <v>3.32</v>
      </c>
      <c r="L139" t="s">
        <v>102</v>
      </c>
      <c r="M139" s="78">
        <v>1.3299999999999999E-2</v>
      </c>
      <c r="N139" s="78">
        <v>3.6400000000000002E-2</v>
      </c>
      <c r="O139" s="77">
        <v>339.41</v>
      </c>
      <c r="P139" s="77">
        <v>103.34</v>
      </c>
      <c r="Q139" s="77">
        <v>2.5100000000000001E-3</v>
      </c>
      <c r="R139" s="77">
        <v>0.35325629400000003</v>
      </c>
      <c r="S139" s="78">
        <v>0</v>
      </c>
      <c r="T139" s="78">
        <f t="shared" si="4"/>
        <v>2.6704561894264666E-3</v>
      </c>
      <c r="U139" s="78">
        <f>R139/'סכום נכסי הקרן'!$C$42</f>
        <v>6.7385881894729653E-4</v>
      </c>
    </row>
    <row r="140" spans="2:21">
      <c r="B140" t="s">
        <v>614</v>
      </c>
      <c r="C140" t="s">
        <v>615</v>
      </c>
      <c r="D140" t="s">
        <v>100</v>
      </c>
      <c r="E140" t="s">
        <v>123</v>
      </c>
      <c r="F140" t="s">
        <v>616</v>
      </c>
      <c r="G140" t="s">
        <v>336</v>
      </c>
      <c r="H140" t="s">
        <v>608</v>
      </c>
      <c r="I140" t="s">
        <v>203</v>
      </c>
      <c r="J140"/>
      <c r="K140" s="77">
        <v>3.53</v>
      </c>
      <c r="L140" t="s">
        <v>102</v>
      </c>
      <c r="M140" s="78">
        <v>1.7999999999999999E-2</v>
      </c>
      <c r="N140" s="78">
        <v>3.2399999999999998E-2</v>
      </c>
      <c r="O140" s="77">
        <v>38.479999999999997</v>
      </c>
      <c r="P140" s="77">
        <v>106.61</v>
      </c>
      <c r="Q140" s="77">
        <v>0</v>
      </c>
      <c r="R140" s="77">
        <v>4.1023527999999997E-2</v>
      </c>
      <c r="S140" s="78">
        <v>0</v>
      </c>
      <c r="T140" s="78">
        <f t="shared" ref="T140:T203" si="5">R140/$R$11</f>
        <v>3.1011912914341431E-4</v>
      </c>
      <c r="U140" s="78">
        <f>R140/'סכום נכסי הקרן'!$C$42</f>
        <v>7.8254985393498311E-5</v>
      </c>
    </row>
    <row r="141" spans="2:21">
      <c r="B141" t="s">
        <v>617</v>
      </c>
      <c r="C141" t="s">
        <v>618</v>
      </c>
      <c r="D141" t="s">
        <v>100</v>
      </c>
      <c r="E141" t="s">
        <v>123</v>
      </c>
      <c r="F141" t="s">
        <v>619</v>
      </c>
      <c r="G141" t="s">
        <v>336</v>
      </c>
      <c r="H141" t="s">
        <v>608</v>
      </c>
      <c r="I141" t="s">
        <v>203</v>
      </c>
      <c r="J141"/>
      <c r="K141" s="77">
        <v>4.75</v>
      </c>
      <c r="L141" t="s">
        <v>102</v>
      </c>
      <c r="M141" s="78">
        <v>3.6200000000000003E-2</v>
      </c>
      <c r="N141" s="78">
        <v>4.4699999999999997E-2</v>
      </c>
      <c r="O141" s="77">
        <v>1056.05</v>
      </c>
      <c r="P141" s="77">
        <v>99.56</v>
      </c>
      <c r="Q141" s="77">
        <v>0</v>
      </c>
      <c r="R141" s="77">
        <v>1.05140338</v>
      </c>
      <c r="S141" s="78">
        <v>0</v>
      </c>
      <c r="T141" s="78">
        <f t="shared" si="5"/>
        <v>7.9481291951302279E-3</v>
      </c>
      <c r="U141" s="78">
        <f>R141/'סכום נכסי הקרן'!$C$42</f>
        <v>2.00561873041672E-3</v>
      </c>
    </row>
    <row r="142" spans="2:21">
      <c r="B142" t="s">
        <v>620</v>
      </c>
      <c r="C142" t="s">
        <v>621</v>
      </c>
      <c r="D142" t="s">
        <v>100</v>
      </c>
      <c r="E142" t="s">
        <v>123</v>
      </c>
      <c r="F142" t="s">
        <v>622</v>
      </c>
      <c r="G142" t="s">
        <v>316</v>
      </c>
      <c r="H142" t="s">
        <v>623</v>
      </c>
      <c r="I142" t="s">
        <v>203</v>
      </c>
      <c r="J142"/>
      <c r="K142" s="77">
        <v>3.58</v>
      </c>
      <c r="L142" t="s">
        <v>102</v>
      </c>
      <c r="M142" s="78">
        <v>2.75E-2</v>
      </c>
      <c r="N142" s="78">
        <v>3.9E-2</v>
      </c>
      <c r="O142" s="77">
        <v>698.54</v>
      </c>
      <c r="P142" s="77">
        <v>106.24</v>
      </c>
      <c r="Q142" s="77">
        <v>2.3290000000000002E-2</v>
      </c>
      <c r="R142" s="77">
        <v>0.76541889600000002</v>
      </c>
      <c r="S142" s="78">
        <v>0</v>
      </c>
      <c r="T142" s="78">
        <f t="shared" si="5"/>
        <v>5.7862171546394945E-3</v>
      </c>
      <c r="U142" s="78">
        <f>R142/'סכום נכסי הקרן'!$C$42</f>
        <v>1.4600851620169678E-3</v>
      </c>
    </row>
    <row r="143" spans="2:21">
      <c r="B143" t="s">
        <v>624</v>
      </c>
      <c r="C143" t="s">
        <v>625</v>
      </c>
      <c r="D143" t="s">
        <v>100</v>
      </c>
      <c r="E143" t="s">
        <v>123</v>
      </c>
      <c r="F143" t="s">
        <v>626</v>
      </c>
      <c r="G143" t="s">
        <v>627</v>
      </c>
      <c r="H143" t="s">
        <v>628</v>
      </c>
      <c r="I143" t="s">
        <v>149</v>
      </c>
      <c r="J143"/>
      <c r="K143" s="77">
        <v>4.04</v>
      </c>
      <c r="L143" t="s">
        <v>102</v>
      </c>
      <c r="M143" s="78">
        <v>3.2500000000000001E-2</v>
      </c>
      <c r="N143" s="78">
        <v>4.82E-2</v>
      </c>
      <c r="O143" s="77">
        <v>256.33</v>
      </c>
      <c r="P143" s="77">
        <v>99.9</v>
      </c>
      <c r="Q143" s="77">
        <v>0</v>
      </c>
      <c r="R143" s="77">
        <v>0.25607366999999998</v>
      </c>
      <c r="S143" s="78">
        <v>0</v>
      </c>
      <c r="T143" s="78">
        <f t="shared" si="5"/>
        <v>1.9357999520898852E-3</v>
      </c>
      <c r="U143" s="78">
        <f>R143/'סכום נכסי הקרן'!$C$42</f>
        <v>4.8847679081890543E-4</v>
      </c>
    </row>
    <row r="144" spans="2:21">
      <c r="B144" t="s">
        <v>629</v>
      </c>
      <c r="C144" t="s">
        <v>630</v>
      </c>
      <c r="D144" t="s">
        <v>100</v>
      </c>
      <c r="E144" t="s">
        <v>123</v>
      </c>
      <c r="F144" t="s">
        <v>613</v>
      </c>
      <c r="G144" t="s">
        <v>595</v>
      </c>
      <c r="H144" t="s">
        <v>628</v>
      </c>
      <c r="I144" t="s">
        <v>149</v>
      </c>
      <c r="J144"/>
      <c r="K144" s="77">
        <v>3.08</v>
      </c>
      <c r="L144" t="s">
        <v>102</v>
      </c>
      <c r="M144" s="78">
        <v>3.2800000000000003E-2</v>
      </c>
      <c r="N144" s="78">
        <v>7.6600000000000001E-2</v>
      </c>
      <c r="O144" s="77">
        <v>497.93</v>
      </c>
      <c r="P144" s="77">
        <v>99.89</v>
      </c>
      <c r="Q144" s="77">
        <v>0</v>
      </c>
      <c r="R144" s="77">
        <v>0.49738227699999998</v>
      </c>
      <c r="S144" s="78">
        <v>0</v>
      </c>
      <c r="T144" s="78">
        <f t="shared" si="5"/>
        <v>3.7599827736563389E-3</v>
      </c>
      <c r="U144" s="78">
        <f>R144/'סכום נכסי הקרן'!$C$42</f>
        <v>9.4878828611766244E-4</v>
      </c>
    </row>
    <row r="145" spans="2:21">
      <c r="B145" t="s">
        <v>631</v>
      </c>
      <c r="C145" t="s">
        <v>632</v>
      </c>
      <c r="D145" t="s">
        <v>100</v>
      </c>
      <c r="E145" t="s">
        <v>123</v>
      </c>
      <c r="F145" t="s">
        <v>613</v>
      </c>
      <c r="G145" t="s">
        <v>595</v>
      </c>
      <c r="H145" t="s">
        <v>628</v>
      </c>
      <c r="I145" t="s">
        <v>149</v>
      </c>
      <c r="J145"/>
      <c r="K145" s="77">
        <v>2.4</v>
      </c>
      <c r="L145" t="s">
        <v>102</v>
      </c>
      <c r="M145" s="78">
        <v>0.04</v>
      </c>
      <c r="N145" s="78">
        <v>7.3700000000000002E-2</v>
      </c>
      <c r="O145" s="77">
        <v>509.55</v>
      </c>
      <c r="P145" s="77">
        <v>103.93</v>
      </c>
      <c r="Q145" s="77">
        <v>0</v>
      </c>
      <c r="R145" s="77">
        <v>0.52957531499999999</v>
      </c>
      <c r="S145" s="78">
        <v>0</v>
      </c>
      <c r="T145" s="78">
        <f t="shared" si="5"/>
        <v>4.0033474328109797E-3</v>
      </c>
      <c r="U145" s="78">
        <f>R145/'סכום נכסי הקרן'!$C$42</f>
        <v>1.0101985509408716E-3</v>
      </c>
    </row>
    <row r="146" spans="2:21">
      <c r="B146" t="s">
        <v>633</v>
      </c>
      <c r="C146" t="s">
        <v>634</v>
      </c>
      <c r="D146" t="s">
        <v>100</v>
      </c>
      <c r="E146" t="s">
        <v>123</v>
      </c>
      <c r="F146" t="s">
        <v>613</v>
      </c>
      <c r="G146" t="s">
        <v>595</v>
      </c>
      <c r="H146" t="s">
        <v>628</v>
      </c>
      <c r="I146" t="s">
        <v>149</v>
      </c>
      <c r="J146"/>
      <c r="K146" s="77">
        <v>4.9400000000000004</v>
      </c>
      <c r="L146" t="s">
        <v>102</v>
      </c>
      <c r="M146" s="78">
        <v>1.7899999999999999E-2</v>
      </c>
      <c r="N146" s="78">
        <v>7.1900000000000006E-2</v>
      </c>
      <c r="O146" s="77">
        <v>189.63</v>
      </c>
      <c r="P146" s="77">
        <v>85.02</v>
      </c>
      <c r="Q146" s="77">
        <v>4.8930000000000001E-2</v>
      </c>
      <c r="R146" s="77">
        <v>0.210153426</v>
      </c>
      <c r="S146" s="78">
        <v>0</v>
      </c>
      <c r="T146" s="78">
        <f t="shared" si="5"/>
        <v>1.5886638871631172E-3</v>
      </c>
      <c r="U146" s="78">
        <f>R146/'סכום נכסי הקרן'!$C$42</f>
        <v>4.0088100862567527E-4</v>
      </c>
    </row>
    <row r="147" spans="2:21">
      <c r="B147" t="s">
        <v>635</v>
      </c>
      <c r="C147" t="s">
        <v>636</v>
      </c>
      <c r="D147" t="s">
        <v>100</v>
      </c>
      <c r="E147" t="s">
        <v>123</v>
      </c>
      <c r="F147" t="s">
        <v>616</v>
      </c>
      <c r="G147" t="s">
        <v>336</v>
      </c>
      <c r="H147" t="s">
        <v>623</v>
      </c>
      <c r="I147" t="s">
        <v>203</v>
      </c>
      <c r="J147"/>
      <c r="K147" s="77">
        <v>2.78</v>
      </c>
      <c r="L147" t="s">
        <v>102</v>
      </c>
      <c r="M147" s="78">
        <v>3.3000000000000002E-2</v>
      </c>
      <c r="N147" s="78">
        <v>4.6800000000000001E-2</v>
      </c>
      <c r="O147" s="77">
        <v>643.73</v>
      </c>
      <c r="P147" s="77">
        <v>107.69</v>
      </c>
      <c r="Q147" s="77">
        <v>0</v>
      </c>
      <c r="R147" s="77">
        <v>0.69323283700000005</v>
      </c>
      <c r="S147" s="78">
        <v>0</v>
      </c>
      <c r="T147" s="78">
        <f t="shared" si="5"/>
        <v>5.2405235284507592E-3</v>
      </c>
      <c r="U147" s="78">
        <f>R147/'סכום נכסי הקרן'!$C$42</f>
        <v>1.3223856693585303E-3</v>
      </c>
    </row>
    <row r="148" spans="2:21">
      <c r="B148" t="s">
        <v>637</v>
      </c>
      <c r="C148" t="s">
        <v>638</v>
      </c>
      <c r="D148" t="s">
        <v>100</v>
      </c>
      <c r="E148" t="s">
        <v>123</v>
      </c>
      <c r="F148" t="s">
        <v>616</v>
      </c>
      <c r="G148" t="s">
        <v>336</v>
      </c>
      <c r="H148" t="s">
        <v>623</v>
      </c>
      <c r="I148" t="s">
        <v>203</v>
      </c>
      <c r="J148"/>
      <c r="K148" s="77">
        <v>3.02</v>
      </c>
      <c r="L148" t="s">
        <v>102</v>
      </c>
      <c r="M148" s="78">
        <v>3.6499999999999998E-2</v>
      </c>
      <c r="N148" s="78">
        <v>4.7600000000000003E-2</v>
      </c>
      <c r="O148" s="77">
        <v>210.9</v>
      </c>
      <c r="P148" s="77">
        <v>101</v>
      </c>
      <c r="Q148" s="77">
        <v>0</v>
      </c>
      <c r="R148" s="77">
        <v>0.213009</v>
      </c>
      <c r="S148" s="78">
        <v>0</v>
      </c>
      <c r="T148" s="78">
        <f t="shared" si="5"/>
        <v>1.6102507219688553E-3</v>
      </c>
      <c r="U148" s="78">
        <f>R148/'סכום נכסי הקרן'!$C$42</f>
        <v>4.0632819741109747E-4</v>
      </c>
    </row>
    <row r="149" spans="2:21">
      <c r="B149" t="s">
        <v>639</v>
      </c>
      <c r="C149" t="s">
        <v>640</v>
      </c>
      <c r="D149" t="s">
        <v>100</v>
      </c>
      <c r="E149" t="s">
        <v>123</v>
      </c>
      <c r="F149" t="s">
        <v>641</v>
      </c>
      <c r="G149" t="s">
        <v>336</v>
      </c>
      <c r="H149" t="s">
        <v>623</v>
      </c>
      <c r="I149" t="s">
        <v>203</v>
      </c>
      <c r="J149"/>
      <c r="K149" s="77">
        <v>2.2599999999999998</v>
      </c>
      <c r="L149" t="s">
        <v>102</v>
      </c>
      <c r="M149" s="78">
        <v>1E-3</v>
      </c>
      <c r="N149" s="78">
        <v>3.3300000000000003E-2</v>
      </c>
      <c r="O149" s="77">
        <v>634.33000000000004</v>
      </c>
      <c r="P149" s="77">
        <v>103.63</v>
      </c>
      <c r="Q149" s="77">
        <v>0</v>
      </c>
      <c r="R149" s="77">
        <v>0.65735617899999998</v>
      </c>
      <c r="S149" s="78">
        <v>0</v>
      </c>
      <c r="T149" s="78">
        <f t="shared" si="5"/>
        <v>4.969312385042125E-3</v>
      </c>
      <c r="U149" s="78">
        <f>R149/'סכום נכסי הקרן'!$C$42</f>
        <v>1.2539486654090518E-3</v>
      </c>
    </row>
    <row r="150" spans="2:21">
      <c r="B150" t="s">
        <v>642</v>
      </c>
      <c r="C150" t="s">
        <v>643</v>
      </c>
      <c r="D150" t="s">
        <v>100</v>
      </c>
      <c r="E150" t="s">
        <v>123</v>
      </c>
      <c r="F150" t="s">
        <v>641</v>
      </c>
      <c r="G150" t="s">
        <v>336</v>
      </c>
      <c r="H150" t="s">
        <v>623</v>
      </c>
      <c r="I150" t="s">
        <v>203</v>
      </c>
      <c r="J150"/>
      <c r="K150" s="77">
        <v>4.97</v>
      </c>
      <c r="L150" t="s">
        <v>102</v>
      </c>
      <c r="M150" s="78">
        <v>3.0000000000000001E-3</v>
      </c>
      <c r="N150" s="78">
        <v>3.9699999999999999E-2</v>
      </c>
      <c r="O150" s="77">
        <v>357.72</v>
      </c>
      <c r="P150" s="77">
        <v>91.94</v>
      </c>
      <c r="Q150" s="77">
        <v>5.9000000000000003E-4</v>
      </c>
      <c r="R150" s="77">
        <v>0.329477768</v>
      </c>
      <c r="S150" s="78">
        <v>0</v>
      </c>
      <c r="T150" s="78">
        <f t="shared" si="5"/>
        <v>2.4907013966296589E-3</v>
      </c>
      <c r="U150" s="78">
        <f>R150/'סכום נכסי הקרן'!$C$42</f>
        <v>6.2849977023727525E-4</v>
      </c>
    </row>
    <row r="151" spans="2:21">
      <c r="B151" t="s">
        <v>644</v>
      </c>
      <c r="C151" t="s">
        <v>645</v>
      </c>
      <c r="D151" t="s">
        <v>100</v>
      </c>
      <c r="E151" t="s">
        <v>123</v>
      </c>
      <c r="F151" t="s">
        <v>641</v>
      </c>
      <c r="G151" t="s">
        <v>336</v>
      </c>
      <c r="H151" t="s">
        <v>623</v>
      </c>
      <c r="I151" t="s">
        <v>203</v>
      </c>
      <c r="J151"/>
      <c r="K151" s="77">
        <v>3.49</v>
      </c>
      <c r="L151" t="s">
        <v>102</v>
      </c>
      <c r="M151" s="78">
        <v>3.0000000000000001E-3</v>
      </c>
      <c r="N151" s="78">
        <v>3.9600000000000003E-2</v>
      </c>
      <c r="O151" s="77">
        <v>519.55999999999995</v>
      </c>
      <c r="P151" s="77">
        <v>94.81</v>
      </c>
      <c r="Q151" s="77">
        <v>8.4000000000000003E-4</v>
      </c>
      <c r="R151" s="77">
        <v>0.49343483599999999</v>
      </c>
      <c r="S151" s="78">
        <v>0</v>
      </c>
      <c r="T151" s="78">
        <f t="shared" si="5"/>
        <v>3.7301419231750006E-3</v>
      </c>
      <c r="U151" s="78">
        <f>R151/'סכום נכסי הקרן'!$C$42</f>
        <v>9.4125829167650429E-4</v>
      </c>
    </row>
    <row r="152" spans="2:21">
      <c r="B152" t="s">
        <v>646</v>
      </c>
      <c r="C152" t="s">
        <v>647</v>
      </c>
      <c r="D152" t="s">
        <v>100</v>
      </c>
      <c r="E152" t="s">
        <v>123</v>
      </c>
      <c r="F152" t="s">
        <v>641</v>
      </c>
      <c r="G152" t="s">
        <v>336</v>
      </c>
      <c r="H152" t="s">
        <v>623</v>
      </c>
      <c r="I152" t="s">
        <v>203</v>
      </c>
      <c r="J152"/>
      <c r="K152" s="77">
        <v>3</v>
      </c>
      <c r="L152" t="s">
        <v>102</v>
      </c>
      <c r="M152" s="78">
        <v>3.0000000000000001E-3</v>
      </c>
      <c r="N152" s="78">
        <v>3.8899999999999997E-2</v>
      </c>
      <c r="O152" s="77">
        <v>199.98</v>
      </c>
      <c r="P152" s="77">
        <v>92.74</v>
      </c>
      <c r="Q152" s="77">
        <v>0</v>
      </c>
      <c r="R152" s="77">
        <v>0.185461452</v>
      </c>
      <c r="S152" s="78">
        <v>0</v>
      </c>
      <c r="T152" s="78">
        <f t="shared" si="5"/>
        <v>1.4020038448159101E-3</v>
      </c>
      <c r="U152" s="78">
        <f>R152/'סכום נכסי הקרן'!$C$42</f>
        <v>3.5377949983524066E-4</v>
      </c>
    </row>
    <row r="153" spans="2:21">
      <c r="B153" t="s">
        <v>648</v>
      </c>
      <c r="C153" t="s">
        <v>649</v>
      </c>
      <c r="D153" t="s">
        <v>100</v>
      </c>
      <c r="E153" t="s">
        <v>123</v>
      </c>
      <c r="F153" t="s">
        <v>650</v>
      </c>
      <c r="G153" t="s">
        <v>651</v>
      </c>
      <c r="H153" t="s">
        <v>2668</v>
      </c>
      <c r="I153" t="s">
        <v>206</v>
      </c>
      <c r="J153"/>
      <c r="K153" s="77">
        <v>3.02</v>
      </c>
      <c r="L153" t="s">
        <v>102</v>
      </c>
      <c r="M153" s="78">
        <v>1.4800000000000001E-2</v>
      </c>
      <c r="N153" s="78">
        <v>4.7E-2</v>
      </c>
      <c r="O153" s="77">
        <v>1056.9000000000001</v>
      </c>
      <c r="P153" s="77">
        <v>99.6</v>
      </c>
      <c r="Q153" s="77">
        <v>0</v>
      </c>
      <c r="R153" s="77">
        <v>1.0526724000000001</v>
      </c>
      <c r="S153" s="78">
        <v>0</v>
      </c>
      <c r="T153" s="78">
        <f t="shared" si="5"/>
        <v>7.9577224065494317E-3</v>
      </c>
      <c r="U153" s="78">
        <f>R153/'סכום נכסי הקרן'!$C$42</f>
        <v>2.0080394666723649E-3</v>
      </c>
    </row>
    <row r="154" spans="2:21">
      <c r="B154" t="s">
        <v>652</v>
      </c>
      <c r="C154" t="s">
        <v>653</v>
      </c>
      <c r="D154" t="s">
        <v>100</v>
      </c>
      <c r="E154" t="s">
        <v>123</v>
      </c>
      <c r="F154" t="s">
        <v>2667</v>
      </c>
      <c r="G154" t="s">
        <v>112</v>
      </c>
      <c r="H154" t="s">
        <v>2668</v>
      </c>
      <c r="I154" t="s">
        <v>206</v>
      </c>
      <c r="J154"/>
      <c r="K154" s="77">
        <v>1.26</v>
      </c>
      <c r="L154" t="s">
        <v>102</v>
      </c>
      <c r="M154" s="78">
        <v>4.9000000000000002E-2</v>
      </c>
      <c r="N154" s="78">
        <v>0</v>
      </c>
      <c r="O154" s="77">
        <v>175.02</v>
      </c>
      <c r="P154" s="77">
        <v>22.6</v>
      </c>
      <c r="Q154" s="77">
        <v>0</v>
      </c>
      <c r="R154" s="77">
        <v>3.9554520000000003E-2</v>
      </c>
      <c r="S154" s="78">
        <v>0</v>
      </c>
      <c r="T154" s="78">
        <f t="shared" si="5"/>
        <v>2.9901409981330146E-4</v>
      </c>
      <c r="U154" s="78">
        <f>R154/'סכום נכסי הקרן'!$C$42</f>
        <v>7.5452759325010701E-5</v>
      </c>
    </row>
    <row r="155" spans="2:21">
      <c r="B155" t="s">
        <v>655</v>
      </c>
      <c r="C155" t="s">
        <v>656</v>
      </c>
      <c r="D155" t="s">
        <v>100</v>
      </c>
      <c r="E155" t="s">
        <v>123</v>
      </c>
      <c r="F155" t="s">
        <v>657</v>
      </c>
      <c r="G155" t="s">
        <v>595</v>
      </c>
      <c r="H155" t="s">
        <v>2668</v>
      </c>
      <c r="I155" t="s">
        <v>206</v>
      </c>
      <c r="J155"/>
      <c r="K155" s="77">
        <v>0.01</v>
      </c>
      <c r="L155" t="s">
        <v>102</v>
      </c>
      <c r="M155" s="78">
        <v>0.03</v>
      </c>
      <c r="N155" s="78">
        <v>1E-4</v>
      </c>
      <c r="O155" s="77">
        <v>0.65</v>
      </c>
      <c r="P155" s="77">
        <v>29.41732</v>
      </c>
      <c r="Q155" s="77">
        <v>0</v>
      </c>
      <c r="R155" s="77">
        <v>1.9121258E-4</v>
      </c>
      <c r="S155" s="78">
        <v>0</v>
      </c>
      <c r="T155" s="78">
        <f t="shared" si="5"/>
        <v>1.4454797449616096E-6</v>
      </c>
      <c r="U155" s="78">
        <f>R155/'סכום נכסי הקרן'!$C$42</f>
        <v>3.6475014179553569E-7</v>
      </c>
    </row>
    <row r="156" spans="2:21">
      <c r="B156" t="s">
        <v>658</v>
      </c>
      <c r="C156" t="s">
        <v>659</v>
      </c>
      <c r="D156" t="s">
        <v>100</v>
      </c>
      <c r="E156" t="s">
        <v>123</v>
      </c>
      <c r="F156" t="s">
        <v>660</v>
      </c>
      <c r="G156" t="s">
        <v>336</v>
      </c>
      <c r="H156" t="s">
        <v>2668</v>
      </c>
      <c r="I156" t="s">
        <v>206</v>
      </c>
      <c r="J156"/>
      <c r="K156" s="77">
        <v>3.25</v>
      </c>
      <c r="L156" t="s">
        <v>102</v>
      </c>
      <c r="M156" s="78">
        <v>1.9E-2</v>
      </c>
      <c r="N156" s="78">
        <v>3.5200000000000002E-2</v>
      </c>
      <c r="O156" s="77">
        <v>513.38</v>
      </c>
      <c r="P156" s="77">
        <v>101.4</v>
      </c>
      <c r="Q156" s="77">
        <v>1.3639999999999999E-2</v>
      </c>
      <c r="R156" s="77">
        <v>0.53420732000000004</v>
      </c>
      <c r="S156" s="78">
        <v>0</v>
      </c>
      <c r="T156" s="78">
        <f t="shared" si="5"/>
        <v>4.038363274373606E-3</v>
      </c>
      <c r="U156" s="78">
        <f>R156/'סכום נכסי הקרן'!$C$42</f>
        <v>1.0190343946941834E-3</v>
      </c>
    </row>
    <row r="157" spans="2:21">
      <c r="B157" t="s">
        <v>661</v>
      </c>
      <c r="C157" t="s">
        <v>662</v>
      </c>
      <c r="D157" t="s">
        <v>100</v>
      </c>
      <c r="E157" t="s">
        <v>123</v>
      </c>
      <c r="F157" t="s">
        <v>663</v>
      </c>
      <c r="G157" t="s">
        <v>316</v>
      </c>
      <c r="H157" t="s">
        <v>2668</v>
      </c>
      <c r="I157" t="s">
        <v>206</v>
      </c>
      <c r="J157"/>
      <c r="K157" s="77">
        <v>2.36</v>
      </c>
      <c r="L157" t="s">
        <v>102</v>
      </c>
      <c r="M157" s="78">
        <v>1.6400000000000001E-2</v>
      </c>
      <c r="N157" s="78">
        <v>3.6499999999999998E-2</v>
      </c>
      <c r="O157" s="77">
        <v>225.59</v>
      </c>
      <c r="P157" s="77">
        <v>106.4</v>
      </c>
      <c r="Q157" s="77">
        <v>1.0200000000000001E-2</v>
      </c>
      <c r="R157" s="77">
        <v>0.25022776000000002</v>
      </c>
      <c r="S157" s="78">
        <v>0</v>
      </c>
      <c r="T157" s="78">
        <f t="shared" si="5"/>
        <v>1.8916075433275095E-3</v>
      </c>
      <c r="U157" s="78">
        <f>R157/'סכום נכסי הקרן'!$C$42</f>
        <v>4.7732534617324492E-4</v>
      </c>
    </row>
    <row r="158" spans="2:21">
      <c r="B158" s="79" t="s">
        <v>243</v>
      </c>
      <c r="C158" s="16"/>
      <c r="D158" s="16"/>
      <c r="E158" s="16"/>
      <c r="F158" s="16"/>
      <c r="K158" s="81">
        <v>4</v>
      </c>
      <c r="N158" s="80">
        <v>5.9700000000000003E-2</v>
      </c>
      <c r="O158" s="81">
        <v>19063</v>
      </c>
      <c r="Q158" s="81">
        <v>7.8890000000000002E-2</v>
      </c>
      <c r="R158" s="81">
        <v>17.486365004</v>
      </c>
      <c r="T158" s="80">
        <f t="shared" si="5"/>
        <v>0.13218893038464066</v>
      </c>
      <c r="U158" s="80">
        <f>R158/'סכום נכסי הקרן'!$C$42</f>
        <v>3.3356351944508533E-2</v>
      </c>
    </row>
    <row r="159" spans="2:21">
      <c r="B159" t="s">
        <v>664</v>
      </c>
      <c r="C159" t="s">
        <v>665</v>
      </c>
      <c r="D159" t="s">
        <v>100</v>
      </c>
      <c r="E159" t="s">
        <v>123</v>
      </c>
      <c r="F159" t="s">
        <v>350</v>
      </c>
      <c r="G159" t="s">
        <v>336</v>
      </c>
      <c r="H159" t="s">
        <v>351</v>
      </c>
      <c r="I159" t="s">
        <v>203</v>
      </c>
      <c r="J159"/>
      <c r="K159" s="77">
        <v>5.8</v>
      </c>
      <c r="L159" t="s">
        <v>102</v>
      </c>
      <c r="M159" s="78">
        <v>2.5499999999999998E-2</v>
      </c>
      <c r="N159" s="78">
        <v>5.57E-2</v>
      </c>
      <c r="O159" s="77">
        <v>953.5</v>
      </c>
      <c r="P159" s="77">
        <v>84.91</v>
      </c>
      <c r="Q159" s="77">
        <v>0</v>
      </c>
      <c r="R159" s="77">
        <v>0.80961685000000005</v>
      </c>
      <c r="S159" s="78">
        <v>0</v>
      </c>
      <c r="T159" s="78">
        <f t="shared" si="5"/>
        <v>6.1203334940338229E-3</v>
      </c>
      <c r="U159" s="78">
        <f>R159/'סכום נכסי הקרן'!$C$42</f>
        <v>1.5443955666387377E-3</v>
      </c>
    </row>
    <row r="160" spans="2:21">
      <c r="B160" t="s">
        <v>666</v>
      </c>
      <c r="C160" t="s">
        <v>667</v>
      </c>
      <c r="D160" t="s">
        <v>100</v>
      </c>
      <c r="E160" t="s">
        <v>123</v>
      </c>
      <c r="F160" t="s">
        <v>668</v>
      </c>
      <c r="G160" t="s">
        <v>421</v>
      </c>
      <c r="H160" t="s">
        <v>359</v>
      </c>
      <c r="I160" t="s">
        <v>149</v>
      </c>
      <c r="J160"/>
      <c r="K160" s="77">
        <v>5.39</v>
      </c>
      <c r="L160" t="s">
        <v>102</v>
      </c>
      <c r="M160" s="78">
        <v>1.95E-2</v>
      </c>
      <c r="N160" s="78">
        <v>5.3600000000000002E-2</v>
      </c>
      <c r="O160" s="77">
        <v>8.14</v>
      </c>
      <c r="P160" s="77">
        <v>83.94</v>
      </c>
      <c r="Q160" s="77">
        <v>0</v>
      </c>
      <c r="R160" s="77">
        <v>6.832716E-3</v>
      </c>
      <c r="S160" s="78">
        <v>0</v>
      </c>
      <c r="T160" s="78">
        <f t="shared" si="5"/>
        <v>5.1652211277496013E-5</v>
      </c>
      <c r="U160" s="78">
        <f>R160/'סכום נכסי הקרן'!$C$42</f>
        <v>1.3033839770629243E-5</v>
      </c>
    </row>
    <row r="161" spans="2:21">
      <c r="B161" t="s">
        <v>669</v>
      </c>
      <c r="C161" t="s">
        <v>670</v>
      </c>
      <c r="D161" t="s">
        <v>100</v>
      </c>
      <c r="E161" t="s">
        <v>123</v>
      </c>
      <c r="F161" t="s">
        <v>671</v>
      </c>
      <c r="G161" t="s">
        <v>336</v>
      </c>
      <c r="H161" t="s">
        <v>351</v>
      </c>
      <c r="I161" t="s">
        <v>203</v>
      </c>
      <c r="J161"/>
      <c r="K161" s="77">
        <v>1.06</v>
      </c>
      <c r="L161" t="s">
        <v>102</v>
      </c>
      <c r="M161" s="78">
        <v>2.5499999999999998E-2</v>
      </c>
      <c r="N161" s="78">
        <v>5.2600000000000001E-2</v>
      </c>
      <c r="O161" s="77">
        <v>152.82</v>
      </c>
      <c r="P161" s="77">
        <v>97.92</v>
      </c>
      <c r="Q161" s="77">
        <v>0</v>
      </c>
      <c r="R161" s="77">
        <v>0.14964134400000001</v>
      </c>
      <c r="S161" s="78">
        <v>0</v>
      </c>
      <c r="T161" s="78">
        <f t="shared" si="5"/>
        <v>1.131220193571116E-3</v>
      </c>
      <c r="U161" s="78">
        <f>R161/'סכום נכסי הקרן'!$C$42</f>
        <v>2.8545036860270671E-4</v>
      </c>
    </row>
    <row r="162" spans="2:21">
      <c r="B162" t="s">
        <v>672</v>
      </c>
      <c r="C162" t="s">
        <v>673</v>
      </c>
      <c r="D162" t="s">
        <v>100</v>
      </c>
      <c r="E162" t="s">
        <v>123</v>
      </c>
      <c r="F162" t="s">
        <v>447</v>
      </c>
      <c r="G162" t="s">
        <v>127</v>
      </c>
      <c r="H162" t="s">
        <v>351</v>
      </c>
      <c r="I162" t="s">
        <v>203</v>
      </c>
      <c r="J162"/>
      <c r="K162" s="77">
        <v>1.43</v>
      </c>
      <c r="L162" t="s">
        <v>102</v>
      </c>
      <c r="M162" s="78">
        <v>2.7E-2</v>
      </c>
      <c r="N162" s="78">
        <v>5.7200000000000001E-2</v>
      </c>
      <c r="O162" s="77">
        <v>5.46</v>
      </c>
      <c r="P162" s="77">
        <v>96.02</v>
      </c>
      <c r="Q162" s="77">
        <v>0</v>
      </c>
      <c r="R162" s="77">
        <v>5.2426920000000002E-3</v>
      </c>
      <c r="S162" s="78">
        <v>0</v>
      </c>
      <c r="T162" s="78">
        <f t="shared" si="5"/>
        <v>3.9632356276309178E-5</v>
      </c>
      <c r="U162" s="78">
        <f>R162/'סכום נכסי הקרן'!$C$42</f>
        <v>1.0000767995444237E-5</v>
      </c>
    </row>
    <row r="163" spans="2:21">
      <c r="B163" t="s">
        <v>674</v>
      </c>
      <c r="C163" t="s">
        <v>675</v>
      </c>
      <c r="D163" t="s">
        <v>100</v>
      </c>
      <c r="E163" t="s">
        <v>123</v>
      </c>
      <c r="F163" t="s">
        <v>447</v>
      </c>
      <c r="G163" t="s">
        <v>127</v>
      </c>
      <c r="H163" t="s">
        <v>351</v>
      </c>
      <c r="I163" t="s">
        <v>203</v>
      </c>
      <c r="J163"/>
      <c r="K163" s="77">
        <v>3.71</v>
      </c>
      <c r="L163" t="s">
        <v>102</v>
      </c>
      <c r="M163" s="78">
        <v>4.5600000000000002E-2</v>
      </c>
      <c r="N163" s="78">
        <v>5.6399999999999999E-2</v>
      </c>
      <c r="O163" s="77">
        <v>233.72</v>
      </c>
      <c r="P163" s="77">
        <v>96.5</v>
      </c>
      <c r="Q163" s="77">
        <v>0</v>
      </c>
      <c r="R163" s="77">
        <v>0.22553980000000001</v>
      </c>
      <c r="S163" s="78">
        <v>0</v>
      </c>
      <c r="T163" s="78">
        <f t="shared" si="5"/>
        <v>1.7049778449864149E-3</v>
      </c>
      <c r="U163" s="78">
        <f>R163/'סכום נכסי הקרן'!$C$42</f>
        <v>4.3023149434277163E-4</v>
      </c>
    </row>
    <row r="164" spans="2:21">
      <c r="B164" t="s">
        <v>676</v>
      </c>
      <c r="C164" t="s">
        <v>677</v>
      </c>
      <c r="D164" t="s">
        <v>100</v>
      </c>
      <c r="E164" t="s">
        <v>123</v>
      </c>
      <c r="F164" t="s">
        <v>464</v>
      </c>
      <c r="G164" t="s">
        <v>132</v>
      </c>
      <c r="H164" t="s">
        <v>465</v>
      </c>
      <c r="I164" t="s">
        <v>149</v>
      </c>
      <c r="J164"/>
      <c r="K164" s="77">
        <v>8.61</v>
      </c>
      <c r="L164" t="s">
        <v>102</v>
      </c>
      <c r="M164" s="78">
        <v>2.7900000000000001E-2</v>
      </c>
      <c r="N164" s="78">
        <v>5.4899999999999997E-2</v>
      </c>
      <c r="O164" s="77">
        <v>228.03</v>
      </c>
      <c r="P164" s="77">
        <v>80.599999999999994</v>
      </c>
      <c r="Q164" s="77">
        <v>0</v>
      </c>
      <c r="R164" s="77">
        <v>0.18379218</v>
      </c>
      <c r="S164" s="78">
        <v>0</v>
      </c>
      <c r="T164" s="78">
        <f t="shared" si="5"/>
        <v>1.3893849111409836E-3</v>
      </c>
      <c r="U164" s="78">
        <f>R164/'סכום נכסי הקרן'!$C$42</f>
        <v>3.5059525746637915E-4</v>
      </c>
    </row>
    <row r="165" spans="2:21">
      <c r="B165" t="s">
        <v>678</v>
      </c>
      <c r="C165" t="s">
        <v>679</v>
      </c>
      <c r="D165" t="s">
        <v>100</v>
      </c>
      <c r="E165" t="s">
        <v>123</v>
      </c>
      <c r="F165" t="s">
        <v>680</v>
      </c>
      <c r="G165" t="s">
        <v>128</v>
      </c>
      <c r="H165" t="s">
        <v>465</v>
      </c>
      <c r="I165" t="s">
        <v>149</v>
      </c>
      <c r="J165"/>
      <c r="K165" s="77">
        <v>1.51</v>
      </c>
      <c r="L165" t="s">
        <v>102</v>
      </c>
      <c r="M165" s="78">
        <v>6.0999999999999999E-2</v>
      </c>
      <c r="N165" s="78">
        <v>6.0100000000000001E-2</v>
      </c>
      <c r="O165" s="77">
        <v>488.63</v>
      </c>
      <c r="P165" s="77">
        <v>102.98</v>
      </c>
      <c r="Q165" s="77">
        <v>0</v>
      </c>
      <c r="R165" s="77">
        <v>0.50319117400000002</v>
      </c>
      <c r="S165" s="78">
        <v>0</v>
      </c>
      <c r="T165" s="78">
        <f t="shared" si="5"/>
        <v>3.8038953810489505E-3</v>
      </c>
      <c r="U165" s="78">
        <f>R165/'סכום נכסי הקרן'!$C$42</f>
        <v>9.5986912611483041E-4</v>
      </c>
    </row>
    <row r="166" spans="2:21">
      <c r="B166" t="s">
        <v>681</v>
      </c>
      <c r="C166" t="s">
        <v>682</v>
      </c>
      <c r="D166" t="s">
        <v>100</v>
      </c>
      <c r="E166" t="s">
        <v>123</v>
      </c>
      <c r="F166" t="s">
        <v>496</v>
      </c>
      <c r="G166" t="s">
        <v>421</v>
      </c>
      <c r="H166" t="s">
        <v>465</v>
      </c>
      <c r="I166" t="s">
        <v>149</v>
      </c>
      <c r="J166"/>
      <c r="K166" s="77">
        <v>7.21</v>
      </c>
      <c r="L166" t="s">
        <v>102</v>
      </c>
      <c r="M166" s="78">
        <v>3.0499999999999999E-2</v>
      </c>
      <c r="N166" s="78">
        <v>5.62E-2</v>
      </c>
      <c r="O166" s="77">
        <v>405.9</v>
      </c>
      <c r="P166" s="77">
        <v>84.73</v>
      </c>
      <c r="Q166" s="77">
        <v>0</v>
      </c>
      <c r="R166" s="77">
        <v>0.34391906999999999</v>
      </c>
      <c r="S166" s="78">
        <v>0</v>
      </c>
      <c r="T166" s="78">
        <f t="shared" si="5"/>
        <v>2.5998710419107046E-3</v>
      </c>
      <c r="U166" s="78">
        <f>R166/'סכום נכסי הקרן'!$C$42</f>
        <v>6.5604747108526421E-4</v>
      </c>
    </row>
    <row r="167" spans="2:21">
      <c r="B167" t="s">
        <v>683</v>
      </c>
      <c r="C167" t="s">
        <v>684</v>
      </c>
      <c r="D167" t="s">
        <v>100</v>
      </c>
      <c r="E167" t="s">
        <v>123</v>
      </c>
      <c r="F167" t="s">
        <v>496</v>
      </c>
      <c r="G167" t="s">
        <v>421</v>
      </c>
      <c r="H167" t="s">
        <v>465</v>
      </c>
      <c r="I167" t="s">
        <v>149</v>
      </c>
      <c r="J167"/>
      <c r="K167" s="77">
        <v>2.65</v>
      </c>
      <c r="L167" t="s">
        <v>102</v>
      </c>
      <c r="M167" s="78">
        <v>2.9100000000000001E-2</v>
      </c>
      <c r="N167" s="78">
        <v>5.1900000000000002E-2</v>
      </c>
      <c r="O167" s="77">
        <v>193.49</v>
      </c>
      <c r="P167" s="77">
        <v>94.88</v>
      </c>
      <c r="Q167" s="77">
        <v>0</v>
      </c>
      <c r="R167" s="77">
        <v>0.183583312</v>
      </c>
      <c r="S167" s="78">
        <v>0</v>
      </c>
      <c r="T167" s="78">
        <f t="shared" si="5"/>
        <v>1.3878059644871043E-3</v>
      </c>
      <c r="U167" s="78">
        <f>R167/'סכום נכסי הקרן'!$C$42</f>
        <v>3.5019682848949618E-4</v>
      </c>
    </row>
    <row r="168" spans="2:21">
      <c r="B168" t="s">
        <v>685</v>
      </c>
      <c r="C168" t="s">
        <v>686</v>
      </c>
      <c r="D168" t="s">
        <v>100</v>
      </c>
      <c r="E168" t="s">
        <v>123</v>
      </c>
      <c r="F168" t="s">
        <v>496</v>
      </c>
      <c r="G168" t="s">
        <v>421</v>
      </c>
      <c r="H168" t="s">
        <v>465</v>
      </c>
      <c r="I168" t="s">
        <v>149</v>
      </c>
      <c r="J168"/>
      <c r="K168" s="77">
        <v>6.45</v>
      </c>
      <c r="L168" t="s">
        <v>102</v>
      </c>
      <c r="M168" s="78">
        <v>3.0499999999999999E-2</v>
      </c>
      <c r="N168" s="78">
        <v>5.5899999999999998E-2</v>
      </c>
      <c r="O168" s="77">
        <v>545.71</v>
      </c>
      <c r="P168" s="77">
        <v>86.53</v>
      </c>
      <c r="Q168" s="77">
        <v>0</v>
      </c>
      <c r="R168" s="77">
        <v>0.47220286299999997</v>
      </c>
      <c r="S168" s="78">
        <v>0</v>
      </c>
      <c r="T168" s="78">
        <f t="shared" si="5"/>
        <v>3.569637907607239E-3</v>
      </c>
      <c r="U168" s="78">
        <f>R168/'סכום נכסי הקרן'!$C$42</f>
        <v>9.0075695456600139E-4</v>
      </c>
    </row>
    <row r="169" spans="2:21">
      <c r="B169" t="s">
        <v>687</v>
      </c>
      <c r="C169" t="s">
        <v>688</v>
      </c>
      <c r="D169" t="s">
        <v>100</v>
      </c>
      <c r="E169" t="s">
        <v>123</v>
      </c>
      <c r="F169" t="s">
        <v>496</v>
      </c>
      <c r="G169" t="s">
        <v>421</v>
      </c>
      <c r="H169" t="s">
        <v>465</v>
      </c>
      <c r="I169" t="s">
        <v>149</v>
      </c>
      <c r="J169"/>
      <c r="K169" s="77">
        <v>8.07</v>
      </c>
      <c r="L169" t="s">
        <v>102</v>
      </c>
      <c r="M169" s="78">
        <v>2.63E-2</v>
      </c>
      <c r="N169" s="78">
        <v>5.62E-2</v>
      </c>
      <c r="O169" s="77">
        <v>586.35</v>
      </c>
      <c r="P169" s="77">
        <v>79.77</v>
      </c>
      <c r="Q169" s="77">
        <v>0</v>
      </c>
      <c r="R169" s="77">
        <v>0.46773139499999999</v>
      </c>
      <c r="S169" s="78">
        <v>0</v>
      </c>
      <c r="T169" s="78">
        <f t="shared" si="5"/>
        <v>3.5358356524196151E-3</v>
      </c>
      <c r="U169" s="78">
        <f>R169/'סכום נכסי הקרן'!$C$42</f>
        <v>8.9222734533718289E-4</v>
      </c>
    </row>
    <row r="170" spans="2:21">
      <c r="B170" t="s">
        <v>689</v>
      </c>
      <c r="C170" t="s">
        <v>690</v>
      </c>
      <c r="D170" t="s">
        <v>100</v>
      </c>
      <c r="E170" t="s">
        <v>123</v>
      </c>
      <c r="F170" t="s">
        <v>505</v>
      </c>
      <c r="G170" t="s">
        <v>421</v>
      </c>
      <c r="H170" t="s">
        <v>465</v>
      </c>
      <c r="I170" t="s">
        <v>149</v>
      </c>
      <c r="J170"/>
      <c r="K170" s="77">
        <v>5.98</v>
      </c>
      <c r="L170" t="s">
        <v>102</v>
      </c>
      <c r="M170" s="78">
        <v>2.64E-2</v>
      </c>
      <c r="N170" s="78">
        <v>5.4699999999999999E-2</v>
      </c>
      <c r="O170" s="77">
        <v>1000.2</v>
      </c>
      <c r="P170" s="77">
        <v>85.2</v>
      </c>
      <c r="Q170" s="77">
        <v>1.32E-2</v>
      </c>
      <c r="R170" s="77">
        <v>0.86537039999999998</v>
      </c>
      <c r="S170" s="78">
        <v>0</v>
      </c>
      <c r="T170" s="78">
        <f t="shared" si="5"/>
        <v>6.5418048597499501E-3</v>
      </c>
      <c r="U170" s="78">
        <f>R170/'סכום נכסי הקרן'!$C$42</f>
        <v>1.6507490046191492E-3</v>
      </c>
    </row>
    <row r="171" spans="2:21">
      <c r="B171" t="s">
        <v>691</v>
      </c>
      <c r="C171" t="s">
        <v>692</v>
      </c>
      <c r="D171" t="s">
        <v>100</v>
      </c>
      <c r="E171" t="s">
        <v>123</v>
      </c>
      <c r="F171" t="s">
        <v>693</v>
      </c>
      <c r="G171" t="s">
        <v>421</v>
      </c>
      <c r="H171" t="s">
        <v>453</v>
      </c>
      <c r="I171" t="s">
        <v>203</v>
      </c>
      <c r="J171"/>
      <c r="K171" s="77">
        <v>3.98</v>
      </c>
      <c r="L171" t="s">
        <v>102</v>
      </c>
      <c r="M171" s="78">
        <v>4.7E-2</v>
      </c>
      <c r="N171" s="78">
        <v>5.3400000000000003E-2</v>
      </c>
      <c r="O171" s="77">
        <v>299.69</v>
      </c>
      <c r="P171" s="77">
        <v>100.52</v>
      </c>
      <c r="Q171" s="77">
        <v>0</v>
      </c>
      <c r="R171" s="77">
        <v>0.30124838799999998</v>
      </c>
      <c r="S171" s="78">
        <v>0</v>
      </c>
      <c r="T171" s="78">
        <f t="shared" si="5"/>
        <v>2.2773001810672496E-3</v>
      </c>
      <c r="U171" s="78">
        <f>R171/'סכום נכסי הקרן'!$C$42</f>
        <v>5.7465043481279602E-4</v>
      </c>
    </row>
    <row r="172" spans="2:21">
      <c r="B172" t="s">
        <v>694</v>
      </c>
      <c r="C172" t="s">
        <v>695</v>
      </c>
      <c r="D172" t="s">
        <v>100</v>
      </c>
      <c r="E172" t="s">
        <v>123</v>
      </c>
      <c r="F172" t="s">
        <v>505</v>
      </c>
      <c r="G172" t="s">
        <v>421</v>
      </c>
      <c r="H172" t="s">
        <v>465</v>
      </c>
      <c r="I172" t="s">
        <v>149</v>
      </c>
      <c r="J172"/>
      <c r="K172" s="77">
        <v>7.6</v>
      </c>
      <c r="L172" t="s">
        <v>102</v>
      </c>
      <c r="M172" s="78">
        <v>2.5000000000000001E-2</v>
      </c>
      <c r="N172" s="78">
        <v>5.74E-2</v>
      </c>
      <c r="O172" s="77">
        <v>556.53</v>
      </c>
      <c r="P172" s="77">
        <v>79.12</v>
      </c>
      <c r="Q172" s="77">
        <v>6.96E-3</v>
      </c>
      <c r="R172" s="77">
        <v>0.44728653600000001</v>
      </c>
      <c r="S172" s="78">
        <v>0</v>
      </c>
      <c r="T172" s="78">
        <f t="shared" si="5"/>
        <v>3.3812818590808293E-3</v>
      </c>
      <c r="U172" s="78">
        <f>R172/'סכום נכסי הקרן'!$C$42</f>
        <v>8.5322747817760734E-4</v>
      </c>
    </row>
    <row r="173" spans="2:21">
      <c r="B173" t="s">
        <v>696</v>
      </c>
      <c r="C173" t="s">
        <v>697</v>
      </c>
      <c r="D173" t="s">
        <v>100</v>
      </c>
      <c r="E173" t="s">
        <v>123</v>
      </c>
      <c r="F173" t="s">
        <v>698</v>
      </c>
      <c r="G173" t="s">
        <v>421</v>
      </c>
      <c r="H173" t="s">
        <v>465</v>
      </c>
      <c r="I173" t="s">
        <v>149</v>
      </c>
      <c r="J173"/>
      <c r="K173" s="77">
        <v>6.47</v>
      </c>
      <c r="L173" t="s">
        <v>102</v>
      </c>
      <c r="M173" s="78">
        <v>2.98E-2</v>
      </c>
      <c r="N173" s="78">
        <v>5.5399999999999998E-2</v>
      </c>
      <c r="O173" s="77">
        <v>318.19</v>
      </c>
      <c r="P173" s="77">
        <v>86.29</v>
      </c>
      <c r="Q173" s="77">
        <v>0</v>
      </c>
      <c r="R173" s="77">
        <v>0.27456615099999998</v>
      </c>
      <c r="S173" s="78">
        <v>0</v>
      </c>
      <c r="T173" s="78">
        <f t="shared" si="5"/>
        <v>2.0755946597371929E-3</v>
      </c>
      <c r="U173" s="78">
        <f>R173/'סכום נכסי הקרן'!$C$42</f>
        <v>5.2375237293228547E-4</v>
      </c>
    </row>
    <row r="174" spans="2:21">
      <c r="B174" t="s">
        <v>699</v>
      </c>
      <c r="C174" t="s">
        <v>700</v>
      </c>
      <c r="D174" t="s">
        <v>100</v>
      </c>
      <c r="E174" t="s">
        <v>123</v>
      </c>
      <c r="F174" t="s">
        <v>698</v>
      </c>
      <c r="G174" t="s">
        <v>421</v>
      </c>
      <c r="H174" t="s">
        <v>465</v>
      </c>
      <c r="I174" t="s">
        <v>149</v>
      </c>
      <c r="J174"/>
      <c r="K174" s="77">
        <v>5.2</v>
      </c>
      <c r="L174" t="s">
        <v>102</v>
      </c>
      <c r="M174" s="78">
        <v>3.4299999999999997E-2</v>
      </c>
      <c r="N174" s="78">
        <v>5.3100000000000001E-2</v>
      </c>
      <c r="O174" s="77">
        <v>401.17</v>
      </c>
      <c r="P174" s="77">
        <v>91.92</v>
      </c>
      <c r="Q174" s="77">
        <v>0</v>
      </c>
      <c r="R174" s="77">
        <v>0.36875546399999998</v>
      </c>
      <c r="S174" s="78">
        <v>0</v>
      </c>
      <c r="T174" s="78">
        <f t="shared" si="5"/>
        <v>2.7876228334763327E-3</v>
      </c>
      <c r="U174" s="78">
        <f>R174/'סכום נכסי הקרן'!$C$42</f>
        <v>7.0342447019897201E-4</v>
      </c>
    </row>
    <row r="175" spans="2:21">
      <c r="B175" t="s">
        <v>701</v>
      </c>
      <c r="C175" t="s">
        <v>702</v>
      </c>
      <c r="D175" t="s">
        <v>100</v>
      </c>
      <c r="E175" t="s">
        <v>123</v>
      </c>
      <c r="F175" t="s">
        <v>523</v>
      </c>
      <c r="G175" t="s">
        <v>421</v>
      </c>
      <c r="H175" t="s">
        <v>465</v>
      </c>
      <c r="I175" t="s">
        <v>149</v>
      </c>
      <c r="J175"/>
      <c r="K175" s="77">
        <v>1.79</v>
      </c>
      <c r="L175" t="s">
        <v>102</v>
      </c>
      <c r="M175" s="78">
        <v>3.61E-2</v>
      </c>
      <c r="N175" s="78">
        <v>5.21E-2</v>
      </c>
      <c r="O175" s="77">
        <v>823.4</v>
      </c>
      <c r="P175" s="77">
        <v>97.92</v>
      </c>
      <c r="Q175" s="77">
        <v>0</v>
      </c>
      <c r="R175" s="77">
        <v>0.80627327999999998</v>
      </c>
      <c r="S175" s="78">
        <v>0</v>
      </c>
      <c r="T175" s="78">
        <f t="shared" si="5"/>
        <v>6.0950576324202118E-3</v>
      </c>
      <c r="U175" s="78">
        <f>R175/'סכום נכסי הקרן'!$C$42</f>
        <v>1.5380174944867732E-3</v>
      </c>
    </row>
    <row r="176" spans="2:21">
      <c r="B176" t="s">
        <v>703</v>
      </c>
      <c r="C176" t="s">
        <v>704</v>
      </c>
      <c r="D176" t="s">
        <v>100</v>
      </c>
      <c r="E176" t="s">
        <v>123</v>
      </c>
      <c r="F176" t="s">
        <v>523</v>
      </c>
      <c r="G176" t="s">
        <v>421</v>
      </c>
      <c r="H176" t="s">
        <v>465</v>
      </c>
      <c r="I176" t="s">
        <v>149</v>
      </c>
      <c r="J176"/>
      <c r="K176" s="77">
        <v>2.8</v>
      </c>
      <c r="L176" t="s">
        <v>102</v>
      </c>
      <c r="M176" s="78">
        <v>3.3000000000000002E-2</v>
      </c>
      <c r="N176" s="78">
        <v>4.8399999999999999E-2</v>
      </c>
      <c r="O176" s="77">
        <v>271</v>
      </c>
      <c r="P176" s="77">
        <v>96.15</v>
      </c>
      <c r="Q176" s="77">
        <v>0</v>
      </c>
      <c r="R176" s="77">
        <v>0.26056649999999998</v>
      </c>
      <c r="S176" s="78">
        <v>0</v>
      </c>
      <c r="T176" s="78">
        <f t="shared" si="5"/>
        <v>1.9697636942377912E-3</v>
      </c>
      <c r="U176" s="78">
        <f>R176/'סכום נכסי הקרן'!$C$42</f>
        <v>4.9704714941959597E-4</v>
      </c>
    </row>
    <row r="177" spans="2:21">
      <c r="B177" t="s">
        <v>705</v>
      </c>
      <c r="C177" t="s">
        <v>706</v>
      </c>
      <c r="D177" t="s">
        <v>100</v>
      </c>
      <c r="E177" t="s">
        <v>123</v>
      </c>
      <c r="F177" t="s">
        <v>523</v>
      </c>
      <c r="G177" t="s">
        <v>421</v>
      </c>
      <c r="H177" t="s">
        <v>465</v>
      </c>
      <c r="I177" t="s">
        <v>149</v>
      </c>
      <c r="J177"/>
      <c r="K177" s="77">
        <v>5.15</v>
      </c>
      <c r="L177" t="s">
        <v>102</v>
      </c>
      <c r="M177" s="78">
        <v>2.6200000000000001E-2</v>
      </c>
      <c r="N177" s="78">
        <v>5.2699999999999997E-2</v>
      </c>
      <c r="O177" s="77">
        <v>587.14</v>
      </c>
      <c r="P177" s="77">
        <v>88.74</v>
      </c>
      <c r="Q177" s="77">
        <v>0</v>
      </c>
      <c r="R177" s="77">
        <v>0.52102803600000003</v>
      </c>
      <c r="S177" s="78">
        <v>0</v>
      </c>
      <c r="T177" s="78">
        <f t="shared" si="5"/>
        <v>3.9387339085907858E-3</v>
      </c>
      <c r="U177" s="78">
        <f>R177/'סכום נכסי הקרן'!$C$42</f>
        <v>9.9389407334208603E-4</v>
      </c>
    </row>
    <row r="178" spans="2:21">
      <c r="B178" t="s">
        <v>707</v>
      </c>
      <c r="C178" t="s">
        <v>708</v>
      </c>
      <c r="D178" t="s">
        <v>100</v>
      </c>
      <c r="E178" t="s">
        <v>123</v>
      </c>
      <c r="F178" t="s">
        <v>709</v>
      </c>
      <c r="G178" t="s">
        <v>710</v>
      </c>
      <c r="H178" t="s">
        <v>453</v>
      </c>
      <c r="I178" t="s">
        <v>203</v>
      </c>
      <c r="J178"/>
      <c r="K178" s="77">
        <v>0.43</v>
      </c>
      <c r="L178" t="s">
        <v>102</v>
      </c>
      <c r="M178" s="78">
        <v>2.4E-2</v>
      </c>
      <c r="N178" s="78">
        <v>6.0900000000000003E-2</v>
      </c>
      <c r="O178" s="77">
        <v>23.19</v>
      </c>
      <c r="P178" s="77">
        <v>98.7</v>
      </c>
      <c r="Q178" s="77">
        <v>0</v>
      </c>
      <c r="R178" s="77">
        <v>2.2888530000000001E-2</v>
      </c>
      <c r="S178" s="78">
        <v>0</v>
      </c>
      <c r="T178" s="78">
        <f t="shared" si="5"/>
        <v>1.7302682965182601E-4</v>
      </c>
      <c r="U178" s="78">
        <f>R178/'סכום נכסי הקרן'!$C$42</f>
        <v>4.3661324809232598E-5</v>
      </c>
    </row>
    <row r="179" spans="2:21">
      <c r="B179" t="s">
        <v>711</v>
      </c>
      <c r="C179" t="s">
        <v>712</v>
      </c>
      <c r="D179" t="s">
        <v>100</v>
      </c>
      <c r="E179" t="s">
        <v>123</v>
      </c>
      <c r="F179" t="s">
        <v>709</v>
      </c>
      <c r="G179" t="s">
        <v>710</v>
      </c>
      <c r="H179" t="s">
        <v>453</v>
      </c>
      <c r="I179" t="s">
        <v>203</v>
      </c>
      <c r="J179"/>
      <c r="K179" s="77">
        <v>2.54</v>
      </c>
      <c r="L179" t="s">
        <v>102</v>
      </c>
      <c r="M179" s="78">
        <v>2.3E-2</v>
      </c>
      <c r="N179" s="78">
        <v>5.7299999999999997E-2</v>
      </c>
      <c r="O179" s="77">
        <v>205.33</v>
      </c>
      <c r="P179" s="77">
        <v>91.98</v>
      </c>
      <c r="Q179" s="77">
        <v>0</v>
      </c>
      <c r="R179" s="77">
        <v>0.188862534</v>
      </c>
      <c r="S179" s="78">
        <v>0</v>
      </c>
      <c r="T179" s="78">
        <f t="shared" si="5"/>
        <v>1.427714470873848E-3</v>
      </c>
      <c r="U179" s="78">
        <f>R179/'סכום נכסי הקרן'!$C$42</f>
        <v>3.6026727978025392E-4</v>
      </c>
    </row>
    <row r="180" spans="2:21">
      <c r="B180" t="s">
        <v>713</v>
      </c>
      <c r="C180" t="s">
        <v>714</v>
      </c>
      <c r="D180" t="s">
        <v>100</v>
      </c>
      <c r="E180" t="s">
        <v>123</v>
      </c>
      <c r="F180" t="s">
        <v>709</v>
      </c>
      <c r="G180" t="s">
        <v>710</v>
      </c>
      <c r="H180" t="s">
        <v>453</v>
      </c>
      <c r="I180" t="s">
        <v>203</v>
      </c>
      <c r="J180"/>
      <c r="K180" s="77">
        <v>1.62</v>
      </c>
      <c r="L180" t="s">
        <v>102</v>
      </c>
      <c r="M180" s="78">
        <v>2.75E-2</v>
      </c>
      <c r="N180" s="78">
        <v>5.8299999999999998E-2</v>
      </c>
      <c r="O180" s="77">
        <v>151.26</v>
      </c>
      <c r="P180" s="77">
        <v>95.52</v>
      </c>
      <c r="Q180" s="77">
        <v>0</v>
      </c>
      <c r="R180" s="77">
        <v>0.14448355199999999</v>
      </c>
      <c r="S180" s="78">
        <v>0</v>
      </c>
      <c r="T180" s="78">
        <f t="shared" si="5"/>
        <v>1.0922296425063009E-3</v>
      </c>
      <c r="U180" s="78">
        <f>R180/'סכום נכסי הקרן'!$C$42</f>
        <v>2.7561155274994276E-4</v>
      </c>
    </row>
    <row r="181" spans="2:21">
      <c r="B181" t="s">
        <v>715</v>
      </c>
      <c r="C181" t="s">
        <v>716</v>
      </c>
      <c r="D181" t="s">
        <v>100</v>
      </c>
      <c r="E181" t="s">
        <v>123</v>
      </c>
      <c r="F181" t="s">
        <v>709</v>
      </c>
      <c r="G181" t="s">
        <v>710</v>
      </c>
      <c r="H181" t="s">
        <v>453</v>
      </c>
      <c r="I181" t="s">
        <v>203</v>
      </c>
      <c r="J181"/>
      <c r="K181" s="77">
        <v>2.48</v>
      </c>
      <c r="L181" t="s">
        <v>102</v>
      </c>
      <c r="M181" s="78">
        <v>2.1499999999999998E-2</v>
      </c>
      <c r="N181" s="78">
        <v>5.8099999999999999E-2</v>
      </c>
      <c r="O181" s="77">
        <v>160.74</v>
      </c>
      <c r="P181" s="77">
        <v>91.65</v>
      </c>
      <c r="Q181" s="77">
        <v>8.9300000000000004E-3</v>
      </c>
      <c r="R181" s="77">
        <v>0.15624821</v>
      </c>
      <c r="S181" s="78">
        <v>0</v>
      </c>
      <c r="T181" s="78">
        <f t="shared" si="5"/>
        <v>1.1811650820333474E-3</v>
      </c>
      <c r="U181" s="78">
        <f>R181/'סכום נכסי הקרן'!$C$42</f>
        <v>2.9805338515278982E-4</v>
      </c>
    </row>
    <row r="182" spans="2:21">
      <c r="B182" t="s">
        <v>717</v>
      </c>
      <c r="C182" t="s">
        <v>718</v>
      </c>
      <c r="D182" t="s">
        <v>100</v>
      </c>
      <c r="E182" t="s">
        <v>123</v>
      </c>
      <c r="F182" t="s">
        <v>532</v>
      </c>
      <c r="G182" t="s">
        <v>533</v>
      </c>
      <c r="H182" t="s">
        <v>534</v>
      </c>
      <c r="I182" t="s">
        <v>149</v>
      </c>
      <c r="J182"/>
      <c r="K182" s="77">
        <v>1.06</v>
      </c>
      <c r="L182" t="s">
        <v>102</v>
      </c>
      <c r="M182" s="78">
        <v>3.0499999999999999E-2</v>
      </c>
      <c r="N182" s="78">
        <v>5.8700000000000002E-2</v>
      </c>
      <c r="O182" s="77">
        <v>11.93</v>
      </c>
      <c r="P182" s="77">
        <v>97.91</v>
      </c>
      <c r="Q182" s="77">
        <v>0</v>
      </c>
      <c r="R182" s="77">
        <v>1.1680663000000001E-2</v>
      </c>
      <c r="S182" s="78">
        <v>0</v>
      </c>
      <c r="T182" s="78">
        <f t="shared" si="5"/>
        <v>8.8300475702082521E-5</v>
      </c>
      <c r="U182" s="78">
        <f>R182/'סכום נכסי הקרן'!$C$42</f>
        <v>2.2281606605150499E-5</v>
      </c>
    </row>
    <row r="183" spans="2:21">
      <c r="B183" t="s">
        <v>719</v>
      </c>
      <c r="C183" t="s">
        <v>720</v>
      </c>
      <c r="D183" t="s">
        <v>100</v>
      </c>
      <c r="E183" t="s">
        <v>123</v>
      </c>
      <c r="F183" t="s">
        <v>532</v>
      </c>
      <c r="G183" t="s">
        <v>533</v>
      </c>
      <c r="H183" t="s">
        <v>534</v>
      </c>
      <c r="I183" t="s">
        <v>149</v>
      </c>
      <c r="J183"/>
      <c r="K183" s="77">
        <v>2.68</v>
      </c>
      <c r="L183" t="s">
        <v>102</v>
      </c>
      <c r="M183" s="78">
        <v>2.58E-2</v>
      </c>
      <c r="N183" s="78">
        <v>5.8599999999999999E-2</v>
      </c>
      <c r="O183" s="77">
        <v>173.43</v>
      </c>
      <c r="P183" s="77">
        <v>92.5</v>
      </c>
      <c r="Q183" s="77">
        <v>0</v>
      </c>
      <c r="R183" s="77">
        <v>0.16042275</v>
      </c>
      <c r="S183" s="78">
        <v>0</v>
      </c>
      <c r="T183" s="78">
        <f t="shared" si="5"/>
        <v>1.2127226971993164E-3</v>
      </c>
      <c r="U183" s="78">
        <f>R183/'סכום נכסי הקרן'!$C$42</f>
        <v>3.0601658536132809E-4</v>
      </c>
    </row>
    <row r="184" spans="2:21">
      <c r="B184" t="s">
        <v>721</v>
      </c>
      <c r="C184" t="s">
        <v>722</v>
      </c>
      <c r="D184" t="s">
        <v>100</v>
      </c>
      <c r="E184" t="s">
        <v>123</v>
      </c>
      <c r="F184" t="s">
        <v>547</v>
      </c>
      <c r="G184" t="s">
        <v>132</v>
      </c>
      <c r="H184" t="s">
        <v>527</v>
      </c>
      <c r="I184" t="s">
        <v>203</v>
      </c>
      <c r="J184"/>
      <c r="K184" s="77">
        <v>1.78</v>
      </c>
      <c r="L184" t="s">
        <v>102</v>
      </c>
      <c r="M184" s="78">
        <v>3.5499999999999997E-2</v>
      </c>
      <c r="N184" s="78">
        <v>0.06</v>
      </c>
      <c r="O184" s="77">
        <v>162.53</v>
      </c>
      <c r="P184" s="77">
        <v>96.81</v>
      </c>
      <c r="Q184" s="77">
        <v>0</v>
      </c>
      <c r="R184" s="77">
        <v>0.157345293</v>
      </c>
      <c r="S184" s="78">
        <v>0</v>
      </c>
      <c r="T184" s="78">
        <f t="shared" si="5"/>
        <v>1.189458528285899E-3</v>
      </c>
      <c r="U184" s="78">
        <f>R184/'סכום נכסי הקרן'!$C$42</f>
        <v>3.0014614065983583E-4</v>
      </c>
    </row>
    <row r="185" spans="2:21">
      <c r="B185" t="s">
        <v>723</v>
      </c>
      <c r="C185" t="s">
        <v>724</v>
      </c>
      <c r="D185" t="s">
        <v>100</v>
      </c>
      <c r="E185" t="s">
        <v>123</v>
      </c>
      <c r="F185" t="s">
        <v>547</v>
      </c>
      <c r="G185" t="s">
        <v>132</v>
      </c>
      <c r="H185" t="s">
        <v>527</v>
      </c>
      <c r="I185" t="s">
        <v>203</v>
      </c>
      <c r="J185"/>
      <c r="K185" s="77">
        <v>2.2799999999999998</v>
      </c>
      <c r="L185" t="s">
        <v>102</v>
      </c>
      <c r="M185" s="78">
        <v>2.5000000000000001E-2</v>
      </c>
      <c r="N185" s="78">
        <v>5.96E-2</v>
      </c>
      <c r="O185" s="77">
        <v>700.42</v>
      </c>
      <c r="P185" s="77">
        <v>94.31</v>
      </c>
      <c r="Q185" s="77">
        <v>0</v>
      </c>
      <c r="R185" s="77">
        <v>0.66056610199999999</v>
      </c>
      <c r="S185" s="78">
        <v>0</v>
      </c>
      <c r="T185" s="78">
        <f t="shared" si="5"/>
        <v>4.9935779363954221E-3</v>
      </c>
      <c r="U185" s="78">
        <f>R185/'סכום נכסי הקרן'!$C$42</f>
        <v>1.2600717974195228E-3</v>
      </c>
    </row>
    <row r="186" spans="2:21">
      <c r="B186" t="s">
        <v>725</v>
      </c>
      <c r="C186" t="s">
        <v>726</v>
      </c>
      <c r="D186" t="s">
        <v>100</v>
      </c>
      <c r="E186" t="s">
        <v>123</v>
      </c>
      <c r="F186" t="s">
        <v>547</v>
      </c>
      <c r="G186" t="s">
        <v>132</v>
      </c>
      <c r="H186" t="s">
        <v>527</v>
      </c>
      <c r="I186" t="s">
        <v>203</v>
      </c>
      <c r="J186"/>
      <c r="K186" s="77">
        <v>4.07</v>
      </c>
      <c r="L186" t="s">
        <v>102</v>
      </c>
      <c r="M186" s="78">
        <v>4.7300000000000002E-2</v>
      </c>
      <c r="N186" s="78">
        <v>0.06</v>
      </c>
      <c r="O186" s="77">
        <v>327.39999999999998</v>
      </c>
      <c r="P186" s="77">
        <v>96.34</v>
      </c>
      <c r="Q186" s="77">
        <v>0</v>
      </c>
      <c r="R186" s="77">
        <v>0.31541715999999997</v>
      </c>
      <c r="S186" s="78">
        <v>0</v>
      </c>
      <c r="T186" s="78">
        <f t="shared" si="5"/>
        <v>2.384409624059856E-3</v>
      </c>
      <c r="U186" s="78">
        <f>R186/'סכום נכסי הקרן'!$C$42</f>
        <v>6.0167826737521747E-4</v>
      </c>
    </row>
    <row r="187" spans="2:21">
      <c r="B187" t="s">
        <v>727</v>
      </c>
      <c r="C187" t="s">
        <v>728</v>
      </c>
      <c r="D187" t="s">
        <v>100</v>
      </c>
      <c r="E187" t="s">
        <v>123</v>
      </c>
      <c r="F187" t="s">
        <v>550</v>
      </c>
      <c r="G187" t="s">
        <v>316</v>
      </c>
      <c r="H187" t="s">
        <v>527</v>
      </c>
      <c r="I187" t="s">
        <v>203</v>
      </c>
      <c r="J187"/>
      <c r="K187" s="77">
        <v>4.6900000000000004</v>
      </c>
      <c r="L187" t="s">
        <v>102</v>
      </c>
      <c r="M187" s="78">
        <v>2.4299999999999999E-2</v>
      </c>
      <c r="N187" s="78">
        <v>5.5100000000000003E-2</v>
      </c>
      <c r="O187" s="77">
        <v>537</v>
      </c>
      <c r="P187" s="77">
        <v>87.67</v>
      </c>
      <c r="Q187" s="77">
        <v>0</v>
      </c>
      <c r="R187" s="77">
        <v>0.47078789999999998</v>
      </c>
      <c r="S187" s="78">
        <v>0</v>
      </c>
      <c r="T187" s="78">
        <f t="shared" si="5"/>
        <v>3.5589414337854324E-3</v>
      </c>
      <c r="U187" s="78">
        <f>R187/'סכום נכסי הקרן'!$C$42</f>
        <v>8.9805782276784546E-4</v>
      </c>
    </row>
    <row r="188" spans="2:21">
      <c r="B188" t="s">
        <v>729</v>
      </c>
      <c r="C188" t="s">
        <v>730</v>
      </c>
      <c r="D188" t="s">
        <v>100</v>
      </c>
      <c r="E188" t="s">
        <v>123</v>
      </c>
      <c r="F188" t="s">
        <v>555</v>
      </c>
      <c r="G188" t="s">
        <v>127</v>
      </c>
      <c r="H188" t="s">
        <v>527</v>
      </c>
      <c r="I188" t="s">
        <v>203</v>
      </c>
      <c r="J188"/>
      <c r="K188" s="77">
        <v>1.58</v>
      </c>
      <c r="L188" t="s">
        <v>102</v>
      </c>
      <c r="M188" s="78">
        <v>3.2500000000000001E-2</v>
      </c>
      <c r="N188" s="78">
        <v>6.6799999999999998E-2</v>
      </c>
      <c r="O188" s="77">
        <v>3.28</v>
      </c>
      <c r="P188" s="77">
        <v>95.65</v>
      </c>
      <c r="Q188" s="77">
        <v>0</v>
      </c>
      <c r="R188" s="77">
        <v>3.1373199999999999E-3</v>
      </c>
      <c r="S188" s="78">
        <v>0</v>
      </c>
      <c r="T188" s="78">
        <f t="shared" si="5"/>
        <v>2.371670584363726E-5</v>
      </c>
      <c r="U188" s="78">
        <f>R188/'סכום נכסי הקרן'!$C$42</f>
        <v>5.9846371763718166E-6</v>
      </c>
    </row>
    <row r="189" spans="2:21">
      <c r="B189" t="s">
        <v>731</v>
      </c>
      <c r="C189" t="s">
        <v>732</v>
      </c>
      <c r="D189" t="s">
        <v>100</v>
      </c>
      <c r="E189" t="s">
        <v>123</v>
      </c>
      <c r="F189" t="s">
        <v>555</v>
      </c>
      <c r="G189" t="s">
        <v>127</v>
      </c>
      <c r="H189" t="s">
        <v>527</v>
      </c>
      <c r="I189" t="s">
        <v>203</v>
      </c>
      <c r="J189"/>
      <c r="K189" s="77">
        <v>2.27</v>
      </c>
      <c r="L189" t="s">
        <v>102</v>
      </c>
      <c r="M189" s="78">
        <v>5.7000000000000002E-2</v>
      </c>
      <c r="N189" s="78">
        <v>6.8500000000000005E-2</v>
      </c>
      <c r="O189" s="77">
        <v>903.61</v>
      </c>
      <c r="P189" s="77">
        <v>97.89</v>
      </c>
      <c r="Q189" s="77">
        <v>0</v>
      </c>
      <c r="R189" s="77">
        <v>0.88454382899999995</v>
      </c>
      <c r="S189" s="78">
        <v>0</v>
      </c>
      <c r="T189" s="78">
        <f t="shared" si="5"/>
        <v>6.6867472231705964E-3</v>
      </c>
      <c r="U189" s="78">
        <f>R189/'סכום נכסי הקרן'!$C$42</f>
        <v>1.6873235382950016E-3</v>
      </c>
    </row>
    <row r="190" spans="2:21">
      <c r="B190" t="s">
        <v>733</v>
      </c>
      <c r="C190" t="s">
        <v>734</v>
      </c>
      <c r="D190" t="s">
        <v>100</v>
      </c>
      <c r="E190" t="s">
        <v>123</v>
      </c>
      <c r="F190" t="s">
        <v>560</v>
      </c>
      <c r="G190" t="s">
        <v>127</v>
      </c>
      <c r="H190" t="s">
        <v>527</v>
      </c>
      <c r="I190" t="s">
        <v>203</v>
      </c>
      <c r="J190"/>
      <c r="K190" s="77">
        <v>1.66</v>
      </c>
      <c r="L190" t="s">
        <v>102</v>
      </c>
      <c r="M190" s="78">
        <v>2.8000000000000001E-2</v>
      </c>
      <c r="N190" s="78">
        <v>6.25E-2</v>
      </c>
      <c r="O190" s="77">
        <v>190.94</v>
      </c>
      <c r="P190" s="77">
        <v>95.33</v>
      </c>
      <c r="Q190" s="77">
        <v>0</v>
      </c>
      <c r="R190" s="77">
        <v>0.18202310199999999</v>
      </c>
      <c r="S190" s="78">
        <v>0</v>
      </c>
      <c r="T190" s="78">
        <f t="shared" si="5"/>
        <v>1.3760114897047101E-3</v>
      </c>
      <c r="U190" s="78">
        <f>R190/'סכום נכסי הקרן'!$C$42</f>
        <v>3.4722062881303758E-4</v>
      </c>
    </row>
    <row r="191" spans="2:21">
      <c r="B191" t="s">
        <v>735</v>
      </c>
      <c r="C191" t="s">
        <v>736</v>
      </c>
      <c r="D191" t="s">
        <v>100</v>
      </c>
      <c r="E191" t="s">
        <v>123</v>
      </c>
      <c r="F191" t="s">
        <v>560</v>
      </c>
      <c r="G191" t="s">
        <v>127</v>
      </c>
      <c r="H191" t="s">
        <v>527</v>
      </c>
      <c r="I191" t="s">
        <v>203</v>
      </c>
      <c r="J191"/>
      <c r="K191" s="77">
        <v>3.44</v>
      </c>
      <c r="L191" t="s">
        <v>102</v>
      </c>
      <c r="M191" s="78">
        <v>5.6500000000000002E-2</v>
      </c>
      <c r="N191" s="78">
        <v>6.5600000000000006E-2</v>
      </c>
      <c r="O191" s="77">
        <v>458.99</v>
      </c>
      <c r="P191" s="77">
        <v>97.13</v>
      </c>
      <c r="Q191" s="77">
        <v>2.8289999999999999E-2</v>
      </c>
      <c r="R191" s="77">
        <v>0.47410698699999998</v>
      </c>
      <c r="S191" s="78">
        <v>0</v>
      </c>
      <c r="T191" s="78">
        <f t="shared" si="5"/>
        <v>3.5840322151046607E-3</v>
      </c>
      <c r="U191" s="78">
        <f>R191/'סכום נכסי הקרן'!$C$42</f>
        <v>9.0438919204219824E-4</v>
      </c>
    </row>
    <row r="192" spans="2:21">
      <c r="B192" t="s">
        <v>737</v>
      </c>
      <c r="C192" t="s">
        <v>738</v>
      </c>
      <c r="D192" t="s">
        <v>100</v>
      </c>
      <c r="E192" t="s">
        <v>123</v>
      </c>
      <c r="F192" t="s">
        <v>567</v>
      </c>
      <c r="G192" t="s">
        <v>112</v>
      </c>
      <c r="H192" t="s">
        <v>527</v>
      </c>
      <c r="I192" t="s">
        <v>203</v>
      </c>
      <c r="J192"/>
      <c r="K192" s="77">
        <v>4.55</v>
      </c>
      <c r="L192" t="s">
        <v>102</v>
      </c>
      <c r="M192" s="78">
        <v>5.5E-2</v>
      </c>
      <c r="N192" s="78">
        <v>6.8400000000000002E-2</v>
      </c>
      <c r="O192" s="77">
        <v>325.75</v>
      </c>
      <c r="P192" s="77">
        <v>96.34</v>
      </c>
      <c r="Q192" s="77">
        <v>0</v>
      </c>
      <c r="R192" s="77">
        <v>0.31382755000000001</v>
      </c>
      <c r="S192" s="78">
        <v>0</v>
      </c>
      <c r="T192" s="78">
        <f t="shared" si="5"/>
        <v>2.3723928987095244E-3</v>
      </c>
      <c r="U192" s="78">
        <f>R192/'סכום נכסי הקרן'!$C$42</f>
        <v>5.9864598533132898E-4</v>
      </c>
    </row>
    <row r="193" spans="2:21">
      <c r="B193" t="s">
        <v>739</v>
      </c>
      <c r="C193" t="s">
        <v>740</v>
      </c>
      <c r="D193" t="s">
        <v>100</v>
      </c>
      <c r="E193" t="s">
        <v>123</v>
      </c>
      <c r="F193" t="s">
        <v>741</v>
      </c>
      <c r="G193" t="s">
        <v>127</v>
      </c>
      <c r="H193" t="s">
        <v>527</v>
      </c>
      <c r="I193" t="s">
        <v>203</v>
      </c>
      <c r="J193"/>
      <c r="K193" s="77">
        <v>0.74</v>
      </c>
      <c r="L193" t="s">
        <v>102</v>
      </c>
      <c r="M193" s="78">
        <v>2.9499999999999998E-2</v>
      </c>
      <c r="N193" s="78">
        <v>5.7599999999999998E-2</v>
      </c>
      <c r="O193" s="77">
        <v>67.34</v>
      </c>
      <c r="P193" s="77">
        <v>98.74</v>
      </c>
      <c r="Q193" s="77">
        <v>0</v>
      </c>
      <c r="R193" s="77">
        <v>6.6491516000000001E-2</v>
      </c>
      <c r="S193" s="78">
        <v>0</v>
      </c>
      <c r="T193" s="78">
        <f t="shared" si="5"/>
        <v>5.0264548279088531E-4</v>
      </c>
      <c r="U193" s="78">
        <f>R193/'סכום נכסי הקרן'!$C$42</f>
        <v>1.2683679017980997E-4</v>
      </c>
    </row>
    <row r="194" spans="2:21">
      <c r="B194" t="s">
        <v>742</v>
      </c>
      <c r="C194" t="s">
        <v>743</v>
      </c>
      <c r="D194" t="s">
        <v>100</v>
      </c>
      <c r="E194" t="s">
        <v>123</v>
      </c>
      <c r="F194" t="s">
        <v>744</v>
      </c>
      <c r="G194" t="s">
        <v>745</v>
      </c>
      <c r="H194" t="s">
        <v>527</v>
      </c>
      <c r="I194" t="s">
        <v>203</v>
      </c>
      <c r="J194"/>
      <c r="K194" s="77">
        <v>5.86</v>
      </c>
      <c r="L194" t="s">
        <v>102</v>
      </c>
      <c r="M194" s="78">
        <v>2.3400000000000001E-2</v>
      </c>
      <c r="N194" s="78">
        <v>5.7200000000000001E-2</v>
      </c>
      <c r="O194" s="77">
        <v>426.48</v>
      </c>
      <c r="P194" s="77">
        <v>82.62</v>
      </c>
      <c r="Q194" s="77">
        <v>0</v>
      </c>
      <c r="R194" s="77">
        <v>0.35235777600000001</v>
      </c>
      <c r="S194" s="78">
        <v>0</v>
      </c>
      <c r="T194" s="78">
        <f t="shared" si="5"/>
        <v>2.6636638038549554E-3</v>
      </c>
      <c r="U194" s="78">
        <f>R194/'סכום נכסי הקרן'!$C$42</f>
        <v>6.7214483879020728E-4</v>
      </c>
    </row>
    <row r="195" spans="2:21">
      <c r="B195" t="s">
        <v>746</v>
      </c>
      <c r="C195" t="s">
        <v>747</v>
      </c>
      <c r="D195" t="s">
        <v>100</v>
      </c>
      <c r="E195" t="s">
        <v>123</v>
      </c>
      <c r="F195" t="s">
        <v>748</v>
      </c>
      <c r="G195" t="s">
        <v>533</v>
      </c>
      <c r="H195" t="s">
        <v>596</v>
      </c>
      <c r="I195" t="s">
        <v>149</v>
      </c>
      <c r="J195"/>
      <c r="K195" s="77">
        <v>1.85</v>
      </c>
      <c r="L195" t="s">
        <v>102</v>
      </c>
      <c r="M195" s="78">
        <v>2.9499999999999998E-2</v>
      </c>
      <c r="N195" s="78">
        <v>6.3100000000000003E-2</v>
      </c>
      <c r="O195" s="77">
        <v>420.56</v>
      </c>
      <c r="P195" s="77">
        <v>94.95</v>
      </c>
      <c r="Q195" s="77">
        <v>0</v>
      </c>
      <c r="R195" s="77">
        <v>0.39932171999999999</v>
      </c>
      <c r="S195" s="78">
        <v>0</v>
      </c>
      <c r="T195" s="78">
        <f t="shared" si="5"/>
        <v>3.0186897639435193E-3</v>
      </c>
      <c r="U195" s="78">
        <f>R195/'סכום נכסי הקרן'!$C$42</f>
        <v>7.6173154502720065E-4</v>
      </c>
    </row>
    <row r="196" spans="2:21">
      <c r="B196" t="s">
        <v>749</v>
      </c>
      <c r="C196" t="s">
        <v>750</v>
      </c>
      <c r="D196" t="s">
        <v>100</v>
      </c>
      <c r="E196" t="s">
        <v>123</v>
      </c>
      <c r="F196" t="s">
        <v>748</v>
      </c>
      <c r="G196" t="s">
        <v>533</v>
      </c>
      <c r="H196" t="s">
        <v>596</v>
      </c>
      <c r="I196" t="s">
        <v>149</v>
      </c>
      <c r="J196"/>
      <c r="K196" s="77">
        <v>3.18</v>
      </c>
      <c r="L196" t="s">
        <v>102</v>
      </c>
      <c r="M196" s="78">
        <v>2.5499999999999998E-2</v>
      </c>
      <c r="N196" s="78">
        <v>6.1899999999999997E-2</v>
      </c>
      <c r="O196" s="77">
        <v>38.090000000000003</v>
      </c>
      <c r="P196" s="77">
        <v>89.91</v>
      </c>
      <c r="Q196" s="77">
        <v>0</v>
      </c>
      <c r="R196" s="77">
        <v>3.4246719000000002E-2</v>
      </c>
      <c r="S196" s="78">
        <v>0</v>
      </c>
      <c r="T196" s="78">
        <f t="shared" si="5"/>
        <v>2.5888954924352734E-4</v>
      </c>
      <c r="U196" s="78">
        <f>R196/'סכום נכסי הקרן'!$C$42</f>
        <v>6.5327791776471339E-5</v>
      </c>
    </row>
    <row r="197" spans="2:21">
      <c r="B197" t="s">
        <v>751</v>
      </c>
      <c r="C197" t="s">
        <v>752</v>
      </c>
      <c r="D197" t="s">
        <v>100</v>
      </c>
      <c r="E197" t="s">
        <v>123</v>
      </c>
      <c r="F197" t="s">
        <v>753</v>
      </c>
      <c r="G197" t="s">
        <v>651</v>
      </c>
      <c r="H197" t="s">
        <v>596</v>
      </c>
      <c r="I197" t="s">
        <v>149</v>
      </c>
      <c r="J197"/>
      <c r="K197" s="77">
        <v>4.84</v>
      </c>
      <c r="L197" t="s">
        <v>102</v>
      </c>
      <c r="M197" s="78">
        <v>7.4999999999999997E-3</v>
      </c>
      <c r="N197" s="78">
        <v>5.16E-2</v>
      </c>
      <c r="O197" s="77">
        <v>482.96</v>
      </c>
      <c r="P197" s="77">
        <v>81.3</v>
      </c>
      <c r="Q197" s="77">
        <v>0</v>
      </c>
      <c r="R197" s="77">
        <v>0.39264648000000002</v>
      </c>
      <c r="S197" s="78">
        <v>0</v>
      </c>
      <c r="T197" s="78">
        <f t="shared" si="5"/>
        <v>2.9682279992795128E-3</v>
      </c>
      <c r="U197" s="78">
        <f>R197/'סכום נכסי הקרן'!$C$42</f>
        <v>7.4899810072913604E-4</v>
      </c>
    </row>
    <row r="198" spans="2:21">
      <c r="B198" t="s">
        <v>754</v>
      </c>
      <c r="C198" t="s">
        <v>755</v>
      </c>
      <c r="D198" t="s">
        <v>100</v>
      </c>
      <c r="E198" t="s">
        <v>123</v>
      </c>
      <c r="F198" t="s">
        <v>756</v>
      </c>
      <c r="G198" t="s">
        <v>651</v>
      </c>
      <c r="H198" t="s">
        <v>596</v>
      </c>
      <c r="I198" t="s">
        <v>149</v>
      </c>
      <c r="J198"/>
      <c r="K198" s="77">
        <v>3.3</v>
      </c>
      <c r="L198" t="s">
        <v>102</v>
      </c>
      <c r="M198" s="78">
        <v>2.0500000000000001E-2</v>
      </c>
      <c r="N198" s="78">
        <v>5.6800000000000003E-2</v>
      </c>
      <c r="O198" s="77">
        <v>6.4</v>
      </c>
      <c r="P198" s="77">
        <v>89.02</v>
      </c>
      <c r="Q198" s="77">
        <v>0</v>
      </c>
      <c r="R198" s="77">
        <v>5.6972799999999999E-3</v>
      </c>
      <c r="S198" s="78">
        <v>0</v>
      </c>
      <c r="T198" s="78">
        <f t="shared" si="5"/>
        <v>4.3068833867389263E-5</v>
      </c>
      <c r="U198" s="78">
        <f>R198/'סכום נכסי הקרן'!$C$42</f>
        <v>1.086792347997642E-5</v>
      </c>
    </row>
    <row r="199" spans="2:21">
      <c r="B199" t="s">
        <v>757</v>
      </c>
      <c r="C199" t="s">
        <v>758</v>
      </c>
      <c r="D199" t="s">
        <v>100</v>
      </c>
      <c r="E199" t="s">
        <v>123</v>
      </c>
      <c r="F199" t="s">
        <v>756</v>
      </c>
      <c r="G199" t="s">
        <v>651</v>
      </c>
      <c r="H199" t="s">
        <v>596</v>
      </c>
      <c r="I199" t="s">
        <v>149</v>
      </c>
      <c r="J199"/>
      <c r="K199" s="77">
        <v>3.82</v>
      </c>
      <c r="L199" t="s">
        <v>102</v>
      </c>
      <c r="M199" s="78">
        <v>2.5000000000000001E-3</v>
      </c>
      <c r="N199" s="78">
        <v>5.8400000000000001E-2</v>
      </c>
      <c r="O199" s="77">
        <v>284.81</v>
      </c>
      <c r="P199" s="77">
        <v>81.3</v>
      </c>
      <c r="Q199" s="77">
        <v>0</v>
      </c>
      <c r="R199" s="77">
        <v>0.23155053</v>
      </c>
      <c r="S199" s="78">
        <v>0</v>
      </c>
      <c r="T199" s="78">
        <f t="shared" si="5"/>
        <v>1.750416217647006E-3</v>
      </c>
      <c r="U199" s="78">
        <f>R199/'סכום נכסי הקרן'!$C$42</f>
        <v>4.4169734360747316E-4</v>
      </c>
    </row>
    <row r="200" spans="2:21">
      <c r="B200" t="s">
        <v>759</v>
      </c>
      <c r="C200" t="s">
        <v>760</v>
      </c>
      <c r="D200" t="s">
        <v>100</v>
      </c>
      <c r="E200" t="s">
        <v>123</v>
      </c>
      <c r="F200" t="s">
        <v>761</v>
      </c>
      <c r="G200" t="s">
        <v>421</v>
      </c>
      <c r="H200" t="s">
        <v>596</v>
      </c>
      <c r="I200" t="s">
        <v>149</v>
      </c>
      <c r="J200"/>
      <c r="K200" s="77">
        <v>2.08</v>
      </c>
      <c r="L200" t="s">
        <v>102</v>
      </c>
      <c r="M200" s="78">
        <v>3.27E-2</v>
      </c>
      <c r="N200" s="78">
        <v>5.7099999999999998E-2</v>
      </c>
      <c r="O200" s="77">
        <v>171.13</v>
      </c>
      <c r="P200" s="77">
        <v>96.6</v>
      </c>
      <c r="Q200" s="77">
        <v>0</v>
      </c>
      <c r="R200" s="77">
        <v>0.16531158000000001</v>
      </c>
      <c r="S200" s="78">
        <v>0</v>
      </c>
      <c r="T200" s="78">
        <f t="shared" si="5"/>
        <v>1.2496800184255699E-3</v>
      </c>
      <c r="U200" s="78">
        <f>R200/'סכום נכסי הקרן'!$C$42</f>
        <v>3.1534233911515683E-4</v>
      </c>
    </row>
    <row r="201" spans="2:21">
      <c r="B201" t="s">
        <v>762</v>
      </c>
      <c r="C201" t="s">
        <v>763</v>
      </c>
      <c r="D201" t="s">
        <v>100</v>
      </c>
      <c r="E201" t="s">
        <v>123</v>
      </c>
      <c r="F201" t="s">
        <v>607</v>
      </c>
      <c r="G201" t="s">
        <v>533</v>
      </c>
      <c r="H201" t="s">
        <v>608</v>
      </c>
      <c r="I201" t="s">
        <v>203</v>
      </c>
      <c r="J201"/>
      <c r="K201" s="77">
        <v>2.56</v>
      </c>
      <c r="L201" t="s">
        <v>102</v>
      </c>
      <c r="M201" s="78">
        <v>4.2999999999999997E-2</v>
      </c>
      <c r="N201" s="78">
        <v>6.0999999999999999E-2</v>
      </c>
      <c r="O201" s="77">
        <v>299.89999999999998</v>
      </c>
      <c r="P201" s="77">
        <v>96.61</v>
      </c>
      <c r="Q201" s="77">
        <v>0</v>
      </c>
      <c r="R201" s="77">
        <v>0.28973338999999998</v>
      </c>
      <c r="S201" s="78">
        <v>0</v>
      </c>
      <c r="T201" s="78">
        <f t="shared" si="5"/>
        <v>2.1902520570773248E-3</v>
      </c>
      <c r="U201" s="78">
        <f>R201/'סכום נכסי הקרן'!$C$42</f>
        <v>5.5268484471785926E-4</v>
      </c>
    </row>
    <row r="202" spans="2:21">
      <c r="B202" t="s">
        <v>764</v>
      </c>
      <c r="C202" t="s">
        <v>765</v>
      </c>
      <c r="D202" t="s">
        <v>100</v>
      </c>
      <c r="E202" t="s">
        <v>123</v>
      </c>
      <c r="F202" t="s">
        <v>766</v>
      </c>
      <c r="G202" t="s">
        <v>595</v>
      </c>
      <c r="H202" t="s">
        <v>596</v>
      </c>
      <c r="I202" t="s">
        <v>149</v>
      </c>
      <c r="J202"/>
      <c r="K202" s="77">
        <v>1.1100000000000001</v>
      </c>
      <c r="L202" t="s">
        <v>102</v>
      </c>
      <c r="M202" s="78">
        <v>3.5000000000000003E-2</v>
      </c>
      <c r="N202" s="78">
        <v>6.0699999999999997E-2</v>
      </c>
      <c r="O202" s="77">
        <v>152.02000000000001</v>
      </c>
      <c r="P202" s="77">
        <v>97.76</v>
      </c>
      <c r="Q202" s="77">
        <v>0</v>
      </c>
      <c r="R202" s="77">
        <v>0.14861475199999999</v>
      </c>
      <c r="S202" s="78">
        <v>0</v>
      </c>
      <c r="T202" s="78">
        <f t="shared" si="5"/>
        <v>1.1234596270731396E-3</v>
      </c>
      <c r="U202" s="78">
        <f>R202/'סכום נכסי הקרן'!$C$42</f>
        <v>2.8349207915560979E-4</v>
      </c>
    </row>
    <row r="203" spans="2:21">
      <c r="B203" t="s">
        <v>767</v>
      </c>
      <c r="C203" t="s">
        <v>768</v>
      </c>
      <c r="D203" t="s">
        <v>100</v>
      </c>
      <c r="E203" t="s">
        <v>123</v>
      </c>
      <c r="F203" t="s">
        <v>766</v>
      </c>
      <c r="G203" t="s">
        <v>595</v>
      </c>
      <c r="H203" t="s">
        <v>596</v>
      </c>
      <c r="I203" t="s">
        <v>149</v>
      </c>
      <c r="J203"/>
      <c r="K203" s="77">
        <v>2.16</v>
      </c>
      <c r="L203" t="s">
        <v>102</v>
      </c>
      <c r="M203" s="78">
        <v>4.99E-2</v>
      </c>
      <c r="N203" s="78">
        <v>5.8299999999999998E-2</v>
      </c>
      <c r="O203" s="77">
        <v>100.91</v>
      </c>
      <c r="P203" s="77">
        <v>98.22</v>
      </c>
      <c r="Q203" s="77">
        <v>1.2529999999999999E-2</v>
      </c>
      <c r="R203" s="77">
        <v>0.111643802</v>
      </c>
      <c r="S203" s="78">
        <v>0</v>
      </c>
      <c r="T203" s="78">
        <f t="shared" si="5"/>
        <v>8.4397613609682183E-4</v>
      </c>
      <c r="U203" s="78">
        <f>R203/'סכום נכסי הקרן'!$C$42</f>
        <v>2.1296764370886431E-4</v>
      </c>
    </row>
    <row r="204" spans="2:21">
      <c r="B204" t="s">
        <v>769</v>
      </c>
      <c r="C204" t="s">
        <v>770</v>
      </c>
      <c r="D204" t="s">
        <v>100</v>
      </c>
      <c r="E204" t="s">
        <v>123</v>
      </c>
      <c r="F204" t="s">
        <v>766</v>
      </c>
      <c r="G204" t="s">
        <v>595</v>
      </c>
      <c r="H204" t="s">
        <v>596</v>
      </c>
      <c r="I204" t="s">
        <v>149</v>
      </c>
      <c r="J204"/>
      <c r="K204" s="77">
        <v>2.62</v>
      </c>
      <c r="L204" t="s">
        <v>102</v>
      </c>
      <c r="M204" s="78">
        <v>2.6499999999999999E-2</v>
      </c>
      <c r="N204" s="78">
        <v>6.3700000000000007E-2</v>
      </c>
      <c r="O204" s="77">
        <v>124.66</v>
      </c>
      <c r="P204" s="77">
        <v>91.15</v>
      </c>
      <c r="Q204" s="77">
        <v>0</v>
      </c>
      <c r="R204" s="77">
        <v>0.11362759</v>
      </c>
      <c r="S204" s="78">
        <v>0</v>
      </c>
      <c r="T204" s="78">
        <f t="shared" ref="T204:T267" si="6">R204/$R$11</f>
        <v>8.5897266703792365E-4</v>
      </c>
      <c r="U204" s="78">
        <f>R204/'סכום נכסי הקרן'!$C$42</f>
        <v>2.1675184532516111E-4</v>
      </c>
    </row>
    <row r="205" spans="2:21">
      <c r="B205" t="s">
        <v>771</v>
      </c>
      <c r="C205" t="s">
        <v>772</v>
      </c>
      <c r="D205" t="s">
        <v>100</v>
      </c>
      <c r="E205" t="s">
        <v>123</v>
      </c>
      <c r="F205" t="s">
        <v>773</v>
      </c>
      <c r="G205" t="s">
        <v>533</v>
      </c>
      <c r="H205" t="s">
        <v>608</v>
      </c>
      <c r="I205" t="s">
        <v>203</v>
      </c>
      <c r="J205"/>
      <c r="K205" s="77">
        <v>3.68</v>
      </c>
      <c r="L205" t="s">
        <v>102</v>
      </c>
      <c r="M205" s="78">
        <v>5.3400000000000003E-2</v>
      </c>
      <c r="N205" s="78">
        <v>6.2799999999999995E-2</v>
      </c>
      <c r="O205" s="77">
        <v>470.93</v>
      </c>
      <c r="P205" s="77">
        <v>98.56</v>
      </c>
      <c r="Q205" s="77">
        <v>0</v>
      </c>
      <c r="R205" s="77">
        <v>0.46414860800000002</v>
      </c>
      <c r="S205" s="78">
        <v>0</v>
      </c>
      <c r="T205" s="78">
        <f t="shared" si="6"/>
        <v>3.5087514195777606E-3</v>
      </c>
      <c r="U205" s="78">
        <f>R205/'סכום נכסי הקרן'!$C$42</f>
        <v>8.8539295156312694E-4</v>
      </c>
    </row>
    <row r="206" spans="2:21">
      <c r="B206" t="s">
        <v>774</v>
      </c>
      <c r="C206" t="s">
        <v>775</v>
      </c>
      <c r="D206" t="s">
        <v>100</v>
      </c>
      <c r="E206" t="s">
        <v>123</v>
      </c>
      <c r="F206" t="s">
        <v>622</v>
      </c>
      <c r="G206" t="s">
        <v>316</v>
      </c>
      <c r="H206" t="s">
        <v>623</v>
      </c>
      <c r="I206" t="s">
        <v>203</v>
      </c>
      <c r="J206"/>
      <c r="K206" s="77">
        <v>3.76</v>
      </c>
      <c r="L206" t="s">
        <v>102</v>
      </c>
      <c r="M206" s="78">
        <v>2.5000000000000001E-2</v>
      </c>
      <c r="N206" s="78">
        <v>6.3500000000000001E-2</v>
      </c>
      <c r="O206" s="77">
        <v>68.42</v>
      </c>
      <c r="P206" s="77">
        <v>86.77</v>
      </c>
      <c r="Q206" s="77">
        <v>0</v>
      </c>
      <c r="R206" s="77">
        <v>5.9368034E-2</v>
      </c>
      <c r="S206" s="78">
        <v>0</v>
      </c>
      <c r="T206" s="78">
        <f t="shared" si="6"/>
        <v>4.4879521339648347E-4</v>
      </c>
      <c r="U206" s="78">
        <f>R206/'סכום נכסי הקרן'!$C$42</f>
        <v>1.1324829579529853E-4</v>
      </c>
    </row>
    <row r="207" spans="2:21">
      <c r="B207" t="s">
        <v>776</v>
      </c>
      <c r="C207" t="s">
        <v>777</v>
      </c>
      <c r="D207" t="s">
        <v>100</v>
      </c>
      <c r="E207" t="s">
        <v>123</v>
      </c>
      <c r="F207" t="s">
        <v>626</v>
      </c>
      <c r="G207" t="s">
        <v>627</v>
      </c>
      <c r="H207" t="s">
        <v>628</v>
      </c>
      <c r="I207" t="s">
        <v>149</v>
      </c>
      <c r="J207"/>
      <c r="K207" s="77">
        <v>1.66</v>
      </c>
      <c r="L207" t="s">
        <v>102</v>
      </c>
      <c r="M207" s="78">
        <v>3.7499999999999999E-2</v>
      </c>
      <c r="N207" s="78">
        <v>6.3200000000000006E-2</v>
      </c>
      <c r="O207" s="77">
        <v>84.87</v>
      </c>
      <c r="P207" s="77">
        <v>97.06</v>
      </c>
      <c r="Q207" s="77">
        <v>0</v>
      </c>
      <c r="R207" s="77">
        <v>8.2374822E-2</v>
      </c>
      <c r="S207" s="78">
        <v>0</v>
      </c>
      <c r="T207" s="78">
        <f t="shared" si="6"/>
        <v>6.2271601949943868E-4</v>
      </c>
      <c r="U207" s="78">
        <f>R207/'סכום נכסי הקרן'!$C$42</f>
        <v>1.5713520525104579E-4</v>
      </c>
    </row>
    <row r="208" spans="2:21">
      <c r="B208" t="s">
        <v>778</v>
      </c>
      <c r="C208" t="s">
        <v>779</v>
      </c>
      <c r="D208" t="s">
        <v>100</v>
      </c>
      <c r="E208" t="s">
        <v>123</v>
      </c>
      <c r="F208" t="s">
        <v>626</v>
      </c>
      <c r="G208" t="s">
        <v>627</v>
      </c>
      <c r="H208" t="s">
        <v>628</v>
      </c>
      <c r="I208" t="s">
        <v>149</v>
      </c>
      <c r="J208"/>
      <c r="K208" s="77">
        <v>3.74</v>
      </c>
      <c r="L208" t="s">
        <v>102</v>
      </c>
      <c r="M208" s="78">
        <v>2.6599999999999999E-2</v>
      </c>
      <c r="N208" s="78">
        <v>6.8099999999999994E-2</v>
      </c>
      <c r="O208" s="77">
        <v>1023.99</v>
      </c>
      <c r="P208" s="77">
        <v>86.05</v>
      </c>
      <c r="Q208" s="77">
        <v>0</v>
      </c>
      <c r="R208" s="77">
        <v>0.88114339500000005</v>
      </c>
      <c r="S208" s="78">
        <v>0</v>
      </c>
      <c r="T208" s="78">
        <f t="shared" si="6"/>
        <v>6.6610414956966056E-3</v>
      </c>
      <c r="U208" s="78">
        <f>R208/'סכום נכסי הקרן'!$C$42</f>
        <v>1.6808369944511484E-3</v>
      </c>
    </row>
    <row r="209" spans="2:21">
      <c r="B209" t="s">
        <v>780</v>
      </c>
      <c r="C209" t="s">
        <v>781</v>
      </c>
      <c r="D209" t="s">
        <v>100</v>
      </c>
      <c r="E209" t="s">
        <v>123</v>
      </c>
      <c r="F209" t="s">
        <v>782</v>
      </c>
      <c r="G209" t="s">
        <v>533</v>
      </c>
      <c r="H209" t="s">
        <v>628</v>
      </c>
      <c r="I209" t="s">
        <v>149</v>
      </c>
      <c r="J209"/>
      <c r="K209" s="77">
        <v>3.12</v>
      </c>
      <c r="L209" t="s">
        <v>102</v>
      </c>
      <c r="M209" s="78">
        <v>4.53E-2</v>
      </c>
      <c r="N209" s="78">
        <v>6.7400000000000002E-2</v>
      </c>
      <c r="O209" s="77">
        <v>910.53</v>
      </c>
      <c r="P209" s="77">
        <v>95.03</v>
      </c>
      <c r="Q209" s="77">
        <v>0</v>
      </c>
      <c r="R209" s="77">
        <v>0.86527665899999995</v>
      </c>
      <c r="S209" s="78">
        <v>0</v>
      </c>
      <c r="T209" s="78">
        <f t="shared" si="6"/>
        <v>6.5410962206176679E-3</v>
      </c>
      <c r="U209" s="78">
        <f>R209/'סכום נכסי הקרן'!$C$42</f>
        <v>1.6505701877074059E-3</v>
      </c>
    </row>
    <row r="210" spans="2:21">
      <c r="B210" t="s">
        <v>783</v>
      </c>
      <c r="C210" t="s">
        <v>784</v>
      </c>
      <c r="D210" t="s">
        <v>100</v>
      </c>
      <c r="E210" t="s">
        <v>123</v>
      </c>
      <c r="F210" t="s">
        <v>613</v>
      </c>
      <c r="G210" t="s">
        <v>595</v>
      </c>
      <c r="H210" t="s">
        <v>628</v>
      </c>
      <c r="I210" t="s">
        <v>149</v>
      </c>
      <c r="J210"/>
      <c r="K210" s="77">
        <v>4.66</v>
      </c>
      <c r="L210" t="s">
        <v>102</v>
      </c>
      <c r="M210" s="78">
        <v>5.5E-2</v>
      </c>
      <c r="N210" s="78">
        <v>7.1900000000000006E-2</v>
      </c>
      <c r="O210" s="77">
        <v>325.75</v>
      </c>
      <c r="P210" s="77">
        <v>93.5</v>
      </c>
      <c r="Q210" s="77">
        <v>0</v>
      </c>
      <c r="R210" s="77">
        <v>0.30457624999999999</v>
      </c>
      <c r="S210" s="78">
        <v>0</v>
      </c>
      <c r="T210" s="78">
        <f t="shared" si="6"/>
        <v>2.3024572973774186E-3</v>
      </c>
      <c r="U210" s="78">
        <f>R210/'סכום נכסי הקרן'!$C$42</f>
        <v>5.8099854295701951E-4</v>
      </c>
    </row>
    <row r="211" spans="2:21">
      <c r="B211" t="s">
        <v>785</v>
      </c>
      <c r="C211" t="s">
        <v>786</v>
      </c>
      <c r="D211" t="s">
        <v>100</v>
      </c>
      <c r="E211" t="s">
        <v>123</v>
      </c>
      <c r="F211" t="s">
        <v>787</v>
      </c>
      <c r="G211" t="s">
        <v>533</v>
      </c>
      <c r="H211" t="s">
        <v>628</v>
      </c>
      <c r="I211" t="s">
        <v>149</v>
      </c>
      <c r="J211"/>
      <c r="K211" s="77">
        <v>3.17</v>
      </c>
      <c r="L211" t="s">
        <v>102</v>
      </c>
      <c r="M211" s="78">
        <v>2.5000000000000001E-2</v>
      </c>
      <c r="N211" s="78">
        <v>6.6299999999999998E-2</v>
      </c>
      <c r="O211" s="77">
        <v>325.75</v>
      </c>
      <c r="P211" s="77">
        <v>88.69</v>
      </c>
      <c r="Q211" s="77">
        <v>0</v>
      </c>
      <c r="R211" s="77">
        <v>0.28890767499999997</v>
      </c>
      <c r="S211" s="78">
        <v>0</v>
      </c>
      <c r="T211" s="78">
        <f t="shared" si="6"/>
        <v>2.1840100289240989E-3</v>
      </c>
      <c r="U211" s="78">
        <f>R211/'סכום נכסי הקרן'!$C$42</f>
        <v>5.5110974090757285E-4</v>
      </c>
    </row>
    <row r="212" spans="2:21">
      <c r="B212" t="s">
        <v>788</v>
      </c>
      <c r="C212" t="s">
        <v>789</v>
      </c>
      <c r="D212" t="s">
        <v>100</v>
      </c>
      <c r="E212" t="s">
        <v>123</v>
      </c>
      <c r="F212" t="s">
        <v>790</v>
      </c>
      <c r="G212" t="s">
        <v>316</v>
      </c>
      <c r="H212" t="s">
        <v>628</v>
      </c>
      <c r="I212" t="s">
        <v>149</v>
      </c>
      <c r="J212"/>
      <c r="K212" s="77">
        <v>5.01</v>
      </c>
      <c r="L212" t="s">
        <v>102</v>
      </c>
      <c r="M212" s="78">
        <v>6.7699999999999996E-2</v>
      </c>
      <c r="N212" s="78">
        <v>6.7299999999999999E-2</v>
      </c>
      <c r="O212" s="77">
        <v>435.18</v>
      </c>
      <c r="P212" s="77">
        <v>101.88</v>
      </c>
      <c r="Q212" s="77">
        <v>0</v>
      </c>
      <c r="R212" s="77">
        <v>0.44336138400000003</v>
      </c>
      <c r="S212" s="78">
        <v>0</v>
      </c>
      <c r="T212" s="78">
        <f t="shared" si="6"/>
        <v>3.3516095032562515E-3</v>
      </c>
      <c r="U212" s="78">
        <f>R212/'סכום נכסי הקרן'!$C$42</f>
        <v>8.4574000141970245E-4</v>
      </c>
    </row>
    <row r="213" spans="2:21">
      <c r="B213" t="s">
        <v>791</v>
      </c>
      <c r="C213" t="s">
        <v>792</v>
      </c>
      <c r="D213" t="s">
        <v>100</v>
      </c>
      <c r="E213" t="s">
        <v>123</v>
      </c>
      <c r="F213" t="s">
        <v>793</v>
      </c>
      <c r="G213" t="s">
        <v>651</v>
      </c>
      <c r="H213" t="s">
        <v>2668</v>
      </c>
      <c r="I213" t="s">
        <v>206</v>
      </c>
      <c r="J213"/>
      <c r="K213" s="77">
        <v>3.59</v>
      </c>
      <c r="L213" t="s">
        <v>102</v>
      </c>
      <c r="M213" s="78">
        <v>6.0499999999999998E-2</v>
      </c>
      <c r="N213" s="78">
        <v>6.1400000000000003E-2</v>
      </c>
      <c r="O213" s="77">
        <v>296.93</v>
      </c>
      <c r="P213" s="77">
        <v>99.98</v>
      </c>
      <c r="Q213" s="77">
        <v>8.9800000000000001E-3</v>
      </c>
      <c r="R213" s="77">
        <v>0.30585061400000002</v>
      </c>
      <c r="S213" s="78">
        <v>0</v>
      </c>
      <c r="T213" s="78">
        <f t="shared" si="6"/>
        <v>2.3120909069950929E-3</v>
      </c>
      <c r="U213" s="78">
        <f>R213/'סכום נכסי הקרן'!$C$42</f>
        <v>5.8342947323210465E-4</v>
      </c>
    </row>
    <row r="214" spans="2:21">
      <c r="B214" t="s">
        <v>794</v>
      </c>
      <c r="C214" t="s">
        <v>795</v>
      </c>
      <c r="D214" t="s">
        <v>100</v>
      </c>
      <c r="E214" t="s">
        <v>123</v>
      </c>
      <c r="F214" t="s">
        <v>793</v>
      </c>
      <c r="G214" t="s">
        <v>651</v>
      </c>
      <c r="H214" t="s">
        <v>2668</v>
      </c>
      <c r="I214" t="s">
        <v>206</v>
      </c>
      <c r="J214"/>
      <c r="K214" s="77">
        <v>1.22</v>
      </c>
      <c r="L214" t="s">
        <v>102</v>
      </c>
      <c r="M214" s="78">
        <v>3.5499999999999997E-2</v>
      </c>
      <c r="N214" s="78">
        <v>7.5700000000000003E-2</v>
      </c>
      <c r="O214" s="77">
        <v>59.15</v>
      </c>
      <c r="P214" s="77">
        <v>96.33</v>
      </c>
      <c r="Q214" s="77">
        <v>0</v>
      </c>
      <c r="R214" s="77">
        <v>5.6979195000000003E-2</v>
      </c>
      <c r="S214" s="78">
        <v>0</v>
      </c>
      <c r="T214" s="78">
        <f t="shared" si="6"/>
        <v>4.3073668195219071E-4</v>
      </c>
      <c r="U214" s="78">
        <f>R214/'סכום נכסי הקרן'!$C$42</f>
        <v>1.0869143366846199E-4</v>
      </c>
    </row>
    <row r="215" spans="2:21">
      <c r="B215" t="s">
        <v>796</v>
      </c>
      <c r="C215" t="s">
        <v>797</v>
      </c>
      <c r="D215" t="s">
        <v>100</v>
      </c>
      <c r="E215" t="s">
        <v>123</v>
      </c>
      <c r="F215" t="s">
        <v>798</v>
      </c>
      <c r="G215" t="s">
        <v>336</v>
      </c>
      <c r="H215" t="s">
        <v>2668</v>
      </c>
      <c r="I215" t="s">
        <v>206</v>
      </c>
      <c r="J215"/>
      <c r="K215" s="77">
        <v>2.23</v>
      </c>
      <c r="L215" t="s">
        <v>102</v>
      </c>
      <c r="M215" s="78">
        <v>0.01</v>
      </c>
      <c r="N215" s="78">
        <v>7.0699999999999999E-2</v>
      </c>
      <c r="O215" s="77">
        <v>91.37</v>
      </c>
      <c r="P215" s="77">
        <v>88</v>
      </c>
      <c r="Q215" s="77">
        <v>0</v>
      </c>
      <c r="R215" s="77">
        <v>8.0405599999999994E-2</v>
      </c>
      <c r="S215" s="78">
        <v>0</v>
      </c>
      <c r="T215" s="78">
        <f t="shared" si="6"/>
        <v>6.0782960086352685E-4</v>
      </c>
      <c r="U215" s="78">
        <f>R215/'סכום נכסי הקרן'!$C$42</f>
        <v>1.5337878920495255E-4</v>
      </c>
    </row>
    <row r="216" spans="2:21">
      <c r="B216" s="79" t="s">
        <v>300</v>
      </c>
      <c r="C216" s="16"/>
      <c r="D216" s="16"/>
      <c r="E216" s="16"/>
      <c r="F216" s="16"/>
      <c r="K216" s="81">
        <v>3.41</v>
      </c>
      <c r="N216" s="80">
        <v>5.6800000000000003E-2</v>
      </c>
      <c r="O216" s="81">
        <v>280.24</v>
      </c>
      <c r="Q216" s="81">
        <v>0</v>
      </c>
      <c r="R216" s="81">
        <v>0.29492242400000002</v>
      </c>
      <c r="T216" s="80">
        <f t="shared" si="6"/>
        <v>2.2294787833885181E-3</v>
      </c>
      <c r="U216" s="80">
        <f>R216/'סכום נכסי הקרן'!$C$42</f>
        <v>5.6258325667005334E-4</v>
      </c>
    </row>
    <row r="217" spans="2:21">
      <c r="B217" t="s">
        <v>799</v>
      </c>
      <c r="C217" t="s">
        <v>800</v>
      </c>
      <c r="D217" t="s">
        <v>100</v>
      </c>
      <c r="E217" t="s">
        <v>123</v>
      </c>
      <c r="F217" t="s">
        <v>801</v>
      </c>
      <c r="G217" t="s">
        <v>802</v>
      </c>
      <c r="H217" t="s">
        <v>351</v>
      </c>
      <c r="I217" t="s">
        <v>203</v>
      </c>
      <c r="J217"/>
      <c r="K217" s="77">
        <v>3.03</v>
      </c>
      <c r="L217" t="s">
        <v>102</v>
      </c>
      <c r="M217" s="78">
        <v>2.12E-2</v>
      </c>
      <c r="N217" s="78">
        <v>5.6899999999999999E-2</v>
      </c>
      <c r="O217" s="77">
        <v>231.66</v>
      </c>
      <c r="P217" s="77">
        <v>106.21</v>
      </c>
      <c r="Q217" s="77">
        <v>0</v>
      </c>
      <c r="R217" s="77">
        <v>0.246046086</v>
      </c>
      <c r="S217" s="78">
        <v>0</v>
      </c>
      <c r="T217" s="78">
        <f t="shared" si="6"/>
        <v>1.8599959983808714E-3</v>
      </c>
      <c r="U217" s="78">
        <f>R217/'סכום נכסי הקרן'!$C$42</f>
        <v>4.6934853740656903E-4</v>
      </c>
    </row>
    <row r="218" spans="2:21">
      <c r="B218" t="s">
        <v>803</v>
      </c>
      <c r="C218" t="s">
        <v>804</v>
      </c>
      <c r="D218" t="s">
        <v>100</v>
      </c>
      <c r="E218" t="s">
        <v>123</v>
      </c>
      <c r="F218" t="s">
        <v>801</v>
      </c>
      <c r="G218" t="s">
        <v>802</v>
      </c>
      <c r="H218" t="s">
        <v>351</v>
      </c>
      <c r="I218" t="s">
        <v>203</v>
      </c>
      <c r="J218"/>
      <c r="K218" s="77">
        <v>5.31</v>
      </c>
      <c r="L218" t="s">
        <v>102</v>
      </c>
      <c r="M218" s="78">
        <v>2.6700000000000002E-2</v>
      </c>
      <c r="N218" s="78">
        <v>5.6500000000000002E-2</v>
      </c>
      <c r="O218" s="77">
        <v>48.58</v>
      </c>
      <c r="P218" s="77">
        <v>100.61</v>
      </c>
      <c r="Q218" s="77">
        <v>0</v>
      </c>
      <c r="R218" s="77">
        <v>4.8876337999999998E-2</v>
      </c>
      <c r="S218" s="78">
        <v>0</v>
      </c>
      <c r="T218" s="78">
        <f t="shared" si="6"/>
        <v>3.6948278500764658E-4</v>
      </c>
      <c r="U218" s="78">
        <f>R218/'סכום נכסי הקרן'!$C$42</f>
        <v>9.3234719263484285E-5</v>
      </c>
    </row>
    <row r="219" spans="2:21">
      <c r="B219" s="79" t="s">
        <v>805</v>
      </c>
      <c r="C219" s="16"/>
      <c r="D219" s="16"/>
      <c r="E219" s="16"/>
      <c r="F219" s="16"/>
      <c r="K219" s="81">
        <v>0</v>
      </c>
      <c r="N219" s="80">
        <v>0</v>
      </c>
      <c r="O219" s="81">
        <v>0</v>
      </c>
      <c r="Q219" s="81">
        <v>0</v>
      </c>
      <c r="R219" s="81">
        <v>0</v>
      </c>
      <c r="T219" s="80">
        <f t="shared" si="6"/>
        <v>0</v>
      </c>
      <c r="U219" s="80">
        <f>R219/'סכום נכסי הקרן'!$C$42</f>
        <v>0</v>
      </c>
    </row>
    <row r="220" spans="2:21">
      <c r="B220" t="s">
        <v>205</v>
      </c>
      <c r="C220" t="s">
        <v>205</v>
      </c>
      <c r="D220" s="16"/>
      <c r="E220" s="16"/>
      <c r="F220" s="16"/>
      <c r="G220" t="s">
        <v>205</v>
      </c>
      <c r="H220" t="s">
        <v>205</v>
      </c>
      <c r="K220" s="77">
        <v>0</v>
      </c>
      <c r="L220" t="s">
        <v>205</v>
      </c>
      <c r="M220" s="78">
        <v>0</v>
      </c>
      <c r="N220" s="78">
        <v>0</v>
      </c>
      <c r="O220" s="77">
        <v>0</v>
      </c>
      <c r="P220" s="77">
        <v>0</v>
      </c>
      <c r="R220" s="77">
        <v>0</v>
      </c>
      <c r="S220" s="78">
        <v>0</v>
      </c>
      <c r="T220" s="78">
        <f t="shared" si="6"/>
        <v>0</v>
      </c>
      <c r="U220" s="78">
        <f>R220/'סכום נכסי הקרן'!$C$42</f>
        <v>0</v>
      </c>
    </row>
    <row r="221" spans="2:21">
      <c r="B221" s="79" t="s">
        <v>213</v>
      </c>
      <c r="C221" s="16"/>
      <c r="D221" s="16"/>
      <c r="E221" s="16"/>
      <c r="F221" s="16"/>
      <c r="K221" s="81">
        <v>4.96</v>
      </c>
      <c r="N221" s="80">
        <v>7.7100000000000002E-2</v>
      </c>
      <c r="O221" s="81">
        <v>8017.81</v>
      </c>
      <c r="Q221" s="81">
        <v>0</v>
      </c>
      <c r="R221" s="81">
        <v>29.25743100489823</v>
      </c>
      <c r="T221" s="80">
        <f t="shared" si="6"/>
        <v>0.2211728114708362</v>
      </c>
      <c r="U221" s="80">
        <f>R221/'סכום נכסי הקרן'!$C$42</f>
        <v>5.5810408016092522E-2</v>
      </c>
    </row>
    <row r="222" spans="2:21">
      <c r="B222" s="79" t="s">
        <v>301</v>
      </c>
      <c r="C222" s="16"/>
      <c r="D222" s="16"/>
      <c r="E222" s="16"/>
      <c r="F222" s="16"/>
      <c r="K222" s="81">
        <v>5.19</v>
      </c>
      <c r="N222" s="80">
        <v>7.7399999999999997E-2</v>
      </c>
      <c r="O222" s="81">
        <v>1403.47</v>
      </c>
      <c r="Q222" s="81">
        <v>0</v>
      </c>
      <c r="R222" s="81">
        <v>5.09972406582225</v>
      </c>
      <c r="T222" s="80">
        <f t="shared" si="6"/>
        <v>3.8551584012094436E-2</v>
      </c>
      <c r="U222" s="80">
        <f>R222/'סכום נכסי הקרן'!$C$42</f>
        <v>9.7280475799592873E-3</v>
      </c>
    </row>
    <row r="223" spans="2:21">
      <c r="B223" t="s">
        <v>806</v>
      </c>
      <c r="C223" t="s">
        <v>807</v>
      </c>
      <c r="D223" t="s">
        <v>123</v>
      </c>
      <c r="E223" t="s">
        <v>808</v>
      </c>
      <c r="F223" t="s">
        <v>315</v>
      </c>
      <c r="G223" t="s">
        <v>316</v>
      </c>
      <c r="H223" t="s">
        <v>809</v>
      </c>
      <c r="I223" t="s">
        <v>207</v>
      </c>
      <c r="J223"/>
      <c r="K223" s="77">
        <v>7.1</v>
      </c>
      <c r="L223" t="s">
        <v>106</v>
      </c>
      <c r="M223" s="78">
        <v>3.7499999999999999E-2</v>
      </c>
      <c r="N223" s="78">
        <v>6.4699999999999994E-2</v>
      </c>
      <c r="O223" s="77">
        <v>54.21</v>
      </c>
      <c r="P223" s="77">
        <v>82.303023058476299</v>
      </c>
      <c r="Q223" s="77">
        <v>0</v>
      </c>
      <c r="R223" s="77">
        <v>0.17172878841120001</v>
      </c>
      <c r="S223" s="78">
        <v>0</v>
      </c>
      <c r="T223" s="78">
        <f t="shared" si="6"/>
        <v>1.2981911821658785E-3</v>
      </c>
      <c r="U223" s="78">
        <f>R223/'סכום נכסי הקרן'!$C$42</f>
        <v>3.2758357176792841E-4</v>
      </c>
    </row>
    <row r="224" spans="2:21">
      <c r="B224" t="s">
        <v>810</v>
      </c>
      <c r="C224" t="s">
        <v>811</v>
      </c>
      <c r="D224" t="s">
        <v>123</v>
      </c>
      <c r="E224" t="s">
        <v>808</v>
      </c>
      <c r="F224" t="s">
        <v>436</v>
      </c>
      <c r="G224" t="s">
        <v>306</v>
      </c>
      <c r="H224" t="s">
        <v>812</v>
      </c>
      <c r="I224" t="s">
        <v>2004</v>
      </c>
      <c r="J224"/>
      <c r="K224" s="77">
        <v>2.89</v>
      </c>
      <c r="L224" t="s">
        <v>106</v>
      </c>
      <c r="M224" s="78">
        <v>3.2599999999999997E-2</v>
      </c>
      <c r="N224" s="78">
        <v>8.7300000000000003E-2</v>
      </c>
      <c r="O224" s="77">
        <v>162.81</v>
      </c>
      <c r="P224" s="77">
        <v>85.833798169645604</v>
      </c>
      <c r="Q224" s="77">
        <v>0</v>
      </c>
      <c r="R224" s="77">
        <v>0.5378823801732</v>
      </c>
      <c r="S224" s="78">
        <v>0</v>
      </c>
      <c r="T224" s="78">
        <f t="shared" si="6"/>
        <v>4.0661450502477436E-3</v>
      </c>
      <c r="U224" s="78">
        <f>R224/'סכום נכסי הקרן'!$C$42</f>
        <v>1.0260448054071282E-3</v>
      </c>
    </row>
    <row r="225" spans="2:21">
      <c r="B225" t="s">
        <v>813</v>
      </c>
      <c r="C225" t="s">
        <v>814</v>
      </c>
      <c r="D225" t="s">
        <v>123</v>
      </c>
      <c r="E225" t="s">
        <v>808</v>
      </c>
      <c r="F225" t="s">
        <v>429</v>
      </c>
      <c r="G225" t="s">
        <v>306</v>
      </c>
      <c r="H225" t="s">
        <v>812</v>
      </c>
      <c r="I225" t="s">
        <v>2004</v>
      </c>
      <c r="J225"/>
      <c r="K225" s="77">
        <v>2.2400000000000002</v>
      </c>
      <c r="L225" t="s">
        <v>106</v>
      </c>
      <c r="M225" s="78">
        <v>3.2800000000000003E-2</v>
      </c>
      <c r="N225" s="78">
        <v>8.3900000000000002E-2</v>
      </c>
      <c r="O225" s="77">
        <v>230.45</v>
      </c>
      <c r="P225" s="77">
        <v>89.480732479930566</v>
      </c>
      <c r="Q225" s="77">
        <v>0</v>
      </c>
      <c r="R225" s="77">
        <v>0.79369593145200001</v>
      </c>
      <c r="S225" s="78">
        <v>0</v>
      </c>
      <c r="T225" s="78">
        <f t="shared" si="6"/>
        <v>5.9999786236465411E-3</v>
      </c>
      <c r="U225" s="78">
        <f>R225/'סכום נכסי הקרן'!$C$42</f>
        <v>1.5140254032431171E-3</v>
      </c>
    </row>
    <row r="226" spans="2:21">
      <c r="B226" t="s">
        <v>815</v>
      </c>
      <c r="C226" t="s">
        <v>816</v>
      </c>
      <c r="D226" t="s">
        <v>123</v>
      </c>
      <c r="E226" t="s">
        <v>808</v>
      </c>
      <c r="F226" t="s">
        <v>429</v>
      </c>
      <c r="G226" t="s">
        <v>306</v>
      </c>
      <c r="H226" t="s">
        <v>812</v>
      </c>
      <c r="I226" t="s">
        <v>2004</v>
      </c>
      <c r="J226"/>
      <c r="K226" s="77">
        <v>4.17</v>
      </c>
      <c r="L226" t="s">
        <v>106</v>
      </c>
      <c r="M226" s="78">
        <v>7.1300000000000002E-2</v>
      </c>
      <c r="N226" s="78">
        <v>7.5800000000000006E-2</v>
      </c>
      <c r="O226" s="77">
        <v>131.63</v>
      </c>
      <c r="P226" s="77">
        <v>99.197158170629791</v>
      </c>
      <c r="Q226" s="77">
        <v>0</v>
      </c>
      <c r="R226" s="77">
        <v>0.50257632108570005</v>
      </c>
      <c r="S226" s="78">
        <v>0</v>
      </c>
      <c r="T226" s="78">
        <f t="shared" si="6"/>
        <v>3.7992473739264527E-3</v>
      </c>
      <c r="U226" s="78">
        <f>R226/'סכום נכסי הקרן'!$C$42</f>
        <v>9.5869625512656005E-4</v>
      </c>
    </row>
    <row r="227" spans="2:21">
      <c r="B227" t="s">
        <v>817</v>
      </c>
      <c r="C227" t="s">
        <v>818</v>
      </c>
      <c r="D227" t="s">
        <v>123</v>
      </c>
      <c r="E227" t="s">
        <v>808</v>
      </c>
      <c r="F227" t="s">
        <v>819</v>
      </c>
      <c r="G227" t="s">
        <v>461</v>
      </c>
      <c r="H227" t="s">
        <v>820</v>
      </c>
      <c r="I227" t="s">
        <v>2004</v>
      </c>
      <c r="J227"/>
      <c r="K227" s="77">
        <v>9.4600000000000009</v>
      </c>
      <c r="L227" t="s">
        <v>106</v>
      </c>
      <c r="M227" s="78">
        <v>6.3799999999999996E-2</v>
      </c>
      <c r="N227" s="78">
        <v>6.6500000000000004E-2</v>
      </c>
      <c r="O227" s="77">
        <v>329.43</v>
      </c>
      <c r="P227" s="77">
        <v>98.190578969735597</v>
      </c>
      <c r="Q227" s="77">
        <v>0</v>
      </c>
      <c r="R227" s="77">
        <v>1.2450330443307001</v>
      </c>
      <c r="S227" s="78">
        <v>0</v>
      </c>
      <c r="T227" s="78">
        <f t="shared" si="6"/>
        <v>9.4118809933316974E-3</v>
      </c>
      <c r="U227" s="78">
        <f>R227/'סכום נכסי הקרן'!$C$42</f>
        <v>2.3749796141014903E-3</v>
      </c>
    </row>
    <row r="228" spans="2:21">
      <c r="B228" t="s">
        <v>821</v>
      </c>
      <c r="C228" t="s">
        <v>822</v>
      </c>
      <c r="D228" t="s">
        <v>123</v>
      </c>
      <c r="E228" t="s">
        <v>808</v>
      </c>
      <c r="F228" t="s">
        <v>823</v>
      </c>
      <c r="G228" t="s">
        <v>306</v>
      </c>
      <c r="H228" t="s">
        <v>820</v>
      </c>
      <c r="I228" t="s">
        <v>207</v>
      </c>
      <c r="J228"/>
      <c r="K228" s="77">
        <v>2.4300000000000002</v>
      </c>
      <c r="L228" t="s">
        <v>106</v>
      </c>
      <c r="M228" s="78">
        <v>3.0800000000000001E-2</v>
      </c>
      <c r="N228" s="78">
        <v>8.6900000000000005E-2</v>
      </c>
      <c r="O228" s="77">
        <v>184.91</v>
      </c>
      <c r="P228" s="77">
        <v>88.699575901790055</v>
      </c>
      <c r="Q228" s="77">
        <v>0</v>
      </c>
      <c r="R228" s="77">
        <v>0.63129137094419996</v>
      </c>
      <c r="S228" s="78">
        <v>0</v>
      </c>
      <c r="T228" s="78">
        <f t="shared" si="6"/>
        <v>4.7722743444436923E-3</v>
      </c>
      <c r="U228" s="78">
        <f>R228/'סכום נכסי הקרן'!$C$42</f>
        <v>1.2042283884574701E-3</v>
      </c>
    </row>
    <row r="229" spans="2:21">
      <c r="B229" t="s">
        <v>824</v>
      </c>
      <c r="C229" t="s">
        <v>825</v>
      </c>
      <c r="D229" t="s">
        <v>123</v>
      </c>
      <c r="E229" t="s">
        <v>808</v>
      </c>
      <c r="F229" t="s">
        <v>826</v>
      </c>
      <c r="G229" t="s">
        <v>827</v>
      </c>
      <c r="H229" t="s">
        <v>828</v>
      </c>
      <c r="I229" t="s">
        <v>207</v>
      </c>
      <c r="J229"/>
      <c r="K229" s="77">
        <v>5.33</v>
      </c>
      <c r="L229" t="s">
        <v>106</v>
      </c>
      <c r="M229" s="78">
        <v>8.5000000000000006E-2</v>
      </c>
      <c r="N229" s="78">
        <v>8.4699999999999998E-2</v>
      </c>
      <c r="O229" s="77">
        <v>138.56</v>
      </c>
      <c r="P229" s="77">
        <v>101.66405715935335</v>
      </c>
      <c r="Q229" s="77">
        <v>0</v>
      </c>
      <c r="R229" s="77">
        <v>0.54219214704240004</v>
      </c>
      <c r="S229" s="78">
        <v>0</v>
      </c>
      <c r="T229" s="78">
        <f t="shared" si="6"/>
        <v>4.0987249187633785E-3</v>
      </c>
      <c r="U229" s="78">
        <f>R229/'סכום נכסי הקרן'!$C$42</f>
        <v>1.0342659594580093E-3</v>
      </c>
    </row>
    <row r="230" spans="2:21">
      <c r="B230" t="s">
        <v>829</v>
      </c>
      <c r="C230" t="s">
        <v>830</v>
      </c>
      <c r="D230" t="s">
        <v>123</v>
      </c>
      <c r="E230" t="s">
        <v>808</v>
      </c>
      <c r="F230" t="s">
        <v>831</v>
      </c>
      <c r="G230" t="s">
        <v>832</v>
      </c>
      <c r="H230" t="s">
        <v>828</v>
      </c>
      <c r="I230" t="s">
        <v>2004</v>
      </c>
      <c r="J230"/>
      <c r="K230" s="77">
        <v>5.61</v>
      </c>
      <c r="L230" t="s">
        <v>110</v>
      </c>
      <c r="M230" s="78">
        <v>4.3799999999999999E-2</v>
      </c>
      <c r="N230" s="78">
        <v>7.0699999999999999E-2</v>
      </c>
      <c r="O230" s="77">
        <v>34.64</v>
      </c>
      <c r="P230" s="77">
        <v>86.422376443418017</v>
      </c>
      <c r="Q230" s="77">
        <v>0</v>
      </c>
      <c r="R230" s="77">
        <v>0.12146820569400001</v>
      </c>
      <c r="S230" s="78">
        <v>0</v>
      </c>
      <c r="T230" s="78">
        <f t="shared" si="6"/>
        <v>9.1824413952004344E-4</v>
      </c>
      <c r="U230" s="78">
        <f>R230/'סכום נכסי הקרן'!$C$42</f>
        <v>2.3170831778189386E-4</v>
      </c>
    </row>
    <row r="231" spans="2:21">
      <c r="B231" t="s">
        <v>833</v>
      </c>
      <c r="C231" t="s">
        <v>834</v>
      </c>
      <c r="D231" t="s">
        <v>123</v>
      </c>
      <c r="E231" t="s">
        <v>808</v>
      </c>
      <c r="F231" t="s">
        <v>831</v>
      </c>
      <c r="G231" t="s">
        <v>832</v>
      </c>
      <c r="H231" t="s">
        <v>828</v>
      </c>
      <c r="I231" t="s">
        <v>2004</v>
      </c>
      <c r="J231"/>
      <c r="K231" s="77">
        <v>4.82</v>
      </c>
      <c r="L231" t="s">
        <v>110</v>
      </c>
      <c r="M231" s="78">
        <v>7.3800000000000004E-2</v>
      </c>
      <c r="N231" s="78">
        <v>6.93E-2</v>
      </c>
      <c r="O231" s="77">
        <v>71.010000000000005</v>
      </c>
      <c r="P231" s="77">
        <v>101.42930052105338</v>
      </c>
      <c r="Q231" s="77">
        <v>0</v>
      </c>
      <c r="R231" s="77">
        <v>0.29224121961225002</v>
      </c>
      <c r="S231" s="78">
        <v>0</v>
      </c>
      <c r="T231" s="78">
        <f t="shared" si="6"/>
        <v>2.2092101031866464E-3</v>
      </c>
      <c r="U231" s="78">
        <f>R231/'סכום נכסי הקרן'!$C$42</f>
        <v>5.5746868899561152E-4</v>
      </c>
    </row>
    <row r="232" spans="2:21">
      <c r="B232" t="s">
        <v>835</v>
      </c>
      <c r="C232" t="s">
        <v>836</v>
      </c>
      <c r="D232" t="s">
        <v>123</v>
      </c>
      <c r="E232" t="s">
        <v>808</v>
      </c>
      <c r="F232" t="s">
        <v>831</v>
      </c>
      <c r="G232" t="s">
        <v>832</v>
      </c>
      <c r="H232" t="s">
        <v>828</v>
      </c>
      <c r="I232" t="s">
        <v>2004</v>
      </c>
      <c r="J232"/>
      <c r="K232" s="77">
        <v>5.91</v>
      </c>
      <c r="L232" t="s">
        <v>106</v>
      </c>
      <c r="M232" s="78">
        <v>8.1299999999999997E-2</v>
      </c>
      <c r="N232" s="78">
        <v>7.5300000000000006E-2</v>
      </c>
      <c r="O232" s="77">
        <v>65.819999999999993</v>
      </c>
      <c r="P232" s="77">
        <v>103.2657450622911</v>
      </c>
      <c r="Q232" s="77">
        <v>0</v>
      </c>
      <c r="R232" s="77">
        <v>0.26161465707659998</v>
      </c>
      <c r="S232" s="78">
        <v>0</v>
      </c>
      <c r="T232" s="78">
        <f t="shared" si="6"/>
        <v>1.9776872828623656E-3</v>
      </c>
      <c r="U232" s="78">
        <f>R232/'סכום נכסי הקרן'!$C$42</f>
        <v>4.9904657562007836E-4</v>
      </c>
    </row>
    <row r="233" spans="2:21">
      <c r="B233" s="79" t="s">
        <v>302</v>
      </c>
      <c r="C233" s="16"/>
      <c r="D233" s="16"/>
      <c r="E233" s="16"/>
      <c r="F233" s="16"/>
      <c r="K233" s="81">
        <v>4.91</v>
      </c>
      <c r="N233" s="80">
        <v>7.7100000000000002E-2</v>
      </c>
      <c r="O233" s="81">
        <v>6614.34</v>
      </c>
      <c r="Q233" s="81">
        <v>0</v>
      </c>
      <c r="R233" s="81">
        <v>24.157706939075979</v>
      </c>
      <c r="T233" s="80">
        <f t="shared" si="6"/>
        <v>0.18262122745874174</v>
      </c>
      <c r="U233" s="80">
        <f>R233/'סכום נכסי הקרן'!$C$42</f>
        <v>4.608236043613323E-2</v>
      </c>
    </row>
    <row r="234" spans="2:21">
      <c r="B234" t="s">
        <v>837</v>
      </c>
      <c r="C234" t="s">
        <v>838</v>
      </c>
      <c r="D234" t="s">
        <v>123</v>
      </c>
      <c r="E234" t="s">
        <v>808</v>
      </c>
      <c r="F234"/>
      <c r="G234" t="s">
        <v>839</v>
      </c>
      <c r="H234" t="s">
        <v>840</v>
      </c>
      <c r="I234" t="s">
        <v>207</v>
      </c>
      <c r="J234"/>
      <c r="K234" s="77">
        <v>7.28</v>
      </c>
      <c r="L234" t="s">
        <v>110</v>
      </c>
      <c r="M234" s="78">
        <v>4.2500000000000003E-2</v>
      </c>
      <c r="N234" s="78">
        <v>5.57E-2</v>
      </c>
      <c r="O234" s="77">
        <v>69.28</v>
      </c>
      <c r="P234" s="77">
        <v>90.961184757505777</v>
      </c>
      <c r="Q234" s="77">
        <v>0</v>
      </c>
      <c r="R234" s="77">
        <v>0.25569516495599998</v>
      </c>
      <c r="S234" s="78">
        <v>0</v>
      </c>
      <c r="T234" s="78">
        <f t="shared" si="6"/>
        <v>1.9329386268859274E-3</v>
      </c>
      <c r="U234" s="78">
        <f>R234/'סכום נכסי הקרן'!$C$42</f>
        <v>4.8775476840558235E-4</v>
      </c>
    </row>
    <row r="235" spans="2:21">
      <c r="B235" t="s">
        <v>841</v>
      </c>
      <c r="C235" t="s">
        <v>842</v>
      </c>
      <c r="D235" t="s">
        <v>123</v>
      </c>
      <c r="E235" t="s">
        <v>808</v>
      </c>
      <c r="F235"/>
      <c r="G235" t="s">
        <v>839</v>
      </c>
      <c r="H235" t="s">
        <v>843</v>
      </c>
      <c r="I235" t="s">
        <v>207</v>
      </c>
      <c r="J235"/>
      <c r="K235" s="77">
        <v>0.94</v>
      </c>
      <c r="L235" t="s">
        <v>106</v>
      </c>
      <c r="M235" s="78">
        <v>4.4999999999999998E-2</v>
      </c>
      <c r="N235" s="78">
        <v>8.7599999999999997E-2</v>
      </c>
      <c r="O235" s="77">
        <v>0.05</v>
      </c>
      <c r="P235" s="77">
        <v>91.932000000000002</v>
      </c>
      <c r="Q235" s="77">
        <v>0</v>
      </c>
      <c r="R235" s="77">
        <v>1.7692313400000001E-4</v>
      </c>
      <c r="S235" s="78">
        <v>0</v>
      </c>
      <c r="T235" s="78">
        <f t="shared" si="6"/>
        <v>1.3374580616616788E-6</v>
      </c>
      <c r="U235" s="78">
        <f>R235/'סכום נכסי הקרן'!$C$42</f>
        <v>3.3749211591314004E-7</v>
      </c>
    </row>
    <row r="236" spans="2:21">
      <c r="B236" t="s">
        <v>844</v>
      </c>
      <c r="C236" t="s">
        <v>845</v>
      </c>
      <c r="D236" t="s">
        <v>123</v>
      </c>
      <c r="E236" t="s">
        <v>808</v>
      </c>
      <c r="F236"/>
      <c r="G236" t="s">
        <v>839</v>
      </c>
      <c r="H236" t="s">
        <v>846</v>
      </c>
      <c r="I236" t="s">
        <v>293</v>
      </c>
      <c r="J236"/>
      <c r="K236" s="77">
        <v>6.63</v>
      </c>
      <c r="L236" t="s">
        <v>106</v>
      </c>
      <c r="M236" s="78">
        <v>0.03</v>
      </c>
      <c r="N236" s="78">
        <v>7.0999999999999994E-2</v>
      </c>
      <c r="O236" s="77">
        <v>128.16999999999999</v>
      </c>
      <c r="P236" s="77">
        <v>77.450037060154486</v>
      </c>
      <c r="Q236" s="77">
        <v>0</v>
      </c>
      <c r="R236" s="77">
        <v>0.38208142541250001</v>
      </c>
      <c r="S236" s="78">
        <v>0</v>
      </c>
      <c r="T236" s="78">
        <f t="shared" si="6"/>
        <v>2.8883610134847236E-3</v>
      </c>
      <c r="U236" s="78">
        <f>R236/'סכום נכסי הקרן'!$C$42</f>
        <v>7.2884458803207288E-4</v>
      </c>
    </row>
    <row r="237" spans="2:21">
      <c r="B237" t="s">
        <v>847</v>
      </c>
      <c r="C237" t="s">
        <v>848</v>
      </c>
      <c r="D237" t="s">
        <v>123</v>
      </c>
      <c r="E237" t="s">
        <v>808</v>
      </c>
      <c r="F237"/>
      <c r="G237" t="s">
        <v>839</v>
      </c>
      <c r="H237" t="s">
        <v>846</v>
      </c>
      <c r="I237" t="s">
        <v>293</v>
      </c>
      <c r="J237"/>
      <c r="K237" s="77">
        <v>7.26</v>
      </c>
      <c r="L237" t="s">
        <v>106</v>
      </c>
      <c r="M237" s="78">
        <v>3.5000000000000003E-2</v>
      </c>
      <c r="N237" s="78">
        <v>7.0499999999999993E-2</v>
      </c>
      <c r="O237" s="77">
        <v>51.96</v>
      </c>
      <c r="P237" s="77">
        <v>78.415361046959205</v>
      </c>
      <c r="Q237" s="77">
        <v>0</v>
      </c>
      <c r="R237" s="77">
        <v>0.15682604853839999</v>
      </c>
      <c r="S237" s="78">
        <v>0</v>
      </c>
      <c r="T237" s="78">
        <f t="shared" si="6"/>
        <v>1.1855332773849055E-3</v>
      </c>
      <c r="U237" s="78">
        <f>R237/'סכום נכסי הקרן'!$C$42</f>
        <v>2.9915564886795086E-4</v>
      </c>
    </row>
    <row r="238" spans="2:21">
      <c r="B238" t="s">
        <v>849</v>
      </c>
      <c r="C238" t="s">
        <v>850</v>
      </c>
      <c r="D238" t="s">
        <v>123</v>
      </c>
      <c r="E238" t="s">
        <v>808</v>
      </c>
      <c r="F238"/>
      <c r="G238" t="s">
        <v>839</v>
      </c>
      <c r="H238" t="s">
        <v>851</v>
      </c>
      <c r="I238" t="s">
        <v>293</v>
      </c>
      <c r="J238"/>
      <c r="K238" s="77">
        <v>3.78</v>
      </c>
      <c r="L238" t="s">
        <v>106</v>
      </c>
      <c r="M238" s="78">
        <v>3.2000000000000001E-2</v>
      </c>
      <c r="N238" s="78">
        <v>0.12590000000000001</v>
      </c>
      <c r="O238" s="77">
        <v>110.85</v>
      </c>
      <c r="P238" s="77">
        <v>72.49456156968877</v>
      </c>
      <c r="Q238" s="77">
        <v>0</v>
      </c>
      <c r="R238" s="77">
        <v>0.30930649255350001</v>
      </c>
      <c r="S238" s="78">
        <v>0</v>
      </c>
      <c r="T238" s="78">
        <f t="shared" si="6"/>
        <v>2.3382157699624322E-3</v>
      </c>
      <c r="U238" s="78">
        <f>R238/'סכום נכסי הקרן'!$C$42</f>
        <v>5.9002178108348807E-4</v>
      </c>
    </row>
    <row r="239" spans="2:21">
      <c r="B239" t="s">
        <v>852</v>
      </c>
      <c r="C239" t="s">
        <v>853</v>
      </c>
      <c r="D239" t="s">
        <v>123</v>
      </c>
      <c r="E239" t="s">
        <v>808</v>
      </c>
      <c r="F239"/>
      <c r="G239" t="s">
        <v>839</v>
      </c>
      <c r="H239" t="s">
        <v>854</v>
      </c>
      <c r="I239" t="s">
        <v>2004</v>
      </c>
      <c r="J239"/>
      <c r="K239" s="77">
        <v>7.35</v>
      </c>
      <c r="L239" t="s">
        <v>110</v>
      </c>
      <c r="M239" s="78">
        <v>4.2500000000000003E-2</v>
      </c>
      <c r="N239" s="78">
        <v>5.6800000000000003E-2</v>
      </c>
      <c r="O239" s="77">
        <v>138.56</v>
      </c>
      <c r="P239" s="77">
        <v>91.418049653579672</v>
      </c>
      <c r="Q239" s="77">
        <v>0</v>
      </c>
      <c r="R239" s="77">
        <v>0.51395885725199997</v>
      </c>
      <c r="S239" s="78">
        <v>0</v>
      </c>
      <c r="T239" s="78">
        <f t="shared" si="6"/>
        <v>3.8852941469718219E-3</v>
      </c>
      <c r="U239" s="78">
        <f>R239/'סכום נכסי הקרן'!$C$42</f>
        <v>9.8040916585999979E-4</v>
      </c>
    </row>
    <row r="240" spans="2:21">
      <c r="B240" t="s">
        <v>855</v>
      </c>
      <c r="C240" t="s">
        <v>856</v>
      </c>
      <c r="D240" t="s">
        <v>123</v>
      </c>
      <c r="E240" t="s">
        <v>808</v>
      </c>
      <c r="F240"/>
      <c r="G240" t="s">
        <v>857</v>
      </c>
      <c r="H240" t="s">
        <v>854</v>
      </c>
      <c r="I240" t="s">
        <v>207</v>
      </c>
      <c r="J240"/>
      <c r="K240" s="77">
        <v>7.64</v>
      </c>
      <c r="L240" t="s">
        <v>106</v>
      </c>
      <c r="M240" s="78">
        <v>5.8799999999999998E-2</v>
      </c>
      <c r="N240" s="78">
        <v>6.4899999999999999E-2</v>
      </c>
      <c r="O240" s="77">
        <v>69.28</v>
      </c>
      <c r="P240" s="77">
        <v>97.176225173210156</v>
      </c>
      <c r="Q240" s="77">
        <v>0</v>
      </c>
      <c r="R240" s="77">
        <v>0.25912887819120001</v>
      </c>
      <c r="S240" s="78">
        <v>0</v>
      </c>
      <c r="T240" s="78">
        <f t="shared" si="6"/>
        <v>1.9588959301736516E-3</v>
      </c>
      <c r="U240" s="78">
        <f>R240/'סכום נכסי הקרן'!$C$42</f>
        <v>4.9430479450441125E-4</v>
      </c>
    </row>
    <row r="241" spans="2:21">
      <c r="B241" t="s">
        <v>858</v>
      </c>
      <c r="C241" t="s">
        <v>859</v>
      </c>
      <c r="D241" t="s">
        <v>123</v>
      </c>
      <c r="E241" t="s">
        <v>808</v>
      </c>
      <c r="F241"/>
      <c r="G241" t="s">
        <v>860</v>
      </c>
      <c r="H241" t="s">
        <v>854</v>
      </c>
      <c r="I241" t="s">
        <v>207</v>
      </c>
      <c r="J241"/>
      <c r="K241" s="77">
        <v>3.57</v>
      </c>
      <c r="L241" t="s">
        <v>113</v>
      </c>
      <c r="M241" s="78">
        <v>4.6300000000000001E-2</v>
      </c>
      <c r="N241" s="78">
        <v>7.0099999999999996E-2</v>
      </c>
      <c r="O241" s="77">
        <v>103.92</v>
      </c>
      <c r="P241" s="77">
        <v>92.050672825250189</v>
      </c>
      <c r="Q241" s="77">
        <v>0</v>
      </c>
      <c r="R241" s="77">
        <v>0.44962627595776</v>
      </c>
      <c r="S241" s="78">
        <v>0</v>
      </c>
      <c r="T241" s="78">
        <f t="shared" si="6"/>
        <v>3.3989692241978074E-3</v>
      </c>
      <c r="U241" s="78">
        <f>R241/'סכום נכסי הקרן'!$C$42</f>
        <v>8.5769068076269679E-4</v>
      </c>
    </row>
    <row r="242" spans="2:21">
      <c r="B242" t="s">
        <v>861</v>
      </c>
      <c r="C242" t="s">
        <v>862</v>
      </c>
      <c r="D242" t="s">
        <v>123</v>
      </c>
      <c r="E242" t="s">
        <v>808</v>
      </c>
      <c r="F242"/>
      <c r="G242" t="s">
        <v>860</v>
      </c>
      <c r="H242" t="s">
        <v>809</v>
      </c>
      <c r="I242" t="s">
        <v>207</v>
      </c>
      <c r="J242"/>
      <c r="K242" s="77">
        <v>6.85</v>
      </c>
      <c r="L242" t="s">
        <v>106</v>
      </c>
      <c r="M242" s="78">
        <v>6.7400000000000002E-2</v>
      </c>
      <c r="N242" s="78">
        <v>6.6799999999999998E-2</v>
      </c>
      <c r="O242" s="77">
        <v>51.96</v>
      </c>
      <c r="P242" s="77">
        <v>101.79804618937645</v>
      </c>
      <c r="Q242" s="77">
        <v>0</v>
      </c>
      <c r="R242" s="77">
        <v>0.2035900252152</v>
      </c>
      <c r="S242" s="78">
        <v>0</v>
      </c>
      <c r="T242" s="78">
        <f t="shared" si="6"/>
        <v>1.5390475758697204E-3</v>
      </c>
      <c r="U242" s="78">
        <f>R242/'סכום נכסי הקרן'!$C$42</f>
        <v>3.8836090473441074E-4</v>
      </c>
    </row>
    <row r="243" spans="2:21">
      <c r="B243" t="s">
        <v>863</v>
      </c>
      <c r="C243" t="s">
        <v>864</v>
      </c>
      <c r="D243" t="s">
        <v>123</v>
      </c>
      <c r="E243" t="s">
        <v>808</v>
      </c>
      <c r="F243"/>
      <c r="G243" t="s">
        <v>860</v>
      </c>
      <c r="H243" t="s">
        <v>809</v>
      </c>
      <c r="I243" t="s">
        <v>207</v>
      </c>
      <c r="J243"/>
      <c r="K243" s="77">
        <v>5.17</v>
      </c>
      <c r="L243" t="s">
        <v>106</v>
      </c>
      <c r="M243" s="78">
        <v>3.9300000000000002E-2</v>
      </c>
      <c r="N243" s="78">
        <v>6.8599999999999994E-2</v>
      </c>
      <c r="O243" s="77">
        <v>107.9</v>
      </c>
      <c r="P243" s="77">
        <v>85.446770157553289</v>
      </c>
      <c r="Q243" s="77">
        <v>0</v>
      </c>
      <c r="R243" s="77">
        <v>0.35486650318500002</v>
      </c>
      <c r="S243" s="78">
        <v>0</v>
      </c>
      <c r="T243" s="78">
        <f t="shared" si="6"/>
        <v>2.6826286352041903E-3</v>
      </c>
      <c r="U243" s="78">
        <f>R243/'סכום נכסי הקרן'!$C$42</f>
        <v>6.7693039524499218E-4</v>
      </c>
    </row>
    <row r="244" spans="2:21">
      <c r="B244" t="s">
        <v>865</v>
      </c>
      <c r="C244" t="s">
        <v>866</v>
      </c>
      <c r="D244" t="s">
        <v>123</v>
      </c>
      <c r="E244" t="s">
        <v>808</v>
      </c>
      <c r="F244"/>
      <c r="G244" t="s">
        <v>867</v>
      </c>
      <c r="H244" t="s">
        <v>809</v>
      </c>
      <c r="I244" t="s">
        <v>2004</v>
      </c>
      <c r="J244"/>
      <c r="K244" s="77">
        <v>2.8</v>
      </c>
      <c r="L244" t="s">
        <v>106</v>
      </c>
      <c r="M244" s="78">
        <v>4.7500000000000001E-2</v>
      </c>
      <c r="N244" s="78">
        <v>8.6099999999999996E-2</v>
      </c>
      <c r="O244" s="77">
        <v>79.67</v>
      </c>
      <c r="P244" s="77">
        <v>89.601717459520529</v>
      </c>
      <c r="Q244" s="77">
        <v>0</v>
      </c>
      <c r="R244" s="77">
        <v>0.27476351426669998</v>
      </c>
      <c r="S244" s="78">
        <v>0</v>
      </c>
      <c r="T244" s="78">
        <f t="shared" si="6"/>
        <v>2.0770866358635247E-3</v>
      </c>
      <c r="U244" s="78">
        <f>R244/'סכום נכסי הקרן'!$C$42</f>
        <v>5.2412885589964067E-4</v>
      </c>
    </row>
    <row r="245" spans="2:21">
      <c r="B245" t="s">
        <v>868</v>
      </c>
      <c r="C245" t="s">
        <v>869</v>
      </c>
      <c r="D245" t="s">
        <v>123</v>
      </c>
      <c r="E245" t="s">
        <v>808</v>
      </c>
      <c r="F245"/>
      <c r="G245" t="s">
        <v>867</v>
      </c>
      <c r="H245" t="s">
        <v>809</v>
      </c>
      <c r="I245" t="s">
        <v>2004</v>
      </c>
      <c r="J245"/>
      <c r="K245" s="77">
        <v>5.91</v>
      </c>
      <c r="L245" t="s">
        <v>106</v>
      </c>
      <c r="M245" s="78">
        <v>5.1299999999999998E-2</v>
      </c>
      <c r="N245" s="78">
        <v>8.2199999999999995E-2</v>
      </c>
      <c r="O245" s="77">
        <v>56.98</v>
      </c>
      <c r="P245" s="77">
        <v>83.415862056862053</v>
      </c>
      <c r="Q245" s="77">
        <v>0</v>
      </c>
      <c r="R245" s="77">
        <v>0.18294434871179999</v>
      </c>
      <c r="S245" s="78">
        <v>0</v>
      </c>
      <c r="T245" s="78">
        <f t="shared" si="6"/>
        <v>1.3829756939532974E-3</v>
      </c>
      <c r="U245" s="78">
        <f>R245/'סכום נכסי הקרן'!$C$42</f>
        <v>3.4897796543156823E-4</v>
      </c>
    </row>
    <row r="246" spans="2:21">
      <c r="B246" t="s">
        <v>870</v>
      </c>
      <c r="C246" t="s">
        <v>871</v>
      </c>
      <c r="D246" t="s">
        <v>123</v>
      </c>
      <c r="E246" t="s">
        <v>808</v>
      </c>
      <c r="F246"/>
      <c r="G246" t="s">
        <v>872</v>
      </c>
      <c r="H246" t="s">
        <v>812</v>
      </c>
      <c r="I246" t="s">
        <v>2004</v>
      </c>
      <c r="J246"/>
      <c r="K246" s="77">
        <v>7.15</v>
      </c>
      <c r="L246" t="s">
        <v>106</v>
      </c>
      <c r="M246" s="78">
        <v>3.3000000000000002E-2</v>
      </c>
      <c r="N246" s="78">
        <v>6.5000000000000002E-2</v>
      </c>
      <c r="O246" s="77">
        <v>103.92</v>
      </c>
      <c r="P246" s="77">
        <v>79.729658968437263</v>
      </c>
      <c r="Q246" s="77">
        <v>0</v>
      </c>
      <c r="R246" s="77">
        <v>0.31890913209839999</v>
      </c>
      <c r="S246" s="78">
        <v>0</v>
      </c>
      <c r="T246" s="78">
        <f t="shared" si="6"/>
        <v>2.410807337736479E-3</v>
      </c>
      <c r="U246" s="78">
        <f>R246/'סכום נכסי הקרן'!$C$42</f>
        <v>6.0833942595608839E-4</v>
      </c>
    </row>
    <row r="247" spans="2:21">
      <c r="B247" t="s">
        <v>873</v>
      </c>
      <c r="C247" t="s">
        <v>874</v>
      </c>
      <c r="D247" t="s">
        <v>123</v>
      </c>
      <c r="E247" t="s">
        <v>808</v>
      </c>
      <c r="F247"/>
      <c r="G247" t="s">
        <v>839</v>
      </c>
      <c r="H247" t="s">
        <v>875</v>
      </c>
      <c r="I247" t="s">
        <v>293</v>
      </c>
      <c r="J247"/>
      <c r="K247" s="77">
        <v>6.62</v>
      </c>
      <c r="L247" t="s">
        <v>110</v>
      </c>
      <c r="M247" s="78">
        <v>5.8000000000000003E-2</v>
      </c>
      <c r="N247" s="78">
        <v>5.3900000000000003E-2</v>
      </c>
      <c r="O247" s="77">
        <v>51.96</v>
      </c>
      <c r="P247" s="77">
        <v>103.26087297921478</v>
      </c>
      <c r="Q247" s="77">
        <v>0</v>
      </c>
      <c r="R247" s="77">
        <v>0.21770252350200001</v>
      </c>
      <c r="S247" s="78">
        <v>0</v>
      </c>
      <c r="T247" s="78">
        <f t="shared" si="6"/>
        <v>1.6457316153004671E-3</v>
      </c>
      <c r="U247" s="78">
        <f>R247/'סכום נכסי הקרן'!$C$42</f>
        <v>4.1528139161450806E-4</v>
      </c>
    </row>
    <row r="248" spans="2:21">
      <c r="B248" t="s">
        <v>876</v>
      </c>
      <c r="C248" t="s">
        <v>877</v>
      </c>
      <c r="D248" t="s">
        <v>123</v>
      </c>
      <c r="E248" t="s">
        <v>808</v>
      </c>
      <c r="F248"/>
      <c r="G248" t="s">
        <v>860</v>
      </c>
      <c r="H248" t="s">
        <v>812</v>
      </c>
      <c r="I248" t="s">
        <v>207</v>
      </c>
      <c r="J248"/>
      <c r="K248" s="77">
        <v>7.19</v>
      </c>
      <c r="L248" t="s">
        <v>106</v>
      </c>
      <c r="M248" s="78">
        <v>6.1699999999999998E-2</v>
      </c>
      <c r="N248" s="78">
        <v>6.7900000000000002E-2</v>
      </c>
      <c r="O248" s="77">
        <v>51.96</v>
      </c>
      <c r="P248" s="77">
        <v>97.597507313317934</v>
      </c>
      <c r="Q248" s="77">
        <v>0</v>
      </c>
      <c r="R248" s="77">
        <v>0.1951891978152</v>
      </c>
      <c r="S248" s="78">
        <v>0</v>
      </c>
      <c r="T248" s="78">
        <f t="shared" si="6"/>
        <v>1.4755411588357652E-3</v>
      </c>
      <c r="U248" s="78">
        <f>R248/'סכום נכסי הקרן'!$C$42</f>
        <v>3.7233579286494157E-4</v>
      </c>
    </row>
    <row r="249" spans="2:21">
      <c r="B249" t="s">
        <v>878</v>
      </c>
      <c r="C249" t="s">
        <v>879</v>
      </c>
      <c r="D249" t="s">
        <v>123</v>
      </c>
      <c r="E249" t="s">
        <v>808</v>
      </c>
      <c r="F249"/>
      <c r="G249" t="s">
        <v>880</v>
      </c>
      <c r="H249" t="s">
        <v>812</v>
      </c>
      <c r="I249" t="s">
        <v>2004</v>
      </c>
      <c r="J249"/>
      <c r="K249" s="77">
        <v>6.93</v>
      </c>
      <c r="L249" t="s">
        <v>106</v>
      </c>
      <c r="M249" s="78">
        <v>6.4000000000000001E-2</v>
      </c>
      <c r="N249" s="78">
        <v>6.7500000000000004E-2</v>
      </c>
      <c r="O249" s="77">
        <v>45.03</v>
      </c>
      <c r="P249" s="77">
        <v>98.832928936264707</v>
      </c>
      <c r="Q249" s="77">
        <v>0</v>
      </c>
      <c r="R249" s="77">
        <v>0.17129769694710001</v>
      </c>
      <c r="S249" s="78">
        <v>0</v>
      </c>
      <c r="T249" s="78">
        <f t="shared" si="6"/>
        <v>1.2949323276512728E-3</v>
      </c>
      <c r="U249" s="78">
        <f>R249/'סכום נכסי הקרן'!$C$42</f>
        <v>3.2676123741807902E-4</v>
      </c>
    </row>
    <row r="250" spans="2:21">
      <c r="B250" t="s">
        <v>881</v>
      </c>
      <c r="C250" t="s">
        <v>882</v>
      </c>
      <c r="D250" t="s">
        <v>123</v>
      </c>
      <c r="E250" t="s">
        <v>808</v>
      </c>
      <c r="F250"/>
      <c r="G250" t="s">
        <v>860</v>
      </c>
      <c r="H250" t="s">
        <v>812</v>
      </c>
      <c r="I250" t="s">
        <v>207</v>
      </c>
      <c r="J250"/>
      <c r="K250" s="77">
        <v>4.3499999999999996</v>
      </c>
      <c r="L250" t="s">
        <v>110</v>
      </c>
      <c r="M250" s="78">
        <v>4.1300000000000003E-2</v>
      </c>
      <c r="N250" s="78">
        <v>5.45E-2</v>
      </c>
      <c r="O250" s="77">
        <v>102.88</v>
      </c>
      <c r="P250" s="77">
        <v>94.022509331259727</v>
      </c>
      <c r="Q250" s="77">
        <v>0</v>
      </c>
      <c r="R250" s="77">
        <v>0.39248342596199998</v>
      </c>
      <c r="S250" s="78">
        <v>0</v>
      </c>
      <c r="T250" s="78">
        <f t="shared" si="6"/>
        <v>2.966995385247197E-3</v>
      </c>
      <c r="U250" s="78">
        <f>R250/'סכום נכסי הקרן'!$C$42</f>
        <v>7.4868706479478038E-4</v>
      </c>
    </row>
    <row r="251" spans="2:21">
      <c r="B251" t="s">
        <v>883</v>
      </c>
      <c r="C251" t="s">
        <v>884</v>
      </c>
      <c r="D251" t="s">
        <v>123</v>
      </c>
      <c r="E251" t="s">
        <v>808</v>
      </c>
      <c r="F251"/>
      <c r="G251" t="s">
        <v>885</v>
      </c>
      <c r="H251" t="s">
        <v>812</v>
      </c>
      <c r="I251" t="s">
        <v>207</v>
      </c>
      <c r="J251"/>
      <c r="K251" s="77">
        <v>6.95</v>
      </c>
      <c r="L251" t="s">
        <v>106</v>
      </c>
      <c r="M251" s="78">
        <v>6.8000000000000005E-2</v>
      </c>
      <c r="N251" s="78">
        <v>7.0699999999999999E-2</v>
      </c>
      <c r="O251" s="77">
        <v>166.27</v>
      </c>
      <c r="P251" s="77">
        <v>98.87682594575088</v>
      </c>
      <c r="Q251" s="77">
        <v>0</v>
      </c>
      <c r="R251" s="77">
        <v>0.63278521672650001</v>
      </c>
      <c r="S251" s="78">
        <v>0</v>
      </c>
      <c r="T251" s="78">
        <f t="shared" si="6"/>
        <v>4.7835671360602844E-3</v>
      </c>
      <c r="U251" s="78">
        <f>R251/'סכום נכסי הקרן'!$C$42</f>
        <v>1.2070779941733419E-3</v>
      </c>
    </row>
    <row r="252" spans="2:21">
      <c r="B252" t="s">
        <v>886</v>
      </c>
      <c r="C252" t="s">
        <v>887</v>
      </c>
      <c r="D252" t="s">
        <v>123</v>
      </c>
      <c r="E252" t="s">
        <v>808</v>
      </c>
      <c r="F252"/>
      <c r="G252" t="s">
        <v>839</v>
      </c>
      <c r="H252" t="s">
        <v>812</v>
      </c>
      <c r="I252" t="s">
        <v>2004</v>
      </c>
      <c r="J252"/>
      <c r="K252" s="77">
        <v>6.83</v>
      </c>
      <c r="L252" t="s">
        <v>106</v>
      </c>
      <c r="M252" s="78">
        <v>0.06</v>
      </c>
      <c r="N252" s="78">
        <v>7.3200000000000001E-2</v>
      </c>
      <c r="O252" s="77">
        <v>86.6</v>
      </c>
      <c r="P252" s="77">
        <v>91.490879907621249</v>
      </c>
      <c r="Q252" s="77">
        <v>0</v>
      </c>
      <c r="R252" s="77">
        <v>0.30496051159799997</v>
      </c>
      <c r="S252" s="78">
        <v>0</v>
      </c>
      <c r="T252" s="78">
        <f t="shared" si="6"/>
        <v>2.3053621394996029E-3</v>
      </c>
      <c r="U252" s="78">
        <f>R252/'סכום נכסי הקרן'!$C$42</f>
        <v>5.8173154636274242E-4</v>
      </c>
    </row>
    <row r="253" spans="2:21">
      <c r="B253" t="s">
        <v>888</v>
      </c>
      <c r="C253" t="s">
        <v>889</v>
      </c>
      <c r="D253" t="s">
        <v>123</v>
      </c>
      <c r="E253" t="s">
        <v>808</v>
      </c>
      <c r="F253"/>
      <c r="G253" t="s">
        <v>880</v>
      </c>
      <c r="H253" t="s">
        <v>812</v>
      </c>
      <c r="I253" t="s">
        <v>207</v>
      </c>
      <c r="J253"/>
      <c r="K253" s="77">
        <v>6.84</v>
      </c>
      <c r="L253" t="s">
        <v>106</v>
      </c>
      <c r="M253" s="78">
        <v>6.3799999999999996E-2</v>
      </c>
      <c r="N253" s="78">
        <v>6.6199999999999995E-2</v>
      </c>
      <c r="O253" s="77">
        <v>29.1</v>
      </c>
      <c r="P253" s="77">
        <v>98.030381443298964</v>
      </c>
      <c r="Q253" s="77">
        <v>0</v>
      </c>
      <c r="R253" s="77">
        <v>0.10979981100900001</v>
      </c>
      <c r="S253" s="78">
        <v>0</v>
      </c>
      <c r="T253" s="78">
        <f t="shared" si="6"/>
        <v>8.3003640667430071E-4</v>
      </c>
      <c r="U253" s="78">
        <f>R253/'סכום נכסי הקרן'!$C$42</f>
        <v>2.0945011376686501E-4</v>
      </c>
    </row>
    <row r="254" spans="2:21">
      <c r="B254" t="s">
        <v>890</v>
      </c>
      <c r="C254" t="s">
        <v>891</v>
      </c>
      <c r="D254" t="s">
        <v>123</v>
      </c>
      <c r="E254" t="s">
        <v>808</v>
      </c>
      <c r="F254"/>
      <c r="G254" t="s">
        <v>860</v>
      </c>
      <c r="H254" t="s">
        <v>812</v>
      </c>
      <c r="I254" t="s">
        <v>207</v>
      </c>
      <c r="J254"/>
      <c r="K254" s="77">
        <v>3.46</v>
      </c>
      <c r="L254" t="s">
        <v>106</v>
      </c>
      <c r="M254" s="78">
        <v>8.1299999999999997E-2</v>
      </c>
      <c r="N254" s="78">
        <v>8.1600000000000006E-2</v>
      </c>
      <c r="O254" s="77">
        <v>69.28</v>
      </c>
      <c r="P254" s="77">
        <v>100.72103579676674</v>
      </c>
      <c r="Q254" s="77">
        <v>0</v>
      </c>
      <c r="R254" s="77">
        <v>0.26858142482640002</v>
      </c>
      <c r="S254" s="78">
        <v>0</v>
      </c>
      <c r="T254" s="78">
        <f t="shared" si="6"/>
        <v>2.0303528641237435E-3</v>
      </c>
      <c r="U254" s="78">
        <f>R254/'סכום נכסי הקרן'!$C$42</f>
        <v>5.1233612761815374E-4</v>
      </c>
    </row>
    <row r="255" spans="2:21">
      <c r="B255" t="s">
        <v>892</v>
      </c>
      <c r="C255" t="s">
        <v>893</v>
      </c>
      <c r="D255" t="s">
        <v>123</v>
      </c>
      <c r="E255" t="s">
        <v>808</v>
      </c>
      <c r="F255"/>
      <c r="G255" t="s">
        <v>860</v>
      </c>
      <c r="H255" t="s">
        <v>820</v>
      </c>
      <c r="I255" t="s">
        <v>207</v>
      </c>
      <c r="J255"/>
      <c r="K255" s="77">
        <v>4.2</v>
      </c>
      <c r="L255" t="s">
        <v>110</v>
      </c>
      <c r="M255" s="78">
        <v>7.2499999999999995E-2</v>
      </c>
      <c r="N255" s="78">
        <v>7.5999999999999998E-2</v>
      </c>
      <c r="O255" s="77">
        <v>123.66</v>
      </c>
      <c r="P255" s="77">
        <v>97.695679281901988</v>
      </c>
      <c r="Q255" s="77">
        <v>0</v>
      </c>
      <c r="R255" s="77">
        <v>0.4901885104275</v>
      </c>
      <c r="S255" s="78">
        <v>0</v>
      </c>
      <c r="T255" s="78">
        <f t="shared" si="6"/>
        <v>3.7056011850049512E-3</v>
      </c>
      <c r="U255" s="78">
        <f>R255/'סכום נכסי הקרן'!$C$42</f>
        <v>9.3506571944676996E-4</v>
      </c>
    </row>
    <row r="256" spans="2:21">
      <c r="B256" t="s">
        <v>894</v>
      </c>
      <c r="C256" t="s">
        <v>895</v>
      </c>
      <c r="D256" t="s">
        <v>123</v>
      </c>
      <c r="E256" t="s">
        <v>808</v>
      </c>
      <c r="F256"/>
      <c r="G256" t="s">
        <v>860</v>
      </c>
      <c r="H256" t="s">
        <v>820</v>
      </c>
      <c r="I256" t="s">
        <v>207</v>
      </c>
      <c r="J256"/>
      <c r="K256" s="77">
        <v>7</v>
      </c>
      <c r="L256" t="s">
        <v>106</v>
      </c>
      <c r="M256" s="78">
        <v>7.1199999999999999E-2</v>
      </c>
      <c r="N256" s="78">
        <v>7.6600000000000001E-2</v>
      </c>
      <c r="O256" s="77">
        <v>69.28</v>
      </c>
      <c r="P256" s="77">
        <v>97.467509237875291</v>
      </c>
      <c r="Q256" s="77">
        <v>0</v>
      </c>
      <c r="R256" s="77">
        <v>0.25990561254959998</v>
      </c>
      <c r="S256" s="78">
        <v>0</v>
      </c>
      <c r="T256" s="78">
        <f t="shared" si="6"/>
        <v>1.9647676870543072E-3</v>
      </c>
      <c r="U256" s="78">
        <f>R256/'סכום נכסי הקרן'!$C$42</f>
        <v>4.9578646462969205E-4</v>
      </c>
    </row>
    <row r="257" spans="2:21">
      <c r="B257" t="s">
        <v>896</v>
      </c>
      <c r="C257" t="s">
        <v>897</v>
      </c>
      <c r="D257" t="s">
        <v>123</v>
      </c>
      <c r="E257" t="s">
        <v>808</v>
      </c>
      <c r="F257"/>
      <c r="G257" t="s">
        <v>885</v>
      </c>
      <c r="H257" t="s">
        <v>820</v>
      </c>
      <c r="I257" t="s">
        <v>207</v>
      </c>
      <c r="J257"/>
      <c r="K257" s="77">
        <v>3.05</v>
      </c>
      <c r="L257" t="s">
        <v>106</v>
      </c>
      <c r="M257" s="78">
        <v>2.63E-2</v>
      </c>
      <c r="N257" s="78">
        <v>7.4999999999999997E-2</v>
      </c>
      <c r="O257" s="77">
        <v>87.83</v>
      </c>
      <c r="P257" s="77">
        <v>86.685996242741666</v>
      </c>
      <c r="Q257" s="77">
        <v>0</v>
      </c>
      <c r="R257" s="77">
        <v>0.29304865911450001</v>
      </c>
      <c r="S257" s="78">
        <v>0</v>
      </c>
      <c r="T257" s="78">
        <f t="shared" si="6"/>
        <v>2.2153139769264612E-3</v>
      </c>
      <c r="U257" s="78">
        <f>R257/'סכום נכסי הקרן'!$C$42</f>
        <v>5.590089311331163E-4</v>
      </c>
    </row>
    <row r="258" spans="2:21">
      <c r="B258" t="s">
        <v>898</v>
      </c>
      <c r="C258" t="s">
        <v>899</v>
      </c>
      <c r="D258" t="s">
        <v>123</v>
      </c>
      <c r="E258" t="s">
        <v>808</v>
      </c>
      <c r="F258"/>
      <c r="G258" t="s">
        <v>885</v>
      </c>
      <c r="H258" t="s">
        <v>820</v>
      </c>
      <c r="I258" t="s">
        <v>207</v>
      </c>
      <c r="J258"/>
      <c r="K258" s="77">
        <v>1.89</v>
      </c>
      <c r="L258" t="s">
        <v>106</v>
      </c>
      <c r="M258" s="78">
        <v>7.0499999999999993E-2</v>
      </c>
      <c r="N258" s="78">
        <v>7.0699999999999999E-2</v>
      </c>
      <c r="O258" s="77">
        <v>34.64</v>
      </c>
      <c r="P258" s="77">
        <v>103.55548498845266</v>
      </c>
      <c r="Q258" s="77">
        <v>0</v>
      </c>
      <c r="R258" s="77">
        <v>0.13806986537999999</v>
      </c>
      <c r="S258" s="78">
        <v>0</v>
      </c>
      <c r="T258" s="78">
        <f t="shared" si="6"/>
        <v>1.0437451018984532E-3</v>
      </c>
      <c r="U258" s="78">
        <f>R258/'סכום נכסי הקרן'!$C$42</f>
        <v>2.6337703813758236E-4</v>
      </c>
    </row>
    <row r="259" spans="2:21">
      <c r="B259" t="s">
        <v>900</v>
      </c>
      <c r="C259" t="s">
        <v>901</v>
      </c>
      <c r="D259" t="s">
        <v>123</v>
      </c>
      <c r="E259" t="s">
        <v>808</v>
      </c>
      <c r="F259"/>
      <c r="G259" t="s">
        <v>827</v>
      </c>
      <c r="H259" t="s">
        <v>820</v>
      </c>
      <c r="I259" t="s">
        <v>2004</v>
      </c>
      <c r="J259"/>
      <c r="K259" s="77">
        <v>3.4</v>
      </c>
      <c r="L259" t="s">
        <v>106</v>
      </c>
      <c r="M259" s="78">
        <v>5.5E-2</v>
      </c>
      <c r="N259" s="78">
        <v>9.5399999999999999E-2</v>
      </c>
      <c r="O259" s="77">
        <v>24.25</v>
      </c>
      <c r="P259" s="77">
        <v>88.255463917525773</v>
      </c>
      <c r="Q259" s="77">
        <v>0</v>
      </c>
      <c r="R259" s="77">
        <v>8.2376105549999995E-2</v>
      </c>
      <c r="S259" s="78">
        <v>0</v>
      </c>
      <c r="T259" s="78">
        <f t="shared" si="6"/>
        <v>6.2272572255101953E-4</v>
      </c>
      <c r="U259" s="78">
        <f>R259/'סכום נכסי הקרן'!$C$42</f>
        <v>1.5713765370419934E-4</v>
      </c>
    </row>
    <row r="260" spans="2:21">
      <c r="B260" t="s">
        <v>902</v>
      </c>
      <c r="C260" t="s">
        <v>903</v>
      </c>
      <c r="D260" t="s">
        <v>123</v>
      </c>
      <c r="E260" t="s">
        <v>808</v>
      </c>
      <c r="F260"/>
      <c r="G260" t="s">
        <v>827</v>
      </c>
      <c r="H260" t="s">
        <v>820</v>
      </c>
      <c r="I260" t="s">
        <v>2004</v>
      </c>
      <c r="J260"/>
      <c r="K260" s="77">
        <v>2.98</v>
      </c>
      <c r="L260" t="s">
        <v>106</v>
      </c>
      <c r="M260" s="78">
        <v>0.06</v>
      </c>
      <c r="N260" s="78">
        <v>9.0700000000000003E-2</v>
      </c>
      <c r="O260" s="77">
        <v>109.15</v>
      </c>
      <c r="P260" s="77">
        <v>92.206890517636282</v>
      </c>
      <c r="Q260" s="77">
        <v>0</v>
      </c>
      <c r="R260" s="77">
        <v>0.38737806702900002</v>
      </c>
      <c r="S260" s="78">
        <v>0</v>
      </c>
      <c r="T260" s="78">
        <f t="shared" si="6"/>
        <v>2.928401204213657E-3</v>
      </c>
      <c r="U260" s="78">
        <f>R260/'סכום נכסי הקרן'!$C$42</f>
        <v>7.3894826834776405E-4</v>
      </c>
    </row>
    <row r="261" spans="2:21">
      <c r="B261" t="s">
        <v>904</v>
      </c>
      <c r="C261" t="s">
        <v>905</v>
      </c>
      <c r="D261" t="s">
        <v>123</v>
      </c>
      <c r="E261" t="s">
        <v>808</v>
      </c>
      <c r="F261"/>
      <c r="G261" t="s">
        <v>906</v>
      </c>
      <c r="H261" t="s">
        <v>820</v>
      </c>
      <c r="I261" t="s">
        <v>2004</v>
      </c>
      <c r="J261"/>
      <c r="K261" s="77">
        <v>6.14</v>
      </c>
      <c r="L261" t="s">
        <v>110</v>
      </c>
      <c r="M261" s="78">
        <v>6.6299999999999998E-2</v>
      </c>
      <c r="N261" s="78">
        <v>6.4799999999999996E-2</v>
      </c>
      <c r="O261" s="77">
        <v>138.56</v>
      </c>
      <c r="P261" s="77">
        <v>101.65117263279446</v>
      </c>
      <c r="Q261" s="77">
        <v>0</v>
      </c>
      <c r="R261" s="77">
        <v>0.57149021142599998</v>
      </c>
      <c r="S261" s="78">
        <v>0</v>
      </c>
      <c r="T261" s="78">
        <f t="shared" si="6"/>
        <v>4.3202049000129117E-3</v>
      </c>
      <c r="U261" s="78">
        <f>R261/'סכום נכסי הקרן'!$C$42</f>
        <v>1.0901538782249274E-3</v>
      </c>
    </row>
    <row r="262" spans="2:21">
      <c r="B262" t="s">
        <v>907</v>
      </c>
      <c r="C262" t="s">
        <v>908</v>
      </c>
      <c r="D262" t="s">
        <v>123</v>
      </c>
      <c r="E262" t="s">
        <v>808</v>
      </c>
      <c r="F262"/>
      <c r="G262" t="s">
        <v>885</v>
      </c>
      <c r="H262" t="s">
        <v>820</v>
      </c>
      <c r="I262" t="s">
        <v>2004</v>
      </c>
      <c r="J262"/>
      <c r="K262" s="77">
        <v>1.33</v>
      </c>
      <c r="L262" t="s">
        <v>106</v>
      </c>
      <c r="M262" s="78">
        <v>4.2500000000000003E-2</v>
      </c>
      <c r="N262" s="78">
        <v>7.6200000000000004E-2</v>
      </c>
      <c r="O262" s="77">
        <v>76.209999999999994</v>
      </c>
      <c r="P262" s="77">
        <v>96.071485631806851</v>
      </c>
      <c r="Q262" s="77">
        <v>0</v>
      </c>
      <c r="R262" s="77">
        <v>0.28180868884080001</v>
      </c>
      <c r="S262" s="78">
        <v>0</v>
      </c>
      <c r="T262" s="78">
        <f t="shared" si="6"/>
        <v>2.1303449368946605E-3</v>
      </c>
      <c r="U262" s="78">
        <f>R262/'סכום נכסי הקרן'!$C$42</f>
        <v>5.3756797389531484E-4</v>
      </c>
    </row>
    <row r="263" spans="2:21">
      <c r="B263" t="s">
        <v>909</v>
      </c>
      <c r="C263" t="s">
        <v>910</v>
      </c>
      <c r="D263" t="s">
        <v>123</v>
      </c>
      <c r="E263" t="s">
        <v>808</v>
      </c>
      <c r="F263"/>
      <c r="G263" t="s">
        <v>885</v>
      </c>
      <c r="H263" t="s">
        <v>820</v>
      </c>
      <c r="I263" t="s">
        <v>2004</v>
      </c>
      <c r="J263"/>
      <c r="K263" s="77">
        <v>4.5599999999999996</v>
      </c>
      <c r="L263" t="s">
        <v>106</v>
      </c>
      <c r="M263" s="78">
        <v>3.1300000000000001E-2</v>
      </c>
      <c r="N263" s="78">
        <v>7.6600000000000001E-2</v>
      </c>
      <c r="O263" s="77">
        <v>34.64</v>
      </c>
      <c r="P263" s="77">
        <v>82.597108545034644</v>
      </c>
      <c r="Q263" s="77">
        <v>0</v>
      </c>
      <c r="R263" s="77">
        <v>0.1101261962016</v>
      </c>
      <c r="S263" s="78">
        <v>0</v>
      </c>
      <c r="T263" s="78">
        <f t="shared" si="6"/>
        <v>8.3250372961382005E-4</v>
      </c>
      <c r="U263" s="78">
        <f>R263/'סכום נכסי הקרן'!$C$42</f>
        <v>2.1007271425309247E-4</v>
      </c>
    </row>
    <row r="264" spans="2:21">
      <c r="B264" t="s">
        <v>911</v>
      </c>
      <c r="C264" t="s">
        <v>912</v>
      </c>
      <c r="D264" t="s">
        <v>123</v>
      </c>
      <c r="E264" t="s">
        <v>808</v>
      </c>
      <c r="F264"/>
      <c r="G264" t="s">
        <v>906</v>
      </c>
      <c r="H264" t="s">
        <v>820</v>
      </c>
      <c r="I264" t="s">
        <v>207</v>
      </c>
      <c r="J264"/>
      <c r="K264" s="77">
        <v>4.3600000000000003</v>
      </c>
      <c r="L264" t="s">
        <v>110</v>
      </c>
      <c r="M264" s="78">
        <v>4.8800000000000003E-2</v>
      </c>
      <c r="N264" s="78">
        <v>5.5500000000000001E-2</v>
      </c>
      <c r="O264" s="77">
        <v>94.91</v>
      </c>
      <c r="P264" s="77">
        <v>96.776190917711517</v>
      </c>
      <c r="Q264" s="77">
        <v>0</v>
      </c>
      <c r="R264" s="77">
        <v>0.37268252246099998</v>
      </c>
      <c r="S264" s="78">
        <v>0</v>
      </c>
      <c r="T264" s="78">
        <f t="shared" si="6"/>
        <v>2.8173096012750602E-3</v>
      </c>
      <c r="U264" s="78">
        <f>R264/'סכום נכסי הקרן'!$C$42</f>
        <v>7.1091558365232906E-4</v>
      </c>
    </row>
    <row r="265" spans="2:21">
      <c r="B265" t="s">
        <v>913</v>
      </c>
      <c r="C265" t="s">
        <v>914</v>
      </c>
      <c r="D265" t="s">
        <v>123</v>
      </c>
      <c r="E265" t="s">
        <v>808</v>
      </c>
      <c r="F265"/>
      <c r="G265" t="s">
        <v>915</v>
      </c>
      <c r="H265" t="s">
        <v>820</v>
      </c>
      <c r="I265" t="s">
        <v>207</v>
      </c>
      <c r="J265"/>
      <c r="K265" s="77">
        <v>7.31</v>
      </c>
      <c r="L265" t="s">
        <v>106</v>
      </c>
      <c r="M265" s="78">
        <v>5.8999999999999997E-2</v>
      </c>
      <c r="N265" s="78">
        <v>6.6400000000000001E-2</v>
      </c>
      <c r="O265" s="77">
        <v>96.99</v>
      </c>
      <c r="P265" s="77">
        <v>94.923519847406951</v>
      </c>
      <c r="Q265" s="77">
        <v>0</v>
      </c>
      <c r="R265" s="77">
        <v>0.3543632729931</v>
      </c>
      <c r="S265" s="78">
        <v>0</v>
      </c>
      <c r="T265" s="78">
        <f t="shared" si="6"/>
        <v>2.6788244448656432E-3</v>
      </c>
      <c r="U265" s="78">
        <f>R265/'סכום נכסי הקרן'!$C$42</f>
        <v>6.7597045168975474E-4</v>
      </c>
    </row>
    <row r="266" spans="2:21">
      <c r="B266" t="s">
        <v>916</v>
      </c>
      <c r="C266" t="s">
        <v>917</v>
      </c>
      <c r="D266" t="s">
        <v>123</v>
      </c>
      <c r="E266" t="s">
        <v>808</v>
      </c>
      <c r="F266"/>
      <c r="G266" t="s">
        <v>918</v>
      </c>
      <c r="H266" t="s">
        <v>820</v>
      </c>
      <c r="I266" t="s">
        <v>207</v>
      </c>
      <c r="J266"/>
      <c r="K266" s="77">
        <v>6.86</v>
      </c>
      <c r="L266" t="s">
        <v>106</v>
      </c>
      <c r="M266" s="78">
        <v>3.15E-2</v>
      </c>
      <c r="N266" s="78">
        <v>7.1900000000000006E-2</v>
      </c>
      <c r="O266" s="77">
        <v>69.28</v>
      </c>
      <c r="P266" s="77">
        <v>76.969241339491916</v>
      </c>
      <c r="Q266" s="77">
        <v>0</v>
      </c>
      <c r="R266" s="77">
        <v>0.20524519374960001</v>
      </c>
      <c r="S266" s="78">
        <v>0</v>
      </c>
      <c r="T266" s="78">
        <f t="shared" si="6"/>
        <v>1.5515598937882015E-3</v>
      </c>
      <c r="U266" s="78">
        <f>R266/'סכום נכסי הקרן'!$C$42</f>
        <v>3.9151824384681594E-4</v>
      </c>
    </row>
    <row r="267" spans="2:21">
      <c r="B267" t="s">
        <v>919</v>
      </c>
      <c r="C267" t="s">
        <v>920</v>
      </c>
      <c r="D267" t="s">
        <v>123</v>
      </c>
      <c r="E267" t="s">
        <v>808</v>
      </c>
      <c r="F267"/>
      <c r="G267" t="s">
        <v>921</v>
      </c>
      <c r="H267" t="s">
        <v>820</v>
      </c>
      <c r="I267" t="s">
        <v>2004</v>
      </c>
      <c r="J267"/>
      <c r="K267" s="77">
        <v>7.21</v>
      </c>
      <c r="L267" t="s">
        <v>106</v>
      </c>
      <c r="M267" s="78">
        <v>6.25E-2</v>
      </c>
      <c r="N267" s="78">
        <v>6.7400000000000002E-2</v>
      </c>
      <c r="O267" s="77">
        <v>86.6</v>
      </c>
      <c r="P267" s="77">
        <v>98.218771362586608</v>
      </c>
      <c r="Q267" s="77">
        <v>0</v>
      </c>
      <c r="R267" s="77">
        <v>0.32738614814400002</v>
      </c>
      <c r="S267" s="78">
        <v>0</v>
      </c>
      <c r="T267" s="78">
        <f t="shared" si="6"/>
        <v>2.4748897061226457E-3</v>
      </c>
      <c r="U267" s="78">
        <f>R267/'סכום נכסי הקרן'!$C$42</f>
        <v>6.2450987250639199E-4</v>
      </c>
    </row>
    <row r="268" spans="2:21">
      <c r="B268" t="s">
        <v>922</v>
      </c>
      <c r="C268" t="s">
        <v>923</v>
      </c>
      <c r="D268" t="s">
        <v>123</v>
      </c>
      <c r="E268" t="s">
        <v>808</v>
      </c>
      <c r="F268"/>
      <c r="G268" t="s">
        <v>872</v>
      </c>
      <c r="H268" t="s">
        <v>820</v>
      </c>
      <c r="I268" t="s">
        <v>2004</v>
      </c>
      <c r="J268"/>
      <c r="K268" s="77">
        <v>4.37</v>
      </c>
      <c r="L268" t="s">
        <v>106</v>
      </c>
      <c r="M268" s="78">
        <v>4.4999999999999998E-2</v>
      </c>
      <c r="N268" s="78">
        <v>6.9800000000000001E-2</v>
      </c>
      <c r="O268" s="77">
        <v>104.46</v>
      </c>
      <c r="P268" s="77">
        <v>90.37852632586636</v>
      </c>
      <c r="Q268" s="77">
        <v>0</v>
      </c>
      <c r="R268" s="77">
        <v>0.36338181370139999</v>
      </c>
      <c r="S268" s="78">
        <v>0</v>
      </c>
      <c r="T268" s="78">
        <f t="shared" ref="T268:T323" si="7">R268/$R$11</f>
        <v>2.7470004922939004E-3</v>
      </c>
      <c r="U268" s="78">
        <f>R268/'סכום נכסי הקרן'!$C$42</f>
        <v>6.9317389093073581E-4</v>
      </c>
    </row>
    <row r="269" spans="2:21">
      <c r="B269" t="s">
        <v>924</v>
      </c>
      <c r="C269" t="s">
        <v>925</v>
      </c>
      <c r="D269" t="s">
        <v>123</v>
      </c>
      <c r="E269" t="s">
        <v>808</v>
      </c>
      <c r="F269"/>
      <c r="G269" t="s">
        <v>827</v>
      </c>
      <c r="H269" t="s">
        <v>820</v>
      </c>
      <c r="I269" t="s">
        <v>2004</v>
      </c>
      <c r="J269"/>
      <c r="K269" s="77">
        <v>6.93</v>
      </c>
      <c r="L269" t="s">
        <v>106</v>
      </c>
      <c r="M269" s="78">
        <v>0.04</v>
      </c>
      <c r="N269" s="78">
        <v>6.5500000000000003E-2</v>
      </c>
      <c r="O269" s="77">
        <v>51.96</v>
      </c>
      <c r="P269" s="77">
        <v>84.485200923787531</v>
      </c>
      <c r="Q269" s="77">
        <v>0</v>
      </c>
      <c r="R269" s="77">
        <v>0.16896536652960001</v>
      </c>
      <c r="S269" s="78">
        <v>0</v>
      </c>
      <c r="T269" s="78">
        <f t="shared" si="7"/>
        <v>1.2773009752734424E-3</v>
      </c>
      <c r="U269" s="78">
        <f>R269/'סכום נכסי הקרן'!$C$42</f>
        <v>3.223121690016748E-4</v>
      </c>
    </row>
    <row r="270" spans="2:21">
      <c r="B270" t="s">
        <v>926</v>
      </c>
      <c r="C270" t="s">
        <v>927</v>
      </c>
      <c r="D270" t="s">
        <v>123</v>
      </c>
      <c r="E270" t="s">
        <v>808</v>
      </c>
      <c r="F270"/>
      <c r="G270" t="s">
        <v>827</v>
      </c>
      <c r="H270" t="s">
        <v>820</v>
      </c>
      <c r="I270" t="s">
        <v>2004</v>
      </c>
      <c r="J270"/>
      <c r="K270" s="77">
        <v>2.95</v>
      </c>
      <c r="L270" t="s">
        <v>106</v>
      </c>
      <c r="M270" s="78">
        <v>6.88E-2</v>
      </c>
      <c r="N270" s="78">
        <v>6.8400000000000002E-2</v>
      </c>
      <c r="O270" s="77">
        <v>86.6</v>
      </c>
      <c r="P270" s="77">
        <v>101.33811085450347</v>
      </c>
      <c r="Q270" s="77">
        <v>0</v>
      </c>
      <c r="R270" s="77">
        <v>0.33778363659600003</v>
      </c>
      <c r="S270" s="78">
        <v>0</v>
      </c>
      <c r="T270" s="78">
        <f t="shared" si="7"/>
        <v>2.5534899684894747E-3</v>
      </c>
      <c r="U270" s="78">
        <f>R270/'סכום נכסי הקרן'!$C$42</f>
        <v>6.4434374215651877E-4</v>
      </c>
    </row>
    <row r="271" spans="2:21">
      <c r="B271" t="s">
        <v>928</v>
      </c>
      <c r="C271" t="s">
        <v>929</v>
      </c>
      <c r="D271" t="s">
        <v>123</v>
      </c>
      <c r="E271" t="s">
        <v>808</v>
      </c>
      <c r="F271"/>
      <c r="G271" t="s">
        <v>880</v>
      </c>
      <c r="H271" t="s">
        <v>820</v>
      </c>
      <c r="I271" t="s">
        <v>2004</v>
      </c>
      <c r="J271"/>
      <c r="K271" s="77">
        <v>4.25</v>
      </c>
      <c r="L271" t="s">
        <v>106</v>
      </c>
      <c r="M271" s="78">
        <v>7.0499999999999993E-2</v>
      </c>
      <c r="N271" s="78">
        <v>7.0599999999999996E-2</v>
      </c>
      <c r="O271" s="77">
        <v>10.39</v>
      </c>
      <c r="P271" s="77">
        <v>100.07020019249278</v>
      </c>
      <c r="Q271" s="77">
        <v>0</v>
      </c>
      <c r="R271" s="77">
        <v>4.0019183836199998E-2</v>
      </c>
      <c r="S271" s="78">
        <v>0</v>
      </c>
      <c r="T271" s="78">
        <f t="shared" si="7"/>
        <v>3.0252674612267738E-4</v>
      </c>
      <c r="U271" s="78">
        <f>R271/'סכום נכסי הקרן'!$C$42</f>
        <v>7.63391351070916E-5</v>
      </c>
    </row>
    <row r="272" spans="2:21">
      <c r="B272" t="s">
        <v>930</v>
      </c>
      <c r="C272" t="s">
        <v>931</v>
      </c>
      <c r="D272" t="s">
        <v>123</v>
      </c>
      <c r="E272" t="s">
        <v>808</v>
      </c>
      <c r="F272"/>
      <c r="G272" t="s">
        <v>860</v>
      </c>
      <c r="H272" t="s">
        <v>820</v>
      </c>
      <c r="I272" t="s">
        <v>207</v>
      </c>
      <c r="J272"/>
      <c r="K272" s="77">
        <v>3.76</v>
      </c>
      <c r="L272" t="s">
        <v>113</v>
      </c>
      <c r="M272" s="78">
        <v>7.4200000000000002E-2</v>
      </c>
      <c r="N272" s="78">
        <v>7.5800000000000006E-2</v>
      </c>
      <c r="O272" s="77">
        <v>117.78</v>
      </c>
      <c r="P272" s="77">
        <v>101.21026761759212</v>
      </c>
      <c r="Q272" s="77">
        <v>0</v>
      </c>
      <c r="R272" s="77">
        <v>0.56030139167596005</v>
      </c>
      <c r="S272" s="78">
        <v>0</v>
      </c>
      <c r="T272" s="78">
        <f t="shared" si="7"/>
        <v>4.2356225345706947E-3</v>
      </c>
      <c r="U272" s="78">
        <f>R272/'סכום נכסי הקרן'!$C$42</f>
        <v>1.0688104938599877E-3</v>
      </c>
    </row>
    <row r="273" spans="2:21">
      <c r="B273" t="s">
        <v>932</v>
      </c>
      <c r="C273" t="s">
        <v>933</v>
      </c>
      <c r="D273" t="s">
        <v>123</v>
      </c>
      <c r="E273" t="s">
        <v>808</v>
      </c>
      <c r="F273"/>
      <c r="G273" t="s">
        <v>857</v>
      </c>
      <c r="H273" t="s">
        <v>820</v>
      </c>
      <c r="I273" t="s">
        <v>207</v>
      </c>
      <c r="J273"/>
      <c r="K273" s="77">
        <v>3.1</v>
      </c>
      <c r="L273" t="s">
        <v>106</v>
      </c>
      <c r="M273" s="78">
        <v>4.7E-2</v>
      </c>
      <c r="N273" s="78">
        <v>7.7399999999999997E-2</v>
      </c>
      <c r="O273" s="77">
        <v>65.819999999999993</v>
      </c>
      <c r="P273" s="77">
        <v>91.355841081738077</v>
      </c>
      <c r="Q273" s="77">
        <v>0</v>
      </c>
      <c r="R273" s="77">
        <v>0.2314419657954</v>
      </c>
      <c r="S273" s="78">
        <v>0</v>
      </c>
      <c r="T273" s="78">
        <f t="shared" si="7"/>
        <v>1.7495955218602686E-3</v>
      </c>
      <c r="U273" s="78">
        <f>R273/'סכום נכסי הקרן'!$C$42</f>
        <v>4.4149025049141472E-4</v>
      </c>
    </row>
    <row r="274" spans="2:21">
      <c r="B274" t="s">
        <v>934</v>
      </c>
      <c r="C274" t="s">
        <v>935</v>
      </c>
      <c r="D274" t="s">
        <v>123</v>
      </c>
      <c r="E274" t="s">
        <v>808</v>
      </c>
      <c r="F274"/>
      <c r="G274" t="s">
        <v>885</v>
      </c>
      <c r="H274" t="s">
        <v>820</v>
      </c>
      <c r="I274" t="s">
        <v>207</v>
      </c>
      <c r="J274"/>
      <c r="K274" s="77">
        <v>3.91</v>
      </c>
      <c r="L274" t="s">
        <v>106</v>
      </c>
      <c r="M274" s="78">
        <v>7.9500000000000001E-2</v>
      </c>
      <c r="N274" s="78">
        <v>8.1799999999999998E-2</v>
      </c>
      <c r="O274" s="77">
        <v>51.96</v>
      </c>
      <c r="P274" s="77">
        <v>101.1839715165512</v>
      </c>
      <c r="Q274" s="77">
        <v>0</v>
      </c>
      <c r="R274" s="77">
        <v>0.20236191246839999</v>
      </c>
      <c r="S274" s="78">
        <v>0</v>
      </c>
      <c r="T274" s="78">
        <f t="shared" si="7"/>
        <v>1.5297636045952959E-3</v>
      </c>
      <c r="U274" s="78">
        <f>R274/'סכום נכסי הקרן'!$C$42</f>
        <v>3.8601820166259295E-4</v>
      </c>
    </row>
    <row r="275" spans="2:21">
      <c r="B275" t="s">
        <v>936</v>
      </c>
      <c r="C275" t="s">
        <v>937</v>
      </c>
      <c r="D275" t="s">
        <v>123</v>
      </c>
      <c r="E275" t="s">
        <v>808</v>
      </c>
      <c r="F275"/>
      <c r="G275" t="s">
        <v>860</v>
      </c>
      <c r="H275" t="s">
        <v>938</v>
      </c>
      <c r="I275" t="s">
        <v>293</v>
      </c>
      <c r="J275"/>
      <c r="K275" s="77">
        <v>3.29</v>
      </c>
      <c r="L275" t="s">
        <v>106</v>
      </c>
      <c r="M275" s="78">
        <v>6.88E-2</v>
      </c>
      <c r="N275" s="78">
        <v>8.5599999999999996E-2</v>
      </c>
      <c r="O275" s="77">
        <v>37.409999999999997</v>
      </c>
      <c r="P275" s="77">
        <v>96.03526864474739</v>
      </c>
      <c r="Q275" s="77">
        <v>0</v>
      </c>
      <c r="R275" s="77">
        <v>0.13828223010599999</v>
      </c>
      <c r="S275" s="78">
        <v>0</v>
      </c>
      <c r="T275" s="78">
        <f t="shared" si="7"/>
        <v>1.0453504822033335E-3</v>
      </c>
      <c r="U275" s="78">
        <f>R275/'סכום נכסי הקרן'!$C$42</f>
        <v>2.6378213734141548E-4</v>
      </c>
    </row>
    <row r="276" spans="2:21">
      <c r="B276" t="s">
        <v>939</v>
      </c>
      <c r="C276" t="s">
        <v>940</v>
      </c>
      <c r="D276" t="s">
        <v>123</v>
      </c>
      <c r="E276" t="s">
        <v>808</v>
      </c>
      <c r="F276"/>
      <c r="G276" t="s">
        <v>839</v>
      </c>
      <c r="H276" t="s">
        <v>820</v>
      </c>
      <c r="I276" t="s">
        <v>2004</v>
      </c>
      <c r="J276"/>
      <c r="K276" s="77">
        <v>1.81</v>
      </c>
      <c r="L276" t="s">
        <v>106</v>
      </c>
      <c r="M276" s="78">
        <v>5.7500000000000002E-2</v>
      </c>
      <c r="N276" s="78">
        <v>7.9100000000000004E-2</v>
      </c>
      <c r="O276" s="77">
        <v>29.36</v>
      </c>
      <c r="P276" s="77">
        <v>96.631648501362392</v>
      </c>
      <c r="Q276" s="77">
        <v>0</v>
      </c>
      <c r="R276" s="77">
        <v>0.109200179148</v>
      </c>
      <c r="S276" s="78">
        <v>0</v>
      </c>
      <c r="T276" s="78">
        <f t="shared" si="7"/>
        <v>8.255034637606642E-4</v>
      </c>
      <c r="U276" s="78">
        <f>R276/'סכום נכסי הקרן'!$C$42</f>
        <v>2.0830627790457563E-4</v>
      </c>
    </row>
    <row r="277" spans="2:21">
      <c r="B277" t="s">
        <v>941</v>
      </c>
      <c r="C277" t="s">
        <v>942</v>
      </c>
      <c r="D277" t="s">
        <v>123</v>
      </c>
      <c r="E277" t="s">
        <v>808</v>
      </c>
      <c r="F277"/>
      <c r="G277" t="s">
        <v>906</v>
      </c>
      <c r="H277" t="s">
        <v>820</v>
      </c>
      <c r="I277" t="s">
        <v>207</v>
      </c>
      <c r="J277"/>
      <c r="K277" s="77">
        <v>3.95</v>
      </c>
      <c r="L277" t="s">
        <v>110</v>
      </c>
      <c r="M277" s="78">
        <v>0.04</v>
      </c>
      <c r="N277" s="78">
        <v>6.0100000000000001E-2</v>
      </c>
      <c r="O277" s="77">
        <v>83.14</v>
      </c>
      <c r="P277" s="77">
        <v>93.552407024296372</v>
      </c>
      <c r="Q277" s="77">
        <v>0</v>
      </c>
      <c r="R277" s="77">
        <v>0.31559020439399998</v>
      </c>
      <c r="S277" s="78">
        <v>0</v>
      </c>
      <c r="T277" s="78">
        <f t="shared" si="7"/>
        <v>2.385717760619209E-3</v>
      </c>
      <c r="U277" s="78">
        <f>R277/'סכום נכסי הקרן'!$C$42</f>
        <v>6.0200836054821077E-4</v>
      </c>
    </row>
    <row r="278" spans="2:21">
      <c r="B278" t="s">
        <v>943</v>
      </c>
      <c r="C278" t="s">
        <v>944</v>
      </c>
      <c r="D278" t="s">
        <v>123</v>
      </c>
      <c r="E278" t="s">
        <v>808</v>
      </c>
      <c r="F278"/>
      <c r="G278" t="s">
        <v>945</v>
      </c>
      <c r="H278" t="s">
        <v>820</v>
      </c>
      <c r="I278" t="s">
        <v>207</v>
      </c>
      <c r="J278"/>
      <c r="K278" s="77">
        <v>3.74</v>
      </c>
      <c r="L278" t="s">
        <v>110</v>
      </c>
      <c r="M278" s="78">
        <v>4.6300000000000001E-2</v>
      </c>
      <c r="N278" s="78">
        <v>5.7099999999999998E-2</v>
      </c>
      <c r="O278" s="77">
        <v>71.010000000000005</v>
      </c>
      <c r="P278" s="77">
        <v>100.28505365441487</v>
      </c>
      <c r="Q278" s="77">
        <v>0</v>
      </c>
      <c r="R278" s="77">
        <v>0.28894438035449999</v>
      </c>
      <c r="S278" s="78">
        <v>0</v>
      </c>
      <c r="T278" s="78">
        <f t="shared" si="7"/>
        <v>2.1842875046344384E-3</v>
      </c>
      <c r="U278" s="78">
        <f>R278/'סכום נכסי הקרן'!$C$42</f>
        <v>5.5117975870273318E-4</v>
      </c>
    </row>
    <row r="279" spans="2:21">
      <c r="B279" t="s">
        <v>946</v>
      </c>
      <c r="C279" t="s">
        <v>947</v>
      </c>
      <c r="D279" t="s">
        <v>123</v>
      </c>
      <c r="E279" t="s">
        <v>808</v>
      </c>
      <c r="F279"/>
      <c r="G279" t="s">
        <v>880</v>
      </c>
      <c r="H279" t="s">
        <v>820</v>
      </c>
      <c r="I279" t="s">
        <v>207</v>
      </c>
      <c r="J279"/>
      <c r="K279" s="77">
        <v>4.28</v>
      </c>
      <c r="L279" t="s">
        <v>110</v>
      </c>
      <c r="M279" s="78">
        <v>4.6300000000000001E-2</v>
      </c>
      <c r="N279" s="78">
        <v>7.3700000000000002E-2</v>
      </c>
      <c r="O279" s="77">
        <v>48.84</v>
      </c>
      <c r="P279" s="77">
        <v>89.981022932022938</v>
      </c>
      <c r="Q279" s="77">
        <v>0</v>
      </c>
      <c r="R279" s="77">
        <v>0.17831386346700001</v>
      </c>
      <c r="S279" s="78">
        <v>0</v>
      </c>
      <c r="T279" s="78">
        <f t="shared" si="7"/>
        <v>1.3479713410456491E-3</v>
      </c>
      <c r="U279" s="78">
        <f>R279/'סכום נכסי הקרן'!$C$42</f>
        <v>3.4014502070783234E-4</v>
      </c>
    </row>
    <row r="280" spans="2:21">
      <c r="B280" t="s">
        <v>948</v>
      </c>
      <c r="C280" t="s">
        <v>949</v>
      </c>
      <c r="D280" t="s">
        <v>123</v>
      </c>
      <c r="E280" t="s">
        <v>808</v>
      </c>
      <c r="F280"/>
      <c r="G280" t="s">
        <v>906</v>
      </c>
      <c r="H280" t="s">
        <v>820</v>
      </c>
      <c r="I280" t="s">
        <v>207</v>
      </c>
      <c r="J280"/>
      <c r="K280" s="77">
        <v>6.72</v>
      </c>
      <c r="L280" t="s">
        <v>110</v>
      </c>
      <c r="M280" s="78">
        <v>7.8799999999999995E-2</v>
      </c>
      <c r="N280" s="78">
        <v>7.6200000000000004E-2</v>
      </c>
      <c r="O280" s="77">
        <v>93.53</v>
      </c>
      <c r="P280" s="77">
        <v>101.2416070779429</v>
      </c>
      <c r="Q280" s="77">
        <v>0</v>
      </c>
      <c r="R280" s="77">
        <v>0.38420984871824998</v>
      </c>
      <c r="S280" s="78">
        <v>0</v>
      </c>
      <c r="T280" s="78">
        <f t="shared" si="7"/>
        <v>2.9044509212573493E-3</v>
      </c>
      <c r="U280" s="78">
        <f>R280/'סכום נכסי הקרן'!$C$42</f>
        <v>7.3290469068103682E-4</v>
      </c>
    </row>
    <row r="281" spans="2:21">
      <c r="B281" s="83" t="s">
        <v>2005</v>
      </c>
      <c r="C281" t="s">
        <v>950</v>
      </c>
      <c r="D281" t="s">
        <v>123</v>
      </c>
      <c r="E281" t="s">
        <v>808</v>
      </c>
      <c r="F281"/>
      <c r="G281" t="s">
        <v>951</v>
      </c>
      <c r="H281" t="s">
        <v>820</v>
      </c>
      <c r="I281" t="s">
        <v>2004</v>
      </c>
      <c r="J281"/>
      <c r="K281" s="77">
        <v>7.03</v>
      </c>
      <c r="L281" t="s">
        <v>106</v>
      </c>
      <c r="M281" s="78">
        <v>4.2799999999999998E-2</v>
      </c>
      <c r="N281" s="78">
        <v>6.6600000000000006E-2</v>
      </c>
      <c r="O281" s="77">
        <v>138.56</v>
      </c>
      <c r="P281" s="77">
        <v>84.876517898383369</v>
      </c>
      <c r="Q281" s="77">
        <v>0</v>
      </c>
      <c r="R281" s="77">
        <v>0.45266127241679999</v>
      </c>
      <c r="S281" s="78">
        <v>0</v>
      </c>
      <c r="T281" s="78">
        <f t="shared" si="7"/>
        <v>3.4219124108206358E-3</v>
      </c>
      <c r="U281" s="78">
        <f>R281/'סכום נכסי הקרן'!$C$42</f>
        <v>8.6348012928529809E-4</v>
      </c>
    </row>
    <row r="282" spans="2:21">
      <c r="B282" t="s">
        <v>952</v>
      </c>
      <c r="C282" t="s">
        <v>953</v>
      </c>
      <c r="D282" t="s">
        <v>123</v>
      </c>
      <c r="E282" t="s">
        <v>808</v>
      </c>
      <c r="F282"/>
      <c r="G282" t="s">
        <v>872</v>
      </c>
      <c r="H282" t="s">
        <v>954</v>
      </c>
      <c r="I282" t="s">
        <v>2004</v>
      </c>
      <c r="J282"/>
      <c r="K282" s="77">
        <v>1.61</v>
      </c>
      <c r="L282" t="s">
        <v>106</v>
      </c>
      <c r="M282" s="78">
        <v>6.5000000000000002E-2</v>
      </c>
      <c r="N282" s="78">
        <v>7.85E-2</v>
      </c>
      <c r="O282" s="77">
        <v>34.64</v>
      </c>
      <c r="P282" s="77">
        <v>99.320699769053121</v>
      </c>
      <c r="Q282" s="77">
        <v>0</v>
      </c>
      <c r="R282" s="77">
        <v>0.13242365334959999</v>
      </c>
      <c r="S282" s="78">
        <v>0</v>
      </c>
      <c r="T282" s="78">
        <f t="shared" si="7"/>
        <v>1.0010623185496706E-3</v>
      </c>
      <c r="U282" s="78">
        <f>R282/'סכום נכסי הקרן'!$C$42</f>
        <v>2.5260653005335456E-4</v>
      </c>
    </row>
    <row r="283" spans="2:21">
      <c r="B283" t="s">
        <v>955</v>
      </c>
      <c r="C283" t="s">
        <v>956</v>
      </c>
      <c r="D283" t="s">
        <v>123</v>
      </c>
      <c r="E283" t="s">
        <v>808</v>
      </c>
      <c r="F283"/>
      <c r="G283" t="s">
        <v>906</v>
      </c>
      <c r="H283" t="s">
        <v>954</v>
      </c>
      <c r="I283" t="s">
        <v>2004</v>
      </c>
      <c r="J283"/>
      <c r="K283" s="77">
        <v>4.2300000000000004</v>
      </c>
      <c r="L283" t="s">
        <v>106</v>
      </c>
      <c r="M283" s="78">
        <v>4.1300000000000003E-2</v>
      </c>
      <c r="N283" s="78">
        <v>7.5300000000000006E-2</v>
      </c>
      <c r="O283" s="77">
        <v>124.01</v>
      </c>
      <c r="P283" s="77">
        <v>86.911227401016049</v>
      </c>
      <c r="Q283" s="77">
        <v>0</v>
      </c>
      <c r="R283" s="77">
        <v>0.41483988182190001</v>
      </c>
      <c r="S283" s="78">
        <v>0</v>
      </c>
      <c r="T283" s="78">
        <f t="shared" si="7"/>
        <v>3.1359999774901019E-3</v>
      </c>
      <c r="U283" s="78">
        <f>R283/'סכום נכסי הקרן'!$C$42</f>
        <v>7.9133342438547356E-4</v>
      </c>
    </row>
    <row r="284" spans="2:21">
      <c r="B284" t="s">
        <v>957</v>
      </c>
      <c r="C284" t="s">
        <v>958</v>
      </c>
      <c r="D284" t="s">
        <v>123</v>
      </c>
      <c r="E284" t="s">
        <v>808</v>
      </c>
      <c r="F284"/>
      <c r="G284" t="s">
        <v>959</v>
      </c>
      <c r="H284" t="s">
        <v>954</v>
      </c>
      <c r="I284" t="s">
        <v>207</v>
      </c>
      <c r="J284"/>
      <c r="K284" s="77">
        <v>3.79</v>
      </c>
      <c r="L284" t="s">
        <v>110</v>
      </c>
      <c r="M284" s="78">
        <v>3.1300000000000001E-2</v>
      </c>
      <c r="N284" s="78">
        <v>6.6600000000000006E-2</v>
      </c>
      <c r="O284" s="77">
        <v>51.96</v>
      </c>
      <c r="P284" s="77">
        <v>89.363799846035405</v>
      </c>
      <c r="Q284" s="77">
        <v>0</v>
      </c>
      <c r="R284" s="77">
        <v>0.18840364384800001</v>
      </c>
      <c r="S284" s="78">
        <v>0</v>
      </c>
      <c r="T284" s="78">
        <f t="shared" si="7"/>
        <v>1.4242454709791845E-3</v>
      </c>
      <c r="U284" s="78">
        <f>R284/'סכום נכסי הקרן'!$C$42</f>
        <v>3.5939191766751758E-4</v>
      </c>
    </row>
    <row r="285" spans="2:21">
      <c r="B285" t="s">
        <v>960</v>
      </c>
      <c r="C285" t="s">
        <v>961</v>
      </c>
      <c r="D285" t="s">
        <v>123</v>
      </c>
      <c r="E285" t="s">
        <v>808</v>
      </c>
      <c r="F285"/>
      <c r="G285" t="s">
        <v>962</v>
      </c>
      <c r="H285" t="s">
        <v>954</v>
      </c>
      <c r="I285" t="s">
        <v>207</v>
      </c>
      <c r="J285"/>
      <c r="K285" s="77">
        <v>4.57</v>
      </c>
      <c r="L285" t="s">
        <v>110</v>
      </c>
      <c r="M285" s="78">
        <v>6.6299999999999998E-2</v>
      </c>
      <c r="N285" s="78">
        <v>6.8400000000000002E-2</v>
      </c>
      <c r="O285" s="77">
        <v>58.89</v>
      </c>
      <c r="P285" s="77">
        <v>98.622355408388515</v>
      </c>
      <c r="Q285" s="77">
        <v>0</v>
      </c>
      <c r="R285" s="77">
        <v>0.23565434594324999</v>
      </c>
      <c r="S285" s="78">
        <v>0</v>
      </c>
      <c r="T285" s="78">
        <f t="shared" si="7"/>
        <v>1.7814391912558468E-3</v>
      </c>
      <c r="U285" s="78">
        <f>R285/'סכום נכסי הקרן'!$C$42</f>
        <v>4.495256331855083E-4</v>
      </c>
    </row>
    <row r="286" spans="2:21">
      <c r="B286" t="s">
        <v>963</v>
      </c>
      <c r="C286" t="s">
        <v>964</v>
      </c>
      <c r="D286" t="s">
        <v>123</v>
      </c>
      <c r="E286" t="s">
        <v>808</v>
      </c>
      <c r="F286"/>
      <c r="G286" t="s">
        <v>860</v>
      </c>
      <c r="H286" t="s">
        <v>965</v>
      </c>
      <c r="I286" t="s">
        <v>293</v>
      </c>
      <c r="J286"/>
      <c r="K286" s="77">
        <v>4.8099999999999996</v>
      </c>
      <c r="L286" t="s">
        <v>106</v>
      </c>
      <c r="M286" s="78">
        <v>7.7499999999999999E-2</v>
      </c>
      <c r="N286" s="78">
        <v>8.77E-2</v>
      </c>
      <c r="O286" s="77">
        <v>71.52</v>
      </c>
      <c r="P286" s="77">
        <v>95.504222595078303</v>
      </c>
      <c r="Q286" s="77">
        <v>0</v>
      </c>
      <c r="R286" s="77">
        <v>0.26290448238000003</v>
      </c>
      <c r="S286" s="78">
        <v>0</v>
      </c>
      <c r="T286" s="78">
        <f t="shared" si="7"/>
        <v>1.9874377728698938E-3</v>
      </c>
      <c r="U286" s="78">
        <f>R286/'סכום נכסי הקרן'!$C$42</f>
        <v>5.0150699931347049E-4</v>
      </c>
    </row>
    <row r="287" spans="2:21">
      <c r="B287" t="s">
        <v>966</v>
      </c>
      <c r="C287" t="s">
        <v>967</v>
      </c>
      <c r="D287" t="s">
        <v>123</v>
      </c>
      <c r="E287" t="s">
        <v>808</v>
      </c>
      <c r="F287"/>
      <c r="G287" t="s">
        <v>945</v>
      </c>
      <c r="H287" t="s">
        <v>954</v>
      </c>
      <c r="I287" t="s">
        <v>2004</v>
      </c>
      <c r="J287"/>
      <c r="K287" s="77">
        <v>4.33</v>
      </c>
      <c r="L287" t="s">
        <v>113</v>
      </c>
      <c r="M287" s="78">
        <v>8.3799999999999999E-2</v>
      </c>
      <c r="N287" s="78">
        <v>8.3599999999999994E-2</v>
      </c>
      <c r="O287" s="77">
        <v>103.92</v>
      </c>
      <c r="P287" s="77">
        <v>101.91555350269438</v>
      </c>
      <c r="Q287" s="77">
        <v>0</v>
      </c>
      <c r="R287" s="77">
        <v>0.49781179623296001</v>
      </c>
      <c r="S287" s="78">
        <v>0</v>
      </c>
      <c r="T287" s="78">
        <f t="shared" si="7"/>
        <v>3.7632297428218365E-3</v>
      </c>
      <c r="U287" s="78">
        <f>R287/'סכום נכסי הקרן'!$C$42</f>
        <v>9.4960762133674723E-4</v>
      </c>
    </row>
    <row r="288" spans="2:21">
      <c r="B288" t="s">
        <v>968</v>
      </c>
      <c r="C288" t="s">
        <v>969</v>
      </c>
      <c r="D288" t="s">
        <v>123</v>
      </c>
      <c r="E288" t="s">
        <v>808</v>
      </c>
      <c r="F288"/>
      <c r="G288" t="s">
        <v>880</v>
      </c>
      <c r="H288" t="s">
        <v>954</v>
      </c>
      <c r="I288" t="s">
        <v>207</v>
      </c>
      <c r="J288"/>
      <c r="K288" s="77">
        <v>6.93</v>
      </c>
      <c r="L288" t="s">
        <v>106</v>
      </c>
      <c r="M288" s="78">
        <v>6.0999999999999999E-2</v>
      </c>
      <c r="N288" s="78">
        <v>7.0000000000000007E-2</v>
      </c>
      <c r="O288" s="77">
        <v>17.32</v>
      </c>
      <c r="P288" s="77">
        <v>94.240085450346427</v>
      </c>
      <c r="Q288" s="77">
        <v>0</v>
      </c>
      <c r="R288" s="77">
        <v>6.2824851397199996E-2</v>
      </c>
      <c r="S288" s="78">
        <v>0</v>
      </c>
      <c r="T288" s="78">
        <f t="shared" si="7"/>
        <v>4.7492717359326291E-4</v>
      </c>
      <c r="U288" s="78">
        <f>R288/'סכום נכסי הקרן'!$C$42</f>
        <v>1.1984239455067317E-4</v>
      </c>
    </row>
    <row r="289" spans="2:21">
      <c r="B289" t="s">
        <v>970</v>
      </c>
      <c r="C289" t="s">
        <v>971</v>
      </c>
      <c r="D289" t="s">
        <v>123</v>
      </c>
      <c r="E289" t="s">
        <v>808</v>
      </c>
      <c r="F289"/>
      <c r="G289" t="s">
        <v>880</v>
      </c>
      <c r="H289" t="s">
        <v>954</v>
      </c>
      <c r="I289" t="s">
        <v>207</v>
      </c>
      <c r="J289"/>
      <c r="K289" s="77">
        <v>4.08</v>
      </c>
      <c r="L289" t="s">
        <v>110</v>
      </c>
      <c r="M289" s="78">
        <v>6.13E-2</v>
      </c>
      <c r="N289" s="78">
        <v>5.4600000000000003E-2</v>
      </c>
      <c r="O289" s="77">
        <v>69.28</v>
      </c>
      <c r="P289" s="77">
        <v>104.69084642032333</v>
      </c>
      <c r="Q289" s="77">
        <v>0</v>
      </c>
      <c r="R289" s="77">
        <v>0.29428973815800002</v>
      </c>
      <c r="S289" s="78">
        <v>0</v>
      </c>
      <c r="T289" s="78">
        <f t="shared" si="7"/>
        <v>2.2246959674799885E-3</v>
      </c>
      <c r="U289" s="78">
        <f>R289/'סכום נכסי הקרן'!$C$42</f>
        <v>5.6137636823948289E-4</v>
      </c>
    </row>
    <row r="290" spans="2:21">
      <c r="B290" t="s">
        <v>972</v>
      </c>
      <c r="C290" t="s">
        <v>973</v>
      </c>
      <c r="D290" t="s">
        <v>123</v>
      </c>
      <c r="E290" t="s">
        <v>808</v>
      </c>
      <c r="F290"/>
      <c r="G290" t="s">
        <v>880</v>
      </c>
      <c r="H290" t="s">
        <v>954</v>
      </c>
      <c r="I290" t="s">
        <v>207</v>
      </c>
      <c r="J290"/>
      <c r="K290" s="77">
        <v>3.44</v>
      </c>
      <c r="L290" t="s">
        <v>106</v>
      </c>
      <c r="M290" s="78">
        <v>7.3499999999999996E-2</v>
      </c>
      <c r="N290" s="78">
        <v>6.7299999999999999E-2</v>
      </c>
      <c r="O290" s="77">
        <v>55.42</v>
      </c>
      <c r="P290" s="77">
        <v>104.10691338866835</v>
      </c>
      <c r="Q290" s="77">
        <v>0</v>
      </c>
      <c r="R290" s="77">
        <v>0.22207210183859999</v>
      </c>
      <c r="S290" s="78">
        <v>0</v>
      </c>
      <c r="T290" s="78">
        <f t="shared" si="7"/>
        <v>1.6787636311834091E-3</v>
      </c>
      <c r="U290" s="78">
        <f>R290/'סכום נכסי הקרן'!$C$42</f>
        <v>4.236166398385608E-4</v>
      </c>
    </row>
    <row r="291" spans="2:21">
      <c r="B291" t="s">
        <v>974</v>
      </c>
      <c r="C291" t="s">
        <v>975</v>
      </c>
      <c r="D291" t="s">
        <v>123</v>
      </c>
      <c r="E291" t="s">
        <v>808</v>
      </c>
      <c r="F291"/>
      <c r="G291" t="s">
        <v>860</v>
      </c>
      <c r="H291" t="s">
        <v>965</v>
      </c>
      <c r="I291" t="s">
        <v>293</v>
      </c>
      <c r="J291"/>
      <c r="K291" s="77">
        <v>4.18</v>
      </c>
      <c r="L291" t="s">
        <v>106</v>
      </c>
      <c r="M291" s="78">
        <v>7.4999999999999997E-2</v>
      </c>
      <c r="N291" s="78">
        <v>9.4100000000000003E-2</v>
      </c>
      <c r="O291" s="77">
        <v>83.14</v>
      </c>
      <c r="P291" s="77">
        <v>93.908060139523698</v>
      </c>
      <c r="Q291" s="77">
        <v>0</v>
      </c>
      <c r="R291" s="77">
        <v>0.30051129545880001</v>
      </c>
      <c r="S291" s="78">
        <v>0</v>
      </c>
      <c r="T291" s="78">
        <f t="shared" si="7"/>
        <v>2.2717280982133556E-3</v>
      </c>
      <c r="U291" s="78">
        <f>R291/'סכום נכסי הקרן'!$C$42</f>
        <v>5.7324438397179424E-4</v>
      </c>
    </row>
    <row r="292" spans="2:21">
      <c r="B292" t="s">
        <v>976</v>
      </c>
      <c r="C292" t="s">
        <v>977</v>
      </c>
      <c r="D292" t="s">
        <v>123</v>
      </c>
      <c r="E292" t="s">
        <v>808</v>
      </c>
      <c r="F292"/>
      <c r="G292" t="s">
        <v>921</v>
      </c>
      <c r="H292" t="s">
        <v>954</v>
      </c>
      <c r="I292" t="s">
        <v>2004</v>
      </c>
      <c r="J292"/>
      <c r="K292" s="77">
        <v>4.97</v>
      </c>
      <c r="L292" t="s">
        <v>106</v>
      </c>
      <c r="M292" s="78">
        <v>3.7499999999999999E-2</v>
      </c>
      <c r="N292" s="78">
        <v>6.59E-2</v>
      </c>
      <c r="O292" s="77">
        <v>34.64</v>
      </c>
      <c r="P292" s="77">
        <v>88.756822170900691</v>
      </c>
      <c r="Q292" s="77">
        <v>0</v>
      </c>
      <c r="R292" s="77">
        <v>0.1183389029568</v>
      </c>
      <c r="S292" s="78">
        <v>0</v>
      </c>
      <c r="T292" s="78">
        <f t="shared" si="7"/>
        <v>8.9458804052030432E-4</v>
      </c>
      <c r="U292" s="78">
        <f>R292/'סכום נכסי הקרן'!$C$42</f>
        <v>2.2573897404355373E-4</v>
      </c>
    </row>
    <row r="293" spans="2:21">
      <c r="B293" t="s">
        <v>978</v>
      </c>
      <c r="C293" t="s">
        <v>979</v>
      </c>
      <c r="D293" t="s">
        <v>123</v>
      </c>
      <c r="E293" t="s">
        <v>808</v>
      </c>
      <c r="F293"/>
      <c r="G293" t="s">
        <v>951</v>
      </c>
      <c r="H293" t="s">
        <v>954</v>
      </c>
      <c r="I293" t="s">
        <v>207</v>
      </c>
      <c r="J293"/>
      <c r="K293" s="77">
        <v>6.84</v>
      </c>
      <c r="L293" t="s">
        <v>106</v>
      </c>
      <c r="M293" s="78">
        <v>5.1299999999999998E-2</v>
      </c>
      <c r="N293" s="78">
        <v>7.1099999999999997E-2</v>
      </c>
      <c r="O293" s="77">
        <v>74.48</v>
      </c>
      <c r="P293" s="77">
        <v>87.87711063372717</v>
      </c>
      <c r="Q293" s="77">
        <v>0</v>
      </c>
      <c r="R293" s="77">
        <v>0.251920406328</v>
      </c>
      <c r="S293" s="78">
        <v>0</v>
      </c>
      <c r="T293" s="78">
        <f t="shared" si="7"/>
        <v>1.9044031762430198E-3</v>
      </c>
      <c r="U293" s="78">
        <f>R293/'סכום נכסי הקרן'!$C$42</f>
        <v>4.8055417655745752E-4</v>
      </c>
    </row>
    <row r="294" spans="2:21">
      <c r="B294" t="s">
        <v>980</v>
      </c>
      <c r="C294" t="s">
        <v>981</v>
      </c>
      <c r="D294" t="s">
        <v>123</v>
      </c>
      <c r="E294" t="s">
        <v>808</v>
      </c>
      <c r="F294"/>
      <c r="G294" t="s">
        <v>872</v>
      </c>
      <c r="H294" t="s">
        <v>954</v>
      </c>
      <c r="I294" t="s">
        <v>207</v>
      </c>
      <c r="J294"/>
      <c r="K294" s="77">
        <v>7.01</v>
      </c>
      <c r="L294" t="s">
        <v>106</v>
      </c>
      <c r="M294" s="78">
        <v>6.4000000000000001E-2</v>
      </c>
      <c r="N294" s="78">
        <v>6.9400000000000003E-2</v>
      </c>
      <c r="O294" s="77">
        <v>86.6</v>
      </c>
      <c r="P294" s="77">
        <v>98.792806004618939</v>
      </c>
      <c r="Q294" s="77">
        <v>0</v>
      </c>
      <c r="R294" s="77">
        <v>0.32929953993</v>
      </c>
      <c r="S294" s="78">
        <v>0</v>
      </c>
      <c r="T294" s="78">
        <f t="shared" si="7"/>
        <v>2.4893540738480271E-3</v>
      </c>
      <c r="U294" s="78">
        <f>R294/'סכום נכסי הקרן'!$C$42</f>
        <v>6.2815978887305519E-4</v>
      </c>
    </row>
    <row r="295" spans="2:21">
      <c r="B295" t="s">
        <v>982</v>
      </c>
      <c r="C295" t="s">
        <v>983</v>
      </c>
      <c r="D295" t="s">
        <v>123</v>
      </c>
      <c r="E295" t="s">
        <v>808</v>
      </c>
      <c r="F295"/>
      <c r="G295" t="s">
        <v>860</v>
      </c>
      <c r="H295" t="s">
        <v>965</v>
      </c>
      <c r="I295" t="s">
        <v>293</v>
      </c>
      <c r="J295"/>
      <c r="K295" s="77">
        <v>4.2300000000000004</v>
      </c>
      <c r="L295" t="s">
        <v>106</v>
      </c>
      <c r="M295" s="78">
        <v>7.6300000000000007E-2</v>
      </c>
      <c r="N295" s="78">
        <v>9.5500000000000002E-2</v>
      </c>
      <c r="O295" s="77">
        <v>103.92</v>
      </c>
      <c r="P295" s="77">
        <v>92.700967667436487</v>
      </c>
      <c r="Q295" s="77">
        <v>0</v>
      </c>
      <c r="R295" s="77">
        <v>0.37079282071440001</v>
      </c>
      <c r="S295" s="78">
        <v>0</v>
      </c>
      <c r="T295" s="78">
        <f t="shared" si="7"/>
        <v>2.803024319424207E-3</v>
      </c>
      <c r="U295" s="78">
        <f>R295/'סכום נכסי הקרן'!$C$42</f>
        <v>7.0731085754056585E-4</v>
      </c>
    </row>
    <row r="296" spans="2:21">
      <c r="B296" t="s">
        <v>984</v>
      </c>
      <c r="C296" t="s">
        <v>985</v>
      </c>
      <c r="D296" t="s">
        <v>123</v>
      </c>
      <c r="E296" t="s">
        <v>808</v>
      </c>
      <c r="F296"/>
      <c r="G296" t="s">
        <v>827</v>
      </c>
      <c r="H296" t="s">
        <v>965</v>
      </c>
      <c r="I296" t="s">
        <v>293</v>
      </c>
      <c r="J296"/>
      <c r="K296" s="77">
        <v>3.17</v>
      </c>
      <c r="L296" t="s">
        <v>106</v>
      </c>
      <c r="M296" s="78">
        <v>5.2999999999999999E-2</v>
      </c>
      <c r="N296" s="78">
        <v>0.10100000000000001</v>
      </c>
      <c r="O296" s="77">
        <v>107.21</v>
      </c>
      <c r="P296" s="77">
        <v>86.103400055964926</v>
      </c>
      <c r="Q296" s="77">
        <v>0</v>
      </c>
      <c r="R296" s="77">
        <v>0.35530679106480001</v>
      </c>
      <c r="S296" s="78">
        <v>0</v>
      </c>
      <c r="T296" s="78">
        <f t="shared" si="7"/>
        <v>2.6859570104198951E-3</v>
      </c>
      <c r="U296" s="78">
        <f>R296/'סכום נכסי הקרן'!$C$42</f>
        <v>6.777702723419274E-4</v>
      </c>
    </row>
    <row r="297" spans="2:21">
      <c r="B297" t="s">
        <v>986</v>
      </c>
      <c r="C297" t="s">
        <v>987</v>
      </c>
      <c r="D297" t="s">
        <v>123</v>
      </c>
      <c r="E297" t="s">
        <v>808</v>
      </c>
      <c r="F297"/>
      <c r="G297" t="s">
        <v>945</v>
      </c>
      <c r="H297" t="s">
        <v>954</v>
      </c>
      <c r="I297" t="s">
        <v>2004</v>
      </c>
      <c r="J297"/>
      <c r="K297" s="77">
        <v>6.19</v>
      </c>
      <c r="L297" t="s">
        <v>106</v>
      </c>
      <c r="M297" s="78">
        <v>4.1300000000000003E-2</v>
      </c>
      <c r="N297" s="78">
        <v>8.4199999999999997E-2</v>
      </c>
      <c r="O297" s="77">
        <v>36.369999999999997</v>
      </c>
      <c r="P297" s="77">
        <v>77.034296398130323</v>
      </c>
      <c r="Q297" s="77">
        <v>0</v>
      </c>
      <c r="R297" s="77">
        <v>0.10783887098640001</v>
      </c>
      <c r="S297" s="78">
        <v>0</v>
      </c>
      <c r="T297" s="78">
        <f t="shared" si="7"/>
        <v>8.1521259600372212E-4</v>
      </c>
      <c r="U297" s="78">
        <f>R297/'סכום נכסי הקרן'!$C$42</f>
        <v>2.0570949611871712E-4</v>
      </c>
    </row>
    <row r="298" spans="2:21">
      <c r="B298" t="s">
        <v>988</v>
      </c>
      <c r="C298" t="s">
        <v>989</v>
      </c>
      <c r="D298" t="s">
        <v>123</v>
      </c>
      <c r="E298" t="s">
        <v>808</v>
      </c>
      <c r="F298"/>
      <c r="G298" t="s">
        <v>945</v>
      </c>
      <c r="H298" t="s">
        <v>954</v>
      </c>
      <c r="I298" t="s">
        <v>2004</v>
      </c>
      <c r="J298"/>
      <c r="K298" s="77">
        <v>4.88</v>
      </c>
      <c r="L298" t="s">
        <v>110</v>
      </c>
      <c r="M298" s="78">
        <v>6.5000000000000002E-2</v>
      </c>
      <c r="N298" s="78">
        <v>6.3700000000000007E-2</v>
      </c>
      <c r="O298" s="77">
        <v>41.57</v>
      </c>
      <c r="P298" s="77">
        <v>100.90247822949242</v>
      </c>
      <c r="Q298" s="77">
        <v>0</v>
      </c>
      <c r="R298" s="77">
        <v>0.17019248751150001</v>
      </c>
      <c r="S298" s="78">
        <v>0</v>
      </c>
      <c r="T298" s="78">
        <f t="shared" si="7"/>
        <v>1.2865774492583331E-3</v>
      </c>
      <c r="U298" s="78">
        <f>R298/'סכום נכסי הקרן'!$C$42</f>
        <v>3.2465298021895091E-4</v>
      </c>
    </row>
    <row r="299" spans="2:21">
      <c r="B299" t="s">
        <v>990</v>
      </c>
      <c r="C299" t="s">
        <v>991</v>
      </c>
      <c r="D299" t="s">
        <v>123</v>
      </c>
      <c r="E299" t="s">
        <v>808</v>
      </c>
      <c r="F299"/>
      <c r="G299" t="s">
        <v>945</v>
      </c>
      <c r="H299" t="s">
        <v>954</v>
      </c>
      <c r="I299" t="s">
        <v>2004</v>
      </c>
      <c r="J299"/>
      <c r="K299" s="77">
        <v>0.75</v>
      </c>
      <c r="L299" t="s">
        <v>106</v>
      </c>
      <c r="M299" s="78">
        <v>6.25E-2</v>
      </c>
      <c r="N299" s="78">
        <v>8.2100000000000006E-2</v>
      </c>
      <c r="O299" s="77">
        <v>92.47</v>
      </c>
      <c r="P299" s="77">
        <v>104.23518806099275</v>
      </c>
      <c r="Q299" s="77">
        <v>0</v>
      </c>
      <c r="R299" s="77">
        <v>0.37099078556159998</v>
      </c>
      <c r="S299" s="78">
        <v>0</v>
      </c>
      <c r="T299" s="78">
        <f t="shared" si="7"/>
        <v>2.804520843224273E-3</v>
      </c>
      <c r="U299" s="78">
        <f>R299/'סכום נכסי הקרן'!$C$42</f>
        <v>7.07688488060936E-4</v>
      </c>
    </row>
    <row r="300" spans="2:21">
      <c r="B300" t="s">
        <v>992</v>
      </c>
      <c r="C300" t="s">
        <v>993</v>
      </c>
      <c r="D300" t="s">
        <v>123</v>
      </c>
      <c r="E300" t="s">
        <v>808</v>
      </c>
      <c r="F300"/>
      <c r="G300" t="s">
        <v>872</v>
      </c>
      <c r="H300" t="s">
        <v>954</v>
      </c>
      <c r="I300" t="s">
        <v>207</v>
      </c>
      <c r="J300"/>
      <c r="K300" s="77">
        <v>2.77</v>
      </c>
      <c r="L300" t="s">
        <v>110</v>
      </c>
      <c r="M300" s="78">
        <v>5.7500000000000002E-2</v>
      </c>
      <c r="N300" s="78">
        <v>5.57E-2</v>
      </c>
      <c r="O300" s="77">
        <v>31.52</v>
      </c>
      <c r="P300" s="77">
        <v>100.33043401015229</v>
      </c>
      <c r="Q300" s="77">
        <v>0</v>
      </c>
      <c r="R300" s="77">
        <v>0.12831499998599999</v>
      </c>
      <c r="S300" s="78">
        <v>0</v>
      </c>
      <c r="T300" s="78">
        <f t="shared" si="7"/>
        <v>9.7000277625306972E-4</v>
      </c>
      <c r="U300" s="78">
        <f>R300/'סכום נכסי הקרן'!$C$42</f>
        <v>2.4476901278873837E-4</v>
      </c>
    </row>
    <row r="301" spans="2:21">
      <c r="B301" t="s">
        <v>994</v>
      </c>
      <c r="C301" t="s">
        <v>995</v>
      </c>
      <c r="D301" t="s">
        <v>123</v>
      </c>
      <c r="E301" t="s">
        <v>808</v>
      </c>
      <c r="F301"/>
      <c r="G301" t="s">
        <v>872</v>
      </c>
      <c r="H301" t="s">
        <v>954</v>
      </c>
      <c r="I301" t="s">
        <v>207</v>
      </c>
      <c r="J301"/>
      <c r="K301" s="77">
        <v>4.7699999999999996</v>
      </c>
      <c r="L301" t="s">
        <v>110</v>
      </c>
      <c r="M301" s="78">
        <v>6.13E-2</v>
      </c>
      <c r="N301" s="78">
        <v>6.0900000000000003E-2</v>
      </c>
      <c r="O301" s="77">
        <v>69.28</v>
      </c>
      <c r="P301" s="77">
        <v>99.86996997690531</v>
      </c>
      <c r="Q301" s="77">
        <v>0</v>
      </c>
      <c r="R301" s="77">
        <v>0.28073808092399999</v>
      </c>
      <c r="S301" s="78">
        <v>0</v>
      </c>
      <c r="T301" s="78">
        <f t="shared" si="7"/>
        <v>2.1222516301753537E-3</v>
      </c>
      <c r="U301" s="78">
        <f>R301/'סכום נכסי הקרן'!$C$42</f>
        <v>5.3552572129111789E-4</v>
      </c>
    </row>
    <row r="302" spans="2:21">
      <c r="B302" t="s">
        <v>996</v>
      </c>
      <c r="C302" t="s">
        <v>997</v>
      </c>
      <c r="D302" t="s">
        <v>123</v>
      </c>
      <c r="E302" t="s">
        <v>808</v>
      </c>
      <c r="F302"/>
      <c r="G302" t="s">
        <v>872</v>
      </c>
      <c r="H302" t="s">
        <v>998</v>
      </c>
      <c r="I302" t="s">
        <v>293</v>
      </c>
      <c r="J302"/>
      <c r="K302" s="77">
        <v>6.31</v>
      </c>
      <c r="L302" t="s">
        <v>106</v>
      </c>
      <c r="M302" s="78">
        <v>3.7499999999999999E-2</v>
      </c>
      <c r="N302" s="78">
        <v>7.1099999999999997E-2</v>
      </c>
      <c r="O302" s="77">
        <v>110.85</v>
      </c>
      <c r="P302" s="77">
        <v>80.647149751916999</v>
      </c>
      <c r="Q302" s="77">
        <v>0</v>
      </c>
      <c r="R302" s="77">
        <v>0.34409045980949998</v>
      </c>
      <c r="S302" s="78">
        <v>0</v>
      </c>
      <c r="T302" s="78">
        <f t="shared" si="7"/>
        <v>2.6011666705671719E-3</v>
      </c>
      <c r="U302" s="78">
        <f>R302/'סכום נכסי הקרן'!$C$42</f>
        <v>6.5637440803322769E-4</v>
      </c>
    </row>
    <row r="303" spans="2:21">
      <c r="B303" t="s">
        <v>999</v>
      </c>
      <c r="C303" t="s">
        <v>1000</v>
      </c>
      <c r="D303" t="s">
        <v>123</v>
      </c>
      <c r="E303" t="s">
        <v>808</v>
      </c>
      <c r="F303"/>
      <c r="G303" t="s">
        <v>872</v>
      </c>
      <c r="H303" t="s">
        <v>998</v>
      </c>
      <c r="I303" t="s">
        <v>293</v>
      </c>
      <c r="J303"/>
      <c r="K303" s="77">
        <v>4.7699999999999996</v>
      </c>
      <c r="L303" t="s">
        <v>106</v>
      </c>
      <c r="M303" s="78">
        <v>5.8799999999999998E-2</v>
      </c>
      <c r="N303" s="78">
        <v>7.0999999999999994E-2</v>
      </c>
      <c r="O303" s="77">
        <v>10.39</v>
      </c>
      <c r="P303" s="77">
        <v>95.825528392685271</v>
      </c>
      <c r="Q303" s="77">
        <v>0</v>
      </c>
      <c r="R303" s="77">
        <v>3.8321692467599998E-2</v>
      </c>
      <c r="S303" s="78">
        <v>0</v>
      </c>
      <c r="T303" s="78">
        <f t="shared" si="7"/>
        <v>2.8969448691379868E-4</v>
      </c>
      <c r="U303" s="78">
        <f>R303/'סכום נכסי הקרן'!$C$42</f>
        <v>7.3101062500187023E-5</v>
      </c>
    </row>
    <row r="304" spans="2:21">
      <c r="B304" t="s">
        <v>1001</v>
      </c>
      <c r="C304" t="s">
        <v>1002</v>
      </c>
      <c r="D304" t="s">
        <v>123</v>
      </c>
      <c r="E304" t="s">
        <v>808</v>
      </c>
      <c r="F304"/>
      <c r="G304" t="s">
        <v>959</v>
      </c>
      <c r="H304" t="s">
        <v>1003</v>
      </c>
      <c r="I304" t="s">
        <v>207</v>
      </c>
      <c r="J304"/>
      <c r="K304" s="77">
        <v>6.4</v>
      </c>
      <c r="L304" t="s">
        <v>106</v>
      </c>
      <c r="M304" s="78">
        <v>0.04</v>
      </c>
      <c r="N304" s="78">
        <v>6.6799999999999998E-2</v>
      </c>
      <c r="O304" s="77">
        <v>103.92</v>
      </c>
      <c r="P304" s="77">
        <v>83.905438029253276</v>
      </c>
      <c r="Q304" s="77">
        <v>0</v>
      </c>
      <c r="R304" s="77">
        <v>0.3356117505888</v>
      </c>
      <c r="S304" s="78">
        <v>0</v>
      </c>
      <c r="T304" s="78">
        <f t="shared" si="7"/>
        <v>2.5370715025508153E-3</v>
      </c>
      <c r="U304" s="78">
        <f>R304/'סכום נכסי הקרן'!$C$42</f>
        <v>6.4020073164387391E-4</v>
      </c>
    </row>
    <row r="305" spans="2:21">
      <c r="B305" t="s">
        <v>1004</v>
      </c>
      <c r="C305" t="s">
        <v>1005</v>
      </c>
      <c r="D305" t="s">
        <v>123</v>
      </c>
      <c r="E305" t="s">
        <v>808</v>
      </c>
      <c r="F305"/>
      <c r="G305" t="s">
        <v>880</v>
      </c>
      <c r="H305" t="s">
        <v>1003</v>
      </c>
      <c r="I305" t="s">
        <v>207</v>
      </c>
      <c r="J305"/>
      <c r="K305" s="77">
        <v>5.58</v>
      </c>
      <c r="L305" t="s">
        <v>106</v>
      </c>
      <c r="M305" s="78">
        <v>3.7499999999999999E-2</v>
      </c>
      <c r="N305" s="78">
        <v>7.0499999999999993E-2</v>
      </c>
      <c r="O305" s="77">
        <v>65.819999999999993</v>
      </c>
      <c r="P305" s="77">
        <v>83.40474050440595</v>
      </c>
      <c r="Q305" s="77">
        <v>0</v>
      </c>
      <c r="R305" s="77">
        <v>0.2112985537698</v>
      </c>
      <c r="S305" s="78">
        <v>0</v>
      </c>
      <c r="T305" s="78">
        <f t="shared" si="7"/>
        <v>1.5973205299250053E-3</v>
      </c>
      <c r="U305" s="78">
        <f>R305/'סכום נכסי הקרן'!$C$42</f>
        <v>4.0306541258282368E-4</v>
      </c>
    </row>
    <row r="306" spans="2:21">
      <c r="B306" t="s">
        <v>1006</v>
      </c>
      <c r="C306" t="s">
        <v>1007</v>
      </c>
      <c r="D306" t="s">
        <v>123</v>
      </c>
      <c r="E306" t="s">
        <v>808</v>
      </c>
      <c r="F306"/>
      <c r="G306" t="s">
        <v>827</v>
      </c>
      <c r="H306" t="s">
        <v>998</v>
      </c>
      <c r="I306" t="s">
        <v>293</v>
      </c>
      <c r="J306"/>
      <c r="K306" s="77">
        <v>4.1500000000000004</v>
      </c>
      <c r="L306" t="s">
        <v>106</v>
      </c>
      <c r="M306" s="78">
        <v>5.1299999999999998E-2</v>
      </c>
      <c r="N306" s="78">
        <v>7.0999999999999994E-2</v>
      </c>
      <c r="O306" s="77">
        <v>99.3</v>
      </c>
      <c r="P306" s="77">
        <v>93.348364551863042</v>
      </c>
      <c r="Q306" s="77">
        <v>0</v>
      </c>
      <c r="R306" s="77">
        <v>0.35678277017400001</v>
      </c>
      <c r="S306" s="78">
        <v>0</v>
      </c>
      <c r="T306" s="78">
        <f t="shared" si="7"/>
        <v>2.6971147381506496E-3</v>
      </c>
      <c r="U306" s="78">
        <f>R306/'סכום נכסי הקרן'!$C$42</f>
        <v>6.8058579624400513E-4</v>
      </c>
    </row>
    <row r="307" spans="2:21">
      <c r="B307" t="s">
        <v>1008</v>
      </c>
      <c r="C307" t="s">
        <v>1009</v>
      </c>
      <c r="D307" t="s">
        <v>123</v>
      </c>
      <c r="E307" t="s">
        <v>808</v>
      </c>
      <c r="F307"/>
      <c r="G307" t="s">
        <v>1010</v>
      </c>
      <c r="H307" t="s">
        <v>998</v>
      </c>
      <c r="I307" t="s">
        <v>293</v>
      </c>
      <c r="J307"/>
      <c r="K307" s="77">
        <v>6.38</v>
      </c>
      <c r="L307" t="s">
        <v>106</v>
      </c>
      <c r="M307" s="78">
        <v>0.04</v>
      </c>
      <c r="N307" s="78">
        <v>6.7199999999999996E-2</v>
      </c>
      <c r="O307" s="77">
        <v>39.840000000000003</v>
      </c>
      <c r="P307" s="77">
        <v>85.364283132530119</v>
      </c>
      <c r="Q307" s="77">
        <v>0</v>
      </c>
      <c r="R307" s="77">
        <v>0.1309011429096</v>
      </c>
      <c r="S307" s="78">
        <v>0</v>
      </c>
      <c r="T307" s="78">
        <f t="shared" si="7"/>
        <v>9.8955283521697077E-4</v>
      </c>
      <c r="U307" s="78">
        <f>R307/'סכום נכסי הקרן'!$C$42</f>
        <v>2.497022446821976E-4</v>
      </c>
    </row>
    <row r="308" spans="2:21">
      <c r="B308" t="s">
        <v>1011</v>
      </c>
      <c r="C308" t="s">
        <v>1012</v>
      </c>
      <c r="D308" t="s">
        <v>123</v>
      </c>
      <c r="E308" t="s">
        <v>808</v>
      </c>
      <c r="F308"/>
      <c r="G308" t="s">
        <v>860</v>
      </c>
      <c r="H308" t="s">
        <v>1003</v>
      </c>
      <c r="I308" t="s">
        <v>207</v>
      </c>
      <c r="J308"/>
      <c r="K308" s="77">
        <v>4.72</v>
      </c>
      <c r="L308" t="s">
        <v>110</v>
      </c>
      <c r="M308" s="78">
        <v>7.8799999999999995E-2</v>
      </c>
      <c r="N308" s="78">
        <v>8.7400000000000005E-2</v>
      </c>
      <c r="O308" s="77">
        <v>103.23</v>
      </c>
      <c r="P308" s="77">
        <v>96.713424392134073</v>
      </c>
      <c r="Q308" s="77">
        <v>0</v>
      </c>
      <c r="R308" s="77">
        <v>0.40508971491000001</v>
      </c>
      <c r="S308" s="78">
        <v>0</v>
      </c>
      <c r="T308" s="78">
        <f t="shared" si="7"/>
        <v>3.0622931702227853E-3</v>
      </c>
      <c r="U308" s="78">
        <f>R308/'סכום נכסי הקרן'!$C$42</f>
        <v>7.7273436168967351E-4</v>
      </c>
    </row>
    <row r="309" spans="2:21">
      <c r="B309" t="s">
        <v>1013</v>
      </c>
      <c r="C309" t="s">
        <v>1014</v>
      </c>
      <c r="D309" t="s">
        <v>123</v>
      </c>
      <c r="E309" t="s">
        <v>808</v>
      </c>
      <c r="F309"/>
      <c r="G309" t="s">
        <v>945</v>
      </c>
      <c r="H309" t="s">
        <v>1003</v>
      </c>
      <c r="I309" t="s">
        <v>207</v>
      </c>
      <c r="J309"/>
      <c r="K309" s="77">
        <v>5.72</v>
      </c>
      <c r="L309" t="s">
        <v>110</v>
      </c>
      <c r="M309" s="78">
        <v>6.1400000000000003E-2</v>
      </c>
      <c r="N309" s="78">
        <v>6.6100000000000006E-2</v>
      </c>
      <c r="O309" s="77">
        <v>34.64</v>
      </c>
      <c r="P309" s="77">
        <v>99.717801385681298</v>
      </c>
      <c r="Q309" s="77">
        <v>0</v>
      </c>
      <c r="R309" s="77">
        <v>0.140155164768</v>
      </c>
      <c r="S309" s="78">
        <v>0</v>
      </c>
      <c r="T309" s="78">
        <f t="shared" si="7"/>
        <v>1.059509012555037E-3</v>
      </c>
      <c r="U309" s="78">
        <f>R309/'סכום נכסי הקרן'!$C$42</f>
        <v>2.6735487917429215E-4</v>
      </c>
    </row>
    <row r="310" spans="2:21">
      <c r="B310" t="s">
        <v>1015</v>
      </c>
      <c r="C310" t="s">
        <v>1016</v>
      </c>
      <c r="D310" t="s">
        <v>123</v>
      </c>
      <c r="E310" t="s">
        <v>808</v>
      </c>
      <c r="F310"/>
      <c r="G310" t="s">
        <v>945</v>
      </c>
      <c r="H310" t="s">
        <v>1003</v>
      </c>
      <c r="I310" t="s">
        <v>207</v>
      </c>
      <c r="J310"/>
      <c r="K310" s="77">
        <v>4.0599999999999996</v>
      </c>
      <c r="L310" t="s">
        <v>110</v>
      </c>
      <c r="M310" s="78">
        <v>7.1300000000000002E-2</v>
      </c>
      <c r="N310" s="78">
        <v>6.5699999999999995E-2</v>
      </c>
      <c r="O310" s="77">
        <v>103.92</v>
      </c>
      <c r="P310" s="77">
        <v>108.25285142417243</v>
      </c>
      <c r="Q310" s="77">
        <v>0</v>
      </c>
      <c r="R310" s="77">
        <v>0.45645399368400003</v>
      </c>
      <c r="S310" s="78">
        <v>0</v>
      </c>
      <c r="T310" s="78">
        <f t="shared" si="7"/>
        <v>3.4505836508092538E-3</v>
      </c>
      <c r="U310" s="78">
        <f>R310/'סכום נכסי הקרן'!$C$42</f>
        <v>8.707149860086484E-4</v>
      </c>
    </row>
    <row r="311" spans="2:21">
      <c r="B311" t="s">
        <v>1017</v>
      </c>
      <c r="C311" t="s">
        <v>1018</v>
      </c>
      <c r="D311" t="s">
        <v>123</v>
      </c>
      <c r="E311" t="s">
        <v>808</v>
      </c>
      <c r="F311"/>
      <c r="G311" t="s">
        <v>915</v>
      </c>
      <c r="H311" t="s">
        <v>828</v>
      </c>
      <c r="I311" t="s">
        <v>207</v>
      </c>
      <c r="J311"/>
      <c r="K311" s="77">
        <v>4.0999999999999996</v>
      </c>
      <c r="L311" t="s">
        <v>106</v>
      </c>
      <c r="M311" s="78">
        <v>4.6300000000000001E-2</v>
      </c>
      <c r="N311" s="78">
        <v>7.3200000000000001E-2</v>
      </c>
      <c r="O311" s="77">
        <v>86.61</v>
      </c>
      <c r="P311" s="77">
        <v>90.797694146172503</v>
      </c>
      <c r="Q311" s="77">
        <v>0</v>
      </c>
      <c r="R311" s="77">
        <v>0.30268490928210001</v>
      </c>
      <c r="S311" s="78">
        <v>0</v>
      </c>
      <c r="T311" s="78">
        <f t="shared" si="7"/>
        <v>2.2881596256523386E-3</v>
      </c>
      <c r="U311" s="78">
        <f>R311/'סכום נכסי הקרן'!$C$42</f>
        <v>5.7739069040339732E-4</v>
      </c>
    </row>
    <row r="312" spans="2:21">
      <c r="B312" t="s">
        <v>1019</v>
      </c>
      <c r="C312" t="s">
        <v>1020</v>
      </c>
      <c r="D312" t="s">
        <v>123</v>
      </c>
      <c r="E312" t="s">
        <v>808</v>
      </c>
      <c r="F312"/>
      <c r="G312" t="s">
        <v>860</v>
      </c>
      <c r="H312" t="s">
        <v>828</v>
      </c>
      <c r="I312" t="s">
        <v>207</v>
      </c>
      <c r="J312"/>
      <c r="K312" s="77">
        <v>3.67</v>
      </c>
      <c r="L312" t="s">
        <v>113</v>
      </c>
      <c r="M312" s="78">
        <v>8.8800000000000004E-2</v>
      </c>
      <c r="N312" s="78">
        <v>0.1099</v>
      </c>
      <c r="O312" s="77">
        <v>70.319999999999993</v>
      </c>
      <c r="P312" s="77">
        <v>92.527126279863481</v>
      </c>
      <c r="Q312" s="77">
        <v>0</v>
      </c>
      <c r="R312" s="77">
        <v>0.30582537296256002</v>
      </c>
      <c r="S312" s="78">
        <v>0</v>
      </c>
      <c r="T312" s="78">
        <f t="shared" si="7"/>
        <v>2.3119000962839912E-3</v>
      </c>
      <c r="U312" s="78">
        <f>R312/'סכום נכסי הקרן'!$C$42</f>
        <v>5.8338132434992702E-4</v>
      </c>
    </row>
    <row r="313" spans="2:21">
      <c r="B313" t="s">
        <v>1021</v>
      </c>
      <c r="C313" t="s">
        <v>1022</v>
      </c>
      <c r="D313" t="s">
        <v>123</v>
      </c>
      <c r="E313" t="s">
        <v>808</v>
      </c>
      <c r="F313"/>
      <c r="G313" t="s">
        <v>959</v>
      </c>
      <c r="H313" t="s">
        <v>1023</v>
      </c>
      <c r="I313" t="s">
        <v>293</v>
      </c>
      <c r="J313"/>
      <c r="K313" s="77">
        <v>5.88</v>
      </c>
      <c r="L313" t="s">
        <v>106</v>
      </c>
      <c r="M313" s="78">
        <v>6.3799999999999996E-2</v>
      </c>
      <c r="N313" s="78">
        <v>6.8699999999999997E-2</v>
      </c>
      <c r="O313" s="77">
        <v>96.99</v>
      </c>
      <c r="P313" s="77">
        <v>97.72938241055779</v>
      </c>
      <c r="Q313" s="77">
        <v>0</v>
      </c>
      <c r="R313" s="77">
        <v>0.364837965072</v>
      </c>
      <c r="S313" s="78">
        <v>0</v>
      </c>
      <c r="T313" s="78">
        <f t="shared" si="7"/>
        <v>2.7580083313795945E-3</v>
      </c>
      <c r="U313" s="78">
        <f>R313/'סכום נכסי הקרן'!$C$42</f>
        <v>6.9595159216201516E-4</v>
      </c>
    </row>
    <row r="314" spans="2:21">
      <c r="B314" t="s">
        <v>1024</v>
      </c>
      <c r="C314" t="s">
        <v>1025</v>
      </c>
      <c r="D314" t="s">
        <v>123</v>
      </c>
      <c r="E314" t="s">
        <v>808</v>
      </c>
      <c r="F314"/>
      <c r="G314" t="s">
        <v>860</v>
      </c>
      <c r="H314" t="s">
        <v>828</v>
      </c>
      <c r="I314" t="s">
        <v>207</v>
      </c>
      <c r="J314"/>
      <c r="K314" s="77">
        <v>4.07</v>
      </c>
      <c r="L314" t="s">
        <v>113</v>
      </c>
      <c r="M314" s="78">
        <v>8.5000000000000006E-2</v>
      </c>
      <c r="N314" s="78">
        <v>0.1046</v>
      </c>
      <c r="O314" s="77">
        <v>34.64</v>
      </c>
      <c r="P314" s="77">
        <v>91.996383371824479</v>
      </c>
      <c r="Q314" s="77">
        <v>0</v>
      </c>
      <c r="R314" s="77">
        <v>0.14978703210416</v>
      </c>
      <c r="S314" s="78">
        <v>0</v>
      </c>
      <c r="T314" s="78">
        <f t="shared" si="7"/>
        <v>1.1323215290776245E-3</v>
      </c>
      <c r="U314" s="78">
        <f>R314/'סכום נכסי הקרן'!$C$42</f>
        <v>2.8572827791521261E-4</v>
      </c>
    </row>
    <row r="315" spans="2:21">
      <c r="B315" t="s">
        <v>1026</v>
      </c>
      <c r="C315" t="s">
        <v>1027</v>
      </c>
      <c r="D315" t="s">
        <v>123</v>
      </c>
      <c r="E315" t="s">
        <v>808</v>
      </c>
      <c r="F315"/>
      <c r="G315" t="s">
        <v>860</v>
      </c>
      <c r="H315" t="s">
        <v>828</v>
      </c>
      <c r="I315" t="s">
        <v>207</v>
      </c>
      <c r="J315"/>
      <c r="K315" s="77">
        <v>3.74</v>
      </c>
      <c r="L315" t="s">
        <v>113</v>
      </c>
      <c r="M315" s="78">
        <v>8.5000000000000006E-2</v>
      </c>
      <c r="N315" s="78">
        <v>0.1007</v>
      </c>
      <c r="O315" s="77">
        <v>34.64</v>
      </c>
      <c r="P315" s="77">
        <v>93.167383371824485</v>
      </c>
      <c r="Q315" s="77">
        <v>0</v>
      </c>
      <c r="R315" s="77">
        <v>0.15169363547448</v>
      </c>
      <c r="S315" s="78">
        <v>0</v>
      </c>
      <c r="T315" s="78">
        <f t="shared" si="7"/>
        <v>1.1467345794819082E-3</v>
      </c>
      <c r="U315" s="78">
        <f>R315/'סכום נכסי הקרן'!$C$42</f>
        <v>2.8936524494777954E-4</v>
      </c>
    </row>
    <row r="316" spans="2:21">
      <c r="B316" t="s">
        <v>1028</v>
      </c>
      <c r="C316" t="s">
        <v>1029</v>
      </c>
      <c r="D316" t="s">
        <v>123</v>
      </c>
      <c r="E316" t="s">
        <v>808</v>
      </c>
      <c r="F316"/>
      <c r="G316" t="s">
        <v>951</v>
      </c>
      <c r="H316" t="s">
        <v>1023</v>
      </c>
      <c r="I316" t="s">
        <v>293</v>
      </c>
      <c r="J316"/>
      <c r="K316" s="77">
        <v>5.87</v>
      </c>
      <c r="L316" t="s">
        <v>106</v>
      </c>
      <c r="M316" s="78">
        <v>4.1300000000000003E-2</v>
      </c>
      <c r="N316" s="78">
        <v>7.3499999999999996E-2</v>
      </c>
      <c r="O316" s="77">
        <v>57.25</v>
      </c>
      <c r="P316" s="77">
        <v>82.855100436681226</v>
      </c>
      <c r="Q316" s="77">
        <v>0</v>
      </c>
      <c r="R316" s="77">
        <v>0.182575563705</v>
      </c>
      <c r="S316" s="78">
        <v>0</v>
      </c>
      <c r="T316" s="78">
        <f t="shared" si="7"/>
        <v>1.3801878477897505E-3</v>
      </c>
      <c r="U316" s="78">
        <f>R316/'סכום נכסי הקרן'!$C$42</f>
        <v>3.4827448460660179E-4</v>
      </c>
    </row>
    <row r="317" spans="2:21">
      <c r="B317" t="s">
        <v>1030</v>
      </c>
      <c r="C317" t="s">
        <v>1031</v>
      </c>
      <c r="D317" t="s">
        <v>123</v>
      </c>
      <c r="E317" t="s">
        <v>808</v>
      </c>
      <c r="F317"/>
      <c r="G317" t="s">
        <v>867</v>
      </c>
      <c r="H317" t="s">
        <v>1032</v>
      </c>
      <c r="I317" t="s">
        <v>293</v>
      </c>
      <c r="J317"/>
      <c r="K317" s="77">
        <v>3.75</v>
      </c>
      <c r="L317" t="s">
        <v>110</v>
      </c>
      <c r="M317" s="78">
        <v>2.63E-2</v>
      </c>
      <c r="N317" s="78">
        <v>0.1071</v>
      </c>
      <c r="O317" s="77">
        <v>62.53</v>
      </c>
      <c r="P317" s="77">
        <v>74.62136062689909</v>
      </c>
      <c r="Q317" s="77">
        <v>0</v>
      </c>
      <c r="R317" s="77">
        <v>0.189325939566</v>
      </c>
      <c r="S317" s="78">
        <v>0</v>
      </c>
      <c r="T317" s="78">
        <f t="shared" si="7"/>
        <v>1.4312176052353814E-3</v>
      </c>
      <c r="U317" s="78">
        <f>R317/'סכום נכסי הקרן'!$C$42</f>
        <v>3.6115125533200547E-4</v>
      </c>
    </row>
    <row r="318" spans="2:21">
      <c r="B318" t="s">
        <v>1033</v>
      </c>
      <c r="C318" t="s">
        <v>1034</v>
      </c>
      <c r="D318" t="s">
        <v>123</v>
      </c>
      <c r="E318" t="s">
        <v>808</v>
      </c>
      <c r="F318"/>
      <c r="G318" t="s">
        <v>951</v>
      </c>
      <c r="H318" t="s">
        <v>1032</v>
      </c>
      <c r="I318" t="s">
        <v>293</v>
      </c>
      <c r="J318"/>
      <c r="K318" s="77">
        <v>5.59</v>
      </c>
      <c r="L318" t="s">
        <v>106</v>
      </c>
      <c r="M318" s="78">
        <v>4.7500000000000001E-2</v>
      </c>
      <c r="N318" s="78">
        <v>7.9799999999999996E-2</v>
      </c>
      <c r="O318" s="77">
        <v>6.93</v>
      </c>
      <c r="P318" s="77">
        <v>83.686649350649347</v>
      </c>
      <c r="Q318" s="77">
        <v>0</v>
      </c>
      <c r="R318" s="77">
        <v>2.2322216995200001E-2</v>
      </c>
      <c r="S318" s="78">
        <v>0</v>
      </c>
      <c r="T318" s="78">
        <f t="shared" si="7"/>
        <v>1.6874576206858045E-4</v>
      </c>
      <c r="U318" s="78">
        <f>R318/'סכום נכסי הקרן'!$C$42</f>
        <v>4.2581046781492713E-5</v>
      </c>
    </row>
    <row r="319" spans="2:21">
      <c r="B319" t="s">
        <v>1035</v>
      </c>
      <c r="C319" t="s">
        <v>1036</v>
      </c>
      <c r="D319" t="s">
        <v>123</v>
      </c>
      <c r="E319" t="s">
        <v>808</v>
      </c>
      <c r="F319"/>
      <c r="G319" t="s">
        <v>951</v>
      </c>
      <c r="H319" t="s">
        <v>1032</v>
      </c>
      <c r="I319" t="s">
        <v>293</v>
      </c>
      <c r="J319"/>
      <c r="K319" s="77">
        <v>5.79</v>
      </c>
      <c r="L319" t="s">
        <v>106</v>
      </c>
      <c r="M319" s="78">
        <v>7.3800000000000004E-2</v>
      </c>
      <c r="N319" s="78">
        <v>7.8100000000000003E-2</v>
      </c>
      <c r="O319" s="77">
        <v>103.92</v>
      </c>
      <c r="P319" s="77">
        <v>96.649117782909926</v>
      </c>
      <c r="Q319" s="77">
        <v>0</v>
      </c>
      <c r="R319" s="77">
        <v>0.38658495055679998</v>
      </c>
      <c r="S319" s="78">
        <v>0</v>
      </c>
      <c r="T319" s="78">
        <f t="shared" si="7"/>
        <v>2.9224056060372164E-3</v>
      </c>
      <c r="U319" s="78">
        <f>R319/'סכום נכסי הקרן'!$C$42</f>
        <v>7.3743534829985016E-4</v>
      </c>
    </row>
    <row r="320" spans="2:21">
      <c r="B320" t="s">
        <v>1037</v>
      </c>
      <c r="C320" t="s">
        <v>1038</v>
      </c>
      <c r="D320" t="s">
        <v>123</v>
      </c>
      <c r="E320" t="s">
        <v>808</v>
      </c>
      <c r="F320"/>
      <c r="G320" t="s">
        <v>906</v>
      </c>
      <c r="H320" t="s">
        <v>1039</v>
      </c>
      <c r="I320" t="s">
        <v>207</v>
      </c>
      <c r="J320"/>
      <c r="K320" s="77">
        <v>2.16</v>
      </c>
      <c r="L320" t="s">
        <v>110</v>
      </c>
      <c r="M320" s="78">
        <v>0.05</v>
      </c>
      <c r="N320" s="78">
        <v>7.0099999999999996E-2</v>
      </c>
      <c r="O320" s="77">
        <v>34.64</v>
      </c>
      <c r="P320" s="77">
        <v>98.595085450346417</v>
      </c>
      <c r="Q320" s="77">
        <v>0</v>
      </c>
      <c r="R320" s="77">
        <v>0.13857716731200001</v>
      </c>
      <c r="S320" s="78">
        <v>0</v>
      </c>
      <c r="T320" s="78">
        <f t="shared" si="7"/>
        <v>1.0475800727318886E-3</v>
      </c>
      <c r="U320" s="78">
        <f>R320/'סכום נכסי הקרן'!$C$42</f>
        <v>2.6434474879568948E-4</v>
      </c>
    </row>
    <row r="321" spans="2:21">
      <c r="B321" t="s">
        <v>1040</v>
      </c>
      <c r="C321" t="s">
        <v>1041</v>
      </c>
      <c r="D321" t="s">
        <v>123</v>
      </c>
      <c r="E321" t="s">
        <v>808</v>
      </c>
      <c r="F321"/>
      <c r="G321" t="s">
        <v>906</v>
      </c>
      <c r="H321" t="s">
        <v>1039</v>
      </c>
      <c r="I321" t="s">
        <v>207</v>
      </c>
      <c r="J321"/>
      <c r="K321" s="77">
        <v>2.17</v>
      </c>
      <c r="L321" t="s">
        <v>113</v>
      </c>
      <c r="M321" s="78">
        <v>0.06</v>
      </c>
      <c r="N321" s="78">
        <v>9.5200000000000007E-2</v>
      </c>
      <c r="O321" s="77">
        <v>82.1</v>
      </c>
      <c r="P321" s="77">
        <v>93.010679658952498</v>
      </c>
      <c r="Q321" s="77">
        <v>0</v>
      </c>
      <c r="R321" s="77">
        <v>0.35892321813040001</v>
      </c>
      <c r="S321" s="78">
        <v>0</v>
      </c>
      <c r="T321" s="78">
        <f t="shared" si="7"/>
        <v>2.7132955467884527E-3</v>
      </c>
      <c r="U321" s="78">
        <f>R321/'סכום נכסי הקרן'!$C$42</f>
        <v>6.8466883667786603E-4</v>
      </c>
    </row>
    <row r="322" spans="2:21">
      <c r="B322" t="s">
        <v>1042</v>
      </c>
      <c r="C322" t="s">
        <v>1043</v>
      </c>
      <c r="D322" t="s">
        <v>123</v>
      </c>
      <c r="E322" t="s">
        <v>808</v>
      </c>
      <c r="F322"/>
      <c r="G322" t="s">
        <v>959</v>
      </c>
      <c r="H322" t="s">
        <v>1032</v>
      </c>
      <c r="I322" t="s">
        <v>293</v>
      </c>
      <c r="J322"/>
      <c r="K322" s="77">
        <v>6.04</v>
      </c>
      <c r="L322" t="s">
        <v>106</v>
      </c>
      <c r="M322" s="78">
        <v>5.1299999999999998E-2</v>
      </c>
      <c r="N322" s="78">
        <v>8.7999999999999995E-2</v>
      </c>
      <c r="O322" s="77">
        <v>103.92</v>
      </c>
      <c r="P322" s="77">
        <v>81.102909160892992</v>
      </c>
      <c r="Q322" s="77">
        <v>0</v>
      </c>
      <c r="R322" s="77">
        <v>0.32440196917679998</v>
      </c>
      <c r="S322" s="78">
        <v>0</v>
      </c>
      <c r="T322" s="78">
        <f t="shared" si="7"/>
        <v>2.4523306765209946E-3</v>
      </c>
      <c r="U322" s="78">
        <f>R322/'סכום נכסי הקרן'!$C$42</f>
        <v>6.1881736157730208E-4</v>
      </c>
    </row>
    <row r="323" spans="2:21">
      <c r="B323" t="s">
        <v>1044</v>
      </c>
      <c r="C323" t="s">
        <v>1045</v>
      </c>
      <c r="D323" t="s">
        <v>123</v>
      </c>
      <c r="E323" t="s">
        <v>808</v>
      </c>
      <c r="F323"/>
      <c r="G323" t="s">
        <v>867</v>
      </c>
      <c r="H323" t="s">
        <v>1046</v>
      </c>
      <c r="I323" t="s">
        <v>293</v>
      </c>
      <c r="J323"/>
      <c r="K323" s="77">
        <v>2.66</v>
      </c>
      <c r="L323" t="s">
        <v>110</v>
      </c>
      <c r="M323" s="78">
        <v>3.6299999999999999E-2</v>
      </c>
      <c r="N323" s="78">
        <v>0.46460000000000001</v>
      </c>
      <c r="O323" s="77">
        <v>107.38</v>
      </c>
      <c r="P323" s="77">
        <v>38.052496740547589</v>
      </c>
      <c r="Q323" s="77">
        <v>0</v>
      </c>
      <c r="R323" s="77">
        <v>0.1657925783325</v>
      </c>
      <c r="S323" s="78">
        <v>0</v>
      </c>
      <c r="T323" s="78">
        <f t="shared" si="7"/>
        <v>1.2533161460641857E-3</v>
      </c>
      <c r="U323" s="78">
        <f>R323/'סכום נכסי הקרן'!$C$42</f>
        <v>3.162598739864649E-4</v>
      </c>
    </row>
    <row r="324" spans="2:21">
      <c r="B324" t="s">
        <v>215</v>
      </c>
      <c r="C324" s="16"/>
      <c r="D324" s="16"/>
      <c r="E324" s="16"/>
      <c r="F324" s="16"/>
    </row>
    <row r="325" spans="2:21">
      <c r="B325" t="s">
        <v>295</v>
      </c>
      <c r="C325" s="16"/>
      <c r="D325" s="16"/>
      <c r="E325" s="16"/>
      <c r="F325" s="16"/>
    </row>
    <row r="326" spans="2:21">
      <c r="B326" t="s">
        <v>296</v>
      </c>
      <c r="C326" s="16"/>
      <c r="D326" s="16"/>
      <c r="E326" s="16"/>
      <c r="F326" s="16"/>
    </row>
    <row r="327" spans="2:21">
      <c r="B327" t="s">
        <v>297</v>
      </c>
      <c r="C327" s="16"/>
      <c r="D327" s="16"/>
      <c r="E327" s="16"/>
      <c r="F327" s="16"/>
    </row>
    <row r="328" spans="2:21">
      <c r="B328" t="s">
        <v>298</v>
      </c>
      <c r="C328" s="16"/>
      <c r="D328" s="16"/>
      <c r="E328" s="16"/>
      <c r="F328" s="16"/>
    </row>
    <row r="329" spans="2:21">
      <c r="C329" s="16"/>
      <c r="D329" s="16"/>
      <c r="E329" s="16"/>
      <c r="F329" s="16"/>
    </row>
    <row r="330" spans="2:21">
      <c r="C330" s="16"/>
      <c r="D330" s="16"/>
      <c r="E330" s="16"/>
      <c r="F330" s="16"/>
    </row>
    <row r="331" spans="2:21">
      <c r="C331" s="16"/>
      <c r="D331" s="16"/>
      <c r="E331" s="16"/>
      <c r="F331" s="16"/>
    </row>
    <row r="332" spans="2:21">
      <c r="C332" s="16"/>
      <c r="D332" s="16"/>
      <c r="E332" s="16"/>
      <c r="F332" s="16"/>
    </row>
    <row r="333" spans="2:21">
      <c r="C333" s="16"/>
      <c r="D333" s="16"/>
      <c r="E333" s="16"/>
      <c r="F333" s="16"/>
    </row>
    <row r="334" spans="2:21">
      <c r="C334" s="16"/>
      <c r="D334" s="16"/>
      <c r="E334" s="16"/>
      <c r="F334" s="16"/>
    </row>
    <row r="335" spans="2:21">
      <c r="C335" s="16"/>
      <c r="D335" s="16"/>
      <c r="E335" s="16"/>
      <c r="F335" s="16"/>
    </row>
    <row r="336" spans="2:21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1968</v>
      </c>
    </row>
    <row r="3" spans="2:62" s="1" customFormat="1">
      <c r="B3" s="2" t="s">
        <v>2</v>
      </c>
      <c r="C3" s="83" t="s">
        <v>1969</v>
      </c>
    </row>
    <row r="4" spans="2:62" s="1" customFormat="1">
      <c r="B4" s="2" t="s">
        <v>3</v>
      </c>
      <c r="C4" s="84">
        <v>14229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4393.84</v>
      </c>
      <c r="J11" s="7"/>
      <c r="K11" s="75">
        <v>4.7059999999999998E-2</v>
      </c>
      <c r="L11" s="75">
        <v>92.165172726390225</v>
      </c>
      <c r="M11" s="7"/>
      <c r="N11" s="76">
        <v>1</v>
      </c>
      <c r="O11" s="76">
        <v>0.17580000000000001</v>
      </c>
      <c r="BF11" s="16"/>
      <c r="BG11" s="19"/>
      <c r="BH11" s="16"/>
      <c r="BJ11" s="16"/>
    </row>
    <row r="12" spans="2:62">
      <c r="B12" s="79" t="s">
        <v>200</v>
      </c>
      <c r="E12" s="16"/>
      <c r="F12" s="16"/>
      <c r="G12" s="16"/>
      <c r="I12" s="81">
        <v>4130.96</v>
      </c>
      <c r="K12" s="81">
        <v>3.1E-2</v>
      </c>
      <c r="L12" s="81">
        <v>65.729804032538794</v>
      </c>
      <c r="N12" s="80">
        <v>0.71319999999999995</v>
      </c>
      <c r="O12" s="80">
        <v>0.12540000000000001</v>
      </c>
    </row>
    <row r="13" spans="2:62">
      <c r="B13" s="79" t="s">
        <v>1047</v>
      </c>
      <c r="E13" s="16"/>
      <c r="F13" s="16"/>
      <c r="G13" s="16"/>
      <c r="I13" s="81">
        <v>1351.4</v>
      </c>
      <c r="K13" s="81">
        <v>2.615E-2</v>
      </c>
      <c r="L13" s="81">
        <v>40.318343259999999</v>
      </c>
      <c r="N13" s="80">
        <v>0.4375</v>
      </c>
      <c r="O13" s="80">
        <v>7.6899999999999996E-2</v>
      </c>
    </row>
    <row r="14" spans="2:62">
      <c r="B14" t="s">
        <v>1048</v>
      </c>
      <c r="C14" t="s">
        <v>1049</v>
      </c>
      <c r="D14" t="s">
        <v>100</v>
      </c>
      <c r="E14" t="s">
        <v>123</v>
      </c>
      <c r="F14" t="s">
        <v>622</v>
      </c>
      <c r="G14" t="s">
        <v>316</v>
      </c>
      <c r="H14" t="s">
        <v>102</v>
      </c>
      <c r="I14" s="77">
        <v>35.4</v>
      </c>
      <c r="J14" s="77">
        <v>2464</v>
      </c>
      <c r="K14" s="77">
        <v>0</v>
      </c>
      <c r="L14" s="77">
        <v>0.87225600000000003</v>
      </c>
      <c r="M14" s="78">
        <v>0</v>
      </c>
      <c r="N14" s="78">
        <v>9.4999999999999998E-3</v>
      </c>
      <c r="O14" s="78">
        <v>1.6999999999999999E-3</v>
      </c>
    </row>
    <row r="15" spans="2:62">
      <c r="B15" t="s">
        <v>1050</v>
      </c>
      <c r="C15" t="s">
        <v>1051</v>
      </c>
      <c r="D15" t="s">
        <v>100</v>
      </c>
      <c r="E15" t="s">
        <v>123</v>
      </c>
      <c r="F15" t="s">
        <v>1052</v>
      </c>
      <c r="G15" t="s">
        <v>651</v>
      </c>
      <c r="H15" t="s">
        <v>102</v>
      </c>
      <c r="I15" s="77">
        <v>4.2699999999999996</v>
      </c>
      <c r="J15" s="77">
        <v>26940</v>
      </c>
      <c r="K15" s="77">
        <v>0</v>
      </c>
      <c r="L15" s="77">
        <v>1.1503380000000001</v>
      </c>
      <c r="M15" s="78">
        <v>0</v>
      </c>
      <c r="N15" s="78">
        <v>1.2500000000000001E-2</v>
      </c>
      <c r="O15" s="78">
        <v>2.2000000000000001E-3</v>
      </c>
    </row>
    <row r="16" spans="2:62">
      <c r="B16" t="s">
        <v>1053</v>
      </c>
      <c r="C16" t="s">
        <v>1054</v>
      </c>
      <c r="D16" t="s">
        <v>100</v>
      </c>
      <c r="E16" t="s">
        <v>123</v>
      </c>
      <c r="F16" t="s">
        <v>753</v>
      </c>
      <c r="G16" t="s">
        <v>651</v>
      </c>
      <c r="H16" t="s">
        <v>102</v>
      </c>
      <c r="I16" s="77">
        <v>13.38</v>
      </c>
      <c r="J16" s="77">
        <v>6008</v>
      </c>
      <c r="K16" s="77">
        <v>0</v>
      </c>
      <c r="L16" s="77">
        <v>0.80387039999999998</v>
      </c>
      <c r="M16" s="78">
        <v>0</v>
      </c>
      <c r="N16" s="78">
        <v>8.6999999999999994E-3</v>
      </c>
      <c r="O16" s="78">
        <v>1.5E-3</v>
      </c>
    </row>
    <row r="17" spans="2:15">
      <c r="B17" t="s">
        <v>1055</v>
      </c>
      <c r="C17" t="s">
        <v>1056</v>
      </c>
      <c r="D17" t="s">
        <v>100</v>
      </c>
      <c r="E17" t="s">
        <v>123</v>
      </c>
      <c r="F17" t="s">
        <v>756</v>
      </c>
      <c r="G17" t="s">
        <v>651</v>
      </c>
      <c r="H17" t="s">
        <v>102</v>
      </c>
      <c r="I17" s="77">
        <v>73.61</v>
      </c>
      <c r="J17" s="77">
        <v>1124</v>
      </c>
      <c r="K17" s="77">
        <v>0</v>
      </c>
      <c r="L17" s="77">
        <v>0.82737640000000001</v>
      </c>
      <c r="M17" s="78">
        <v>0</v>
      </c>
      <c r="N17" s="78">
        <v>8.9999999999999993E-3</v>
      </c>
      <c r="O17" s="78">
        <v>1.6000000000000001E-3</v>
      </c>
    </row>
    <row r="18" spans="2:15">
      <c r="B18" t="s">
        <v>1057</v>
      </c>
      <c r="C18" t="s">
        <v>1058</v>
      </c>
      <c r="D18" t="s">
        <v>100</v>
      </c>
      <c r="E18" t="s">
        <v>123</v>
      </c>
      <c r="F18" t="s">
        <v>420</v>
      </c>
      <c r="G18" t="s">
        <v>421</v>
      </c>
      <c r="H18" t="s">
        <v>102</v>
      </c>
      <c r="I18" s="77">
        <v>20.97</v>
      </c>
      <c r="J18" s="77">
        <v>3962</v>
      </c>
      <c r="K18" s="77">
        <v>0</v>
      </c>
      <c r="L18" s="77">
        <v>0.8308314</v>
      </c>
      <c r="M18" s="78">
        <v>0</v>
      </c>
      <c r="N18" s="78">
        <v>8.9999999999999993E-3</v>
      </c>
      <c r="O18" s="78">
        <v>1.6000000000000001E-3</v>
      </c>
    </row>
    <row r="19" spans="2:15">
      <c r="B19" t="s">
        <v>1059</v>
      </c>
      <c r="C19" t="s">
        <v>1060</v>
      </c>
      <c r="D19" t="s">
        <v>100</v>
      </c>
      <c r="E19" t="s">
        <v>123</v>
      </c>
      <c r="F19" t="s">
        <v>668</v>
      </c>
      <c r="G19" t="s">
        <v>421</v>
      </c>
      <c r="H19" t="s">
        <v>102</v>
      </c>
      <c r="I19" s="77">
        <v>17.34</v>
      </c>
      <c r="J19" s="77">
        <v>3012</v>
      </c>
      <c r="K19" s="77">
        <v>0</v>
      </c>
      <c r="L19" s="77">
        <v>0.52228079999999999</v>
      </c>
      <c r="M19" s="78">
        <v>0</v>
      </c>
      <c r="N19" s="78">
        <v>5.7000000000000002E-3</v>
      </c>
      <c r="O19" s="78">
        <v>1E-3</v>
      </c>
    </row>
    <row r="20" spans="2:15">
      <c r="B20" t="s">
        <v>1061</v>
      </c>
      <c r="C20" t="s">
        <v>1062</v>
      </c>
      <c r="D20" t="s">
        <v>100</v>
      </c>
      <c r="E20" t="s">
        <v>123</v>
      </c>
      <c r="F20" t="s">
        <v>801</v>
      </c>
      <c r="G20" t="s">
        <v>802</v>
      </c>
      <c r="H20" t="s">
        <v>102</v>
      </c>
      <c r="I20" s="77">
        <v>3.33</v>
      </c>
      <c r="J20" s="77">
        <v>75810</v>
      </c>
      <c r="K20" s="77">
        <v>0</v>
      </c>
      <c r="L20" s="77">
        <v>2.524473</v>
      </c>
      <c r="M20" s="78">
        <v>0</v>
      </c>
      <c r="N20" s="78">
        <v>2.7400000000000001E-2</v>
      </c>
      <c r="O20" s="78">
        <v>4.7999999999999996E-3</v>
      </c>
    </row>
    <row r="21" spans="2:15">
      <c r="B21" t="s">
        <v>1063</v>
      </c>
      <c r="C21" t="s">
        <v>1064</v>
      </c>
      <c r="D21" t="s">
        <v>100</v>
      </c>
      <c r="E21" t="s">
        <v>123</v>
      </c>
      <c r="F21" t="s">
        <v>607</v>
      </c>
      <c r="G21" t="s">
        <v>533</v>
      </c>
      <c r="H21" t="s">
        <v>102</v>
      </c>
      <c r="I21" s="77">
        <v>2.15</v>
      </c>
      <c r="J21" s="77">
        <v>5193</v>
      </c>
      <c r="K21" s="77">
        <v>0</v>
      </c>
      <c r="L21" s="77">
        <v>0.1116495</v>
      </c>
      <c r="M21" s="78">
        <v>0</v>
      </c>
      <c r="N21" s="78">
        <v>1.1999999999999999E-3</v>
      </c>
      <c r="O21" s="78">
        <v>2.0000000000000001E-4</v>
      </c>
    </row>
    <row r="22" spans="2:15">
      <c r="B22" t="s">
        <v>1065</v>
      </c>
      <c r="C22" t="s">
        <v>1066</v>
      </c>
      <c r="D22" t="s">
        <v>100</v>
      </c>
      <c r="E22" t="s">
        <v>123</v>
      </c>
      <c r="F22" t="s">
        <v>1067</v>
      </c>
      <c r="G22" t="s">
        <v>533</v>
      </c>
      <c r="H22" t="s">
        <v>102</v>
      </c>
      <c r="I22" s="77">
        <v>69.06</v>
      </c>
      <c r="J22" s="77">
        <v>1022</v>
      </c>
      <c r="K22" s="77">
        <v>0</v>
      </c>
      <c r="L22" s="77">
        <v>0.70579320000000001</v>
      </c>
      <c r="M22" s="78">
        <v>0</v>
      </c>
      <c r="N22" s="78">
        <v>7.7000000000000002E-3</v>
      </c>
      <c r="O22" s="78">
        <v>1.2999999999999999E-3</v>
      </c>
    </row>
    <row r="23" spans="2:15">
      <c r="B23" t="s">
        <v>1068</v>
      </c>
      <c r="C23" t="s">
        <v>1069</v>
      </c>
      <c r="D23" t="s">
        <v>100</v>
      </c>
      <c r="E23" t="s">
        <v>123</v>
      </c>
      <c r="F23" t="s">
        <v>1070</v>
      </c>
      <c r="G23" t="s">
        <v>306</v>
      </c>
      <c r="H23" t="s">
        <v>102</v>
      </c>
      <c r="I23" s="77">
        <v>97.11</v>
      </c>
      <c r="J23" s="77">
        <v>2059</v>
      </c>
      <c r="K23" s="77">
        <v>0</v>
      </c>
      <c r="L23" s="77">
        <v>1.9994949</v>
      </c>
      <c r="M23" s="78">
        <v>0</v>
      </c>
      <c r="N23" s="78">
        <v>2.1700000000000001E-2</v>
      </c>
      <c r="O23" s="78">
        <v>3.8E-3</v>
      </c>
    </row>
    <row r="24" spans="2:15">
      <c r="B24" t="s">
        <v>1071</v>
      </c>
      <c r="C24" t="s">
        <v>1072</v>
      </c>
      <c r="D24" t="s">
        <v>100</v>
      </c>
      <c r="E24" t="s">
        <v>123</v>
      </c>
      <c r="F24" t="s">
        <v>436</v>
      </c>
      <c r="G24" t="s">
        <v>306</v>
      </c>
      <c r="H24" t="s">
        <v>102</v>
      </c>
      <c r="I24" s="77">
        <v>115.78</v>
      </c>
      <c r="J24" s="77">
        <v>3389</v>
      </c>
      <c r="K24" s="77">
        <v>0</v>
      </c>
      <c r="L24" s="77">
        <v>3.9237842000000001</v>
      </c>
      <c r="M24" s="78">
        <v>0</v>
      </c>
      <c r="N24" s="78">
        <v>4.2599999999999999E-2</v>
      </c>
      <c r="O24" s="78">
        <v>7.4999999999999997E-3</v>
      </c>
    </row>
    <row r="25" spans="2:15">
      <c r="B25" t="s">
        <v>1073</v>
      </c>
      <c r="C25" t="s">
        <v>1074</v>
      </c>
      <c r="D25" t="s">
        <v>100</v>
      </c>
      <c r="E25" t="s">
        <v>123</v>
      </c>
      <c r="F25" t="s">
        <v>429</v>
      </c>
      <c r="G25" t="s">
        <v>306</v>
      </c>
      <c r="H25" t="s">
        <v>102</v>
      </c>
      <c r="I25" s="77">
        <v>135.44999999999999</v>
      </c>
      <c r="J25" s="77">
        <v>3151</v>
      </c>
      <c r="K25" s="77">
        <v>0</v>
      </c>
      <c r="L25" s="77">
        <v>4.2680294999999999</v>
      </c>
      <c r="M25" s="78">
        <v>0</v>
      </c>
      <c r="N25" s="78">
        <v>4.6300000000000001E-2</v>
      </c>
      <c r="O25" s="78">
        <v>8.0999999999999996E-3</v>
      </c>
    </row>
    <row r="26" spans="2:15">
      <c r="B26" t="s">
        <v>1075</v>
      </c>
      <c r="C26" t="s">
        <v>1076</v>
      </c>
      <c r="D26" t="s">
        <v>100</v>
      </c>
      <c r="E26" t="s">
        <v>123</v>
      </c>
      <c r="F26" t="s">
        <v>823</v>
      </c>
      <c r="G26" t="s">
        <v>306</v>
      </c>
      <c r="H26" t="s">
        <v>102</v>
      </c>
      <c r="I26" s="77">
        <v>22.34</v>
      </c>
      <c r="J26" s="77">
        <v>13810</v>
      </c>
      <c r="K26" s="77">
        <v>0</v>
      </c>
      <c r="L26" s="77">
        <v>3.0851540000000002</v>
      </c>
      <c r="M26" s="78">
        <v>0</v>
      </c>
      <c r="N26" s="78">
        <v>3.3500000000000002E-2</v>
      </c>
      <c r="O26" s="78">
        <v>5.8999999999999999E-3</v>
      </c>
    </row>
    <row r="27" spans="2:15">
      <c r="B27" t="s">
        <v>1077</v>
      </c>
      <c r="C27" t="s">
        <v>1078</v>
      </c>
      <c r="D27" t="s">
        <v>100</v>
      </c>
      <c r="E27" t="s">
        <v>123</v>
      </c>
      <c r="F27" t="s">
        <v>1079</v>
      </c>
      <c r="G27" t="s">
        <v>306</v>
      </c>
      <c r="H27" t="s">
        <v>102</v>
      </c>
      <c r="I27" s="77">
        <v>3.6</v>
      </c>
      <c r="J27" s="77">
        <v>16360</v>
      </c>
      <c r="K27" s="77">
        <v>0</v>
      </c>
      <c r="L27" s="77">
        <v>0.58896000000000004</v>
      </c>
      <c r="M27" s="78">
        <v>0</v>
      </c>
      <c r="N27" s="78">
        <v>6.4000000000000003E-3</v>
      </c>
      <c r="O27" s="78">
        <v>1.1000000000000001E-3</v>
      </c>
    </row>
    <row r="28" spans="2:15">
      <c r="B28" t="s">
        <v>1080</v>
      </c>
      <c r="C28" t="s">
        <v>1081</v>
      </c>
      <c r="D28" t="s">
        <v>100</v>
      </c>
      <c r="E28" t="s">
        <v>123</v>
      </c>
      <c r="F28" t="s">
        <v>1082</v>
      </c>
      <c r="G28" t="s">
        <v>112</v>
      </c>
      <c r="H28" t="s">
        <v>102</v>
      </c>
      <c r="I28" s="77">
        <v>0.83</v>
      </c>
      <c r="J28" s="77">
        <v>146100</v>
      </c>
      <c r="K28" s="77">
        <v>9.92E-3</v>
      </c>
      <c r="L28" s="77">
        <v>1.22255</v>
      </c>
      <c r="M28" s="78">
        <v>0</v>
      </c>
      <c r="N28" s="78">
        <v>1.3299999999999999E-2</v>
      </c>
      <c r="O28" s="78">
        <v>2.3E-3</v>
      </c>
    </row>
    <row r="29" spans="2:15">
      <c r="B29" t="s">
        <v>1083</v>
      </c>
      <c r="C29" t="s">
        <v>1084</v>
      </c>
      <c r="D29" t="s">
        <v>100</v>
      </c>
      <c r="E29" t="s">
        <v>123</v>
      </c>
      <c r="F29" t="s">
        <v>1085</v>
      </c>
      <c r="G29" t="s">
        <v>112</v>
      </c>
      <c r="H29" t="s">
        <v>102</v>
      </c>
      <c r="I29" s="77">
        <v>0.4</v>
      </c>
      <c r="J29" s="77">
        <v>97080</v>
      </c>
      <c r="K29" s="77">
        <v>0</v>
      </c>
      <c r="L29" s="77">
        <v>0.38832</v>
      </c>
      <c r="M29" s="78">
        <v>0</v>
      </c>
      <c r="N29" s="78">
        <v>4.1999999999999997E-3</v>
      </c>
      <c r="O29" s="78">
        <v>6.9999999999999999E-4</v>
      </c>
    </row>
    <row r="30" spans="2:15">
      <c r="B30" t="s">
        <v>1086</v>
      </c>
      <c r="C30" t="s">
        <v>1087</v>
      </c>
      <c r="D30" t="s">
        <v>100</v>
      </c>
      <c r="E30" t="s">
        <v>123</v>
      </c>
      <c r="F30" t="s">
        <v>1088</v>
      </c>
      <c r="G30" t="s">
        <v>1089</v>
      </c>
      <c r="H30" t="s">
        <v>102</v>
      </c>
      <c r="I30" s="77">
        <v>6.97</v>
      </c>
      <c r="J30" s="77">
        <v>5439</v>
      </c>
      <c r="K30" s="77">
        <v>8.0000000000000002E-3</v>
      </c>
      <c r="L30" s="77">
        <v>0.38709830000000001</v>
      </c>
      <c r="M30" s="78">
        <v>0</v>
      </c>
      <c r="N30" s="78">
        <v>4.1999999999999997E-3</v>
      </c>
      <c r="O30" s="78">
        <v>6.9999999999999999E-4</v>
      </c>
    </row>
    <row r="31" spans="2:15">
      <c r="B31" t="s">
        <v>1090</v>
      </c>
      <c r="C31" t="s">
        <v>1091</v>
      </c>
      <c r="D31" t="s">
        <v>100</v>
      </c>
      <c r="E31" t="s">
        <v>123</v>
      </c>
      <c r="F31" t="s">
        <v>1092</v>
      </c>
      <c r="G31" t="s">
        <v>1089</v>
      </c>
      <c r="H31" t="s">
        <v>102</v>
      </c>
      <c r="I31" s="77">
        <v>64.69</v>
      </c>
      <c r="J31" s="77">
        <v>1147</v>
      </c>
      <c r="K31" s="77">
        <v>0</v>
      </c>
      <c r="L31" s="77">
        <v>0.7419943</v>
      </c>
      <c r="M31" s="78">
        <v>0</v>
      </c>
      <c r="N31" s="78">
        <v>8.0999999999999996E-3</v>
      </c>
      <c r="O31" s="78">
        <v>1.4E-3</v>
      </c>
    </row>
    <row r="32" spans="2:15">
      <c r="B32" t="s">
        <v>1093</v>
      </c>
      <c r="C32" t="s">
        <v>1094</v>
      </c>
      <c r="D32" t="s">
        <v>100</v>
      </c>
      <c r="E32" t="s">
        <v>123</v>
      </c>
      <c r="F32" t="s">
        <v>1095</v>
      </c>
      <c r="G32" t="s">
        <v>1089</v>
      </c>
      <c r="H32" t="s">
        <v>102</v>
      </c>
      <c r="I32" s="77">
        <v>0.37</v>
      </c>
      <c r="J32" s="77">
        <v>56570</v>
      </c>
      <c r="K32" s="77">
        <v>0</v>
      </c>
      <c r="L32" s="77">
        <v>0.209309</v>
      </c>
      <c r="M32" s="78">
        <v>0</v>
      </c>
      <c r="N32" s="78">
        <v>2.3E-3</v>
      </c>
      <c r="O32" s="78">
        <v>4.0000000000000002E-4</v>
      </c>
    </row>
    <row r="33" spans="2:15">
      <c r="B33" t="s">
        <v>1096</v>
      </c>
      <c r="C33" t="s">
        <v>1097</v>
      </c>
      <c r="D33" t="s">
        <v>100</v>
      </c>
      <c r="E33" t="s">
        <v>123</v>
      </c>
      <c r="F33" t="s">
        <v>819</v>
      </c>
      <c r="G33" t="s">
        <v>461</v>
      </c>
      <c r="H33" t="s">
        <v>102</v>
      </c>
      <c r="I33" s="77">
        <v>136.49</v>
      </c>
      <c r="J33" s="77">
        <v>2107</v>
      </c>
      <c r="K33" s="77">
        <v>0</v>
      </c>
      <c r="L33" s="77">
        <v>2.8758442999999998</v>
      </c>
      <c r="M33" s="78">
        <v>0</v>
      </c>
      <c r="N33" s="78">
        <v>3.1199999999999999E-2</v>
      </c>
      <c r="O33" s="78">
        <v>5.4999999999999997E-3</v>
      </c>
    </row>
    <row r="34" spans="2:15">
      <c r="B34" t="s">
        <v>1098</v>
      </c>
      <c r="C34" t="s">
        <v>1099</v>
      </c>
      <c r="D34" t="s">
        <v>100</v>
      </c>
      <c r="E34" t="s">
        <v>123</v>
      </c>
      <c r="F34" t="s">
        <v>1100</v>
      </c>
      <c r="G34" t="s">
        <v>1101</v>
      </c>
      <c r="H34" t="s">
        <v>102</v>
      </c>
      <c r="I34" s="77">
        <v>4.8600000000000003</v>
      </c>
      <c r="J34" s="77">
        <v>9321</v>
      </c>
      <c r="K34" s="77">
        <v>0</v>
      </c>
      <c r="L34" s="77">
        <v>0.45300059999999998</v>
      </c>
      <c r="M34" s="78">
        <v>0</v>
      </c>
      <c r="N34" s="78">
        <v>4.8999999999999998E-3</v>
      </c>
      <c r="O34" s="78">
        <v>8.9999999999999998E-4</v>
      </c>
    </row>
    <row r="35" spans="2:15">
      <c r="B35" t="s">
        <v>1102</v>
      </c>
      <c r="C35" t="s">
        <v>1103</v>
      </c>
      <c r="D35" t="s">
        <v>100</v>
      </c>
      <c r="E35" t="s">
        <v>123</v>
      </c>
      <c r="F35" t="s">
        <v>1104</v>
      </c>
      <c r="G35" t="s">
        <v>1101</v>
      </c>
      <c r="H35" t="s">
        <v>102</v>
      </c>
      <c r="I35" s="77">
        <v>0.93</v>
      </c>
      <c r="J35" s="77">
        <v>42120</v>
      </c>
      <c r="K35" s="77">
        <v>0</v>
      </c>
      <c r="L35" s="77">
        <v>0.39171600000000001</v>
      </c>
      <c r="M35" s="78">
        <v>0</v>
      </c>
      <c r="N35" s="78">
        <v>4.3E-3</v>
      </c>
      <c r="O35" s="78">
        <v>6.9999999999999999E-4</v>
      </c>
    </row>
    <row r="36" spans="2:15">
      <c r="B36" t="s">
        <v>1105</v>
      </c>
      <c r="C36" t="s">
        <v>1106</v>
      </c>
      <c r="D36" t="s">
        <v>100</v>
      </c>
      <c r="E36" t="s">
        <v>123</v>
      </c>
      <c r="F36" t="s">
        <v>1107</v>
      </c>
      <c r="G36" t="s">
        <v>1108</v>
      </c>
      <c r="H36" t="s">
        <v>102</v>
      </c>
      <c r="I36" s="77">
        <v>11.07</v>
      </c>
      <c r="J36" s="77">
        <v>8007</v>
      </c>
      <c r="K36" s="77">
        <v>0</v>
      </c>
      <c r="L36" s="77">
        <v>0.88637489999999997</v>
      </c>
      <c r="M36" s="78">
        <v>0</v>
      </c>
      <c r="N36" s="78">
        <v>9.5999999999999992E-3</v>
      </c>
      <c r="O36" s="78">
        <v>1.6999999999999999E-3</v>
      </c>
    </row>
    <row r="37" spans="2:15">
      <c r="B37" t="s">
        <v>1109</v>
      </c>
      <c r="C37" t="s">
        <v>1110</v>
      </c>
      <c r="D37" t="s">
        <v>100</v>
      </c>
      <c r="E37" t="s">
        <v>123</v>
      </c>
      <c r="F37" t="s">
        <v>744</v>
      </c>
      <c r="G37" t="s">
        <v>745</v>
      </c>
      <c r="H37" t="s">
        <v>102</v>
      </c>
      <c r="I37" s="77">
        <v>48.32</v>
      </c>
      <c r="J37" s="77">
        <v>2562</v>
      </c>
      <c r="K37" s="77">
        <v>0</v>
      </c>
      <c r="L37" s="77">
        <v>1.2379583999999999</v>
      </c>
      <c r="M37" s="78">
        <v>0</v>
      </c>
      <c r="N37" s="78">
        <v>1.34E-2</v>
      </c>
      <c r="O37" s="78">
        <v>2.3999999999999998E-3</v>
      </c>
    </row>
    <row r="38" spans="2:15">
      <c r="B38" t="s">
        <v>1111</v>
      </c>
      <c r="C38" t="s">
        <v>1112</v>
      </c>
      <c r="D38" t="s">
        <v>100</v>
      </c>
      <c r="E38" t="s">
        <v>123</v>
      </c>
      <c r="F38" t="s">
        <v>399</v>
      </c>
      <c r="G38" t="s">
        <v>336</v>
      </c>
      <c r="H38" t="s">
        <v>102</v>
      </c>
      <c r="I38" s="77">
        <v>9.6999999999999993</v>
      </c>
      <c r="J38" s="77">
        <v>5860</v>
      </c>
      <c r="K38" s="77">
        <v>0</v>
      </c>
      <c r="L38" s="77">
        <v>0.56842000000000004</v>
      </c>
      <c r="M38" s="78">
        <v>0</v>
      </c>
      <c r="N38" s="78">
        <v>6.1999999999999998E-3</v>
      </c>
      <c r="O38" s="78">
        <v>1.1000000000000001E-3</v>
      </c>
    </row>
    <row r="39" spans="2:15">
      <c r="B39" t="s">
        <v>1113</v>
      </c>
      <c r="C39" t="s">
        <v>1114</v>
      </c>
      <c r="D39" t="s">
        <v>100</v>
      </c>
      <c r="E39" t="s">
        <v>123</v>
      </c>
      <c r="F39" t="s">
        <v>1115</v>
      </c>
      <c r="G39" t="s">
        <v>336</v>
      </c>
      <c r="H39" t="s">
        <v>102</v>
      </c>
      <c r="I39" s="77">
        <v>6.92</v>
      </c>
      <c r="J39" s="77">
        <v>2610</v>
      </c>
      <c r="K39" s="77">
        <v>0</v>
      </c>
      <c r="L39" s="77">
        <v>0.18061199999999999</v>
      </c>
      <c r="M39" s="78">
        <v>0</v>
      </c>
      <c r="N39" s="78">
        <v>2E-3</v>
      </c>
      <c r="O39" s="78">
        <v>2.9999999999999997E-4</v>
      </c>
    </row>
    <row r="40" spans="2:15">
      <c r="B40" t="s">
        <v>1116</v>
      </c>
      <c r="C40" t="s">
        <v>1117</v>
      </c>
      <c r="D40" t="s">
        <v>100</v>
      </c>
      <c r="E40" t="s">
        <v>123</v>
      </c>
      <c r="F40" t="s">
        <v>402</v>
      </c>
      <c r="G40" t="s">
        <v>336</v>
      </c>
      <c r="H40" t="s">
        <v>102</v>
      </c>
      <c r="I40" s="77">
        <v>37.229999999999997</v>
      </c>
      <c r="J40" s="77">
        <v>1845</v>
      </c>
      <c r="K40" s="77">
        <v>0</v>
      </c>
      <c r="L40" s="77">
        <v>0.68689350000000005</v>
      </c>
      <c r="M40" s="78">
        <v>0</v>
      </c>
      <c r="N40" s="78">
        <v>7.4999999999999997E-3</v>
      </c>
      <c r="O40" s="78">
        <v>1.2999999999999999E-3</v>
      </c>
    </row>
    <row r="41" spans="2:15">
      <c r="B41" t="s">
        <v>1118</v>
      </c>
      <c r="C41" t="s">
        <v>1119</v>
      </c>
      <c r="D41" t="s">
        <v>100</v>
      </c>
      <c r="E41" t="s">
        <v>123</v>
      </c>
      <c r="F41" t="s">
        <v>413</v>
      </c>
      <c r="G41" t="s">
        <v>336</v>
      </c>
      <c r="H41" t="s">
        <v>102</v>
      </c>
      <c r="I41" s="77">
        <v>2.63</v>
      </c>
      <c r="J41" s="77">
        <v>31500</v>
      </c>
      <c r="K41" s="77">
        <v>0</v>
      </c>
      <c r="L41" s="77">
        <v>0.82845000000000002</v>
      </c>
      <c r="M41" s="78">
        <v>0</v>
      </c>
      <c r="N41" s="78">
        <v>8.9999999999999993E-3</v>
      </c>
      <c r="O41" s="78">
        <v>1.6000000000000001E-3</v>
      </c>
    </row>
    <row r="42" spans="2:15">
      <c r="B42" t="s">
        <v>1120</v>
      </c>
      <c r="C42" t="s">
        <v>1121</v>
      </c>
      <c r="D42" t="s">
        <v>100</v>
      </c>
      <c r="E42" t="s">
        <v>123</v>
      </c>
      <c r="F42" t="s">
        <v>358</v>
      </c>
      <c r="G42" t="s">
        <v>336</v>
      </c>
      <c r="H42" t="s">
        <v>102</v>
      </c>
      <c r="I42" s="77">
        <v>148.58000000000001</v>
      </c>
      <c r="J42" s="77">
        <v>916.2</v>
      </c>
      <c r="K42" s="77">
        <v>0</v>
      </c>
      <c r="L42" s="77">
        <v>1.3612899599999999</v>
      </c>
      <c r="M42" s="78">
        <v>0</v>
      </c>
      <c r="N42" s="78">
        <v>1.4800000000000001E-2</v>
      </c>
      <c r="O42" s="78">
        <v>2.5999999999999999E-3</v>
      </c>
    </row>
    <row r="43" spans="2:15">
      <c r="B43" t="s">
        <v>1122</v>
      </c>
      <c r="C43" t="s">
        <v>1123</v>
      </c>
      <c r="D43" t="s">
        <v>100</v>
      </c>
      <c r="E43" t="s">
        <v>123</v>
      </c>
      <c r="F43" t="s">
        <v>370</v>
      </c>
      <c r="G43" t="s">
        <v>336</v>
      </c>
      <c r="H43" t="s">
        <v>102</v>
      </c>
      <c r="I43" s="77">
        <v>6.51</v>
      </c>
      <c r="J43" s="77">
        <v>23790</v>
      </c>
      <c r="K43" s="77">
        <v>8.2299999999999995E-3</v>
      </c>
      <c r="L43" s="77">
        <v>1.556959</v>
      </c>
      <c r="M43" s="78">
        <v>0</v>
      </c>
      <c r="N43" s="78">
        <v>1.6899999999999998E-2</v>
      </c>
      <c r="O43" s="78">
        <v>3.0000000000000001E-3</v>
      </c>
    </row>
    <row r="44" spans="2:15">
      <c r="B44" t="s">
        <v>1124</v>
      </c>
      <c r="C44" t="s">
        <v>1125</v>
      </c>
      <c r="D44" t="s">
        <v>100</v>
      </c>
      <c r="E44" t="s">
        <v>123</v>
      </c>
      <c r="F44" t="s">
        <v>335</v>
      </c>
      <c r="G44" t="s">
        <v>336</v>
      </c>
      <c r="H44" t="s">
        <v>102</v>
      </c>
      <c r="I44" s="77">
        <v>7.9</v>
      </c>
      <c r="J44" s="77">
        <v>19540</v>
      </c>
      <c r="K44" s="77">
        <v>0</v>
      </c>
      <c r="L44" s="77">
        <v>1.54366</v>
      </c>
      <c r="M44" s="78">
        <v>0</v>
      </c>
      <c r="N44" s="78">
        <v>1.67E-2</v>
      </c>
      <c r="O44" s="78">
        <v>2.8999999999999998E-3</v>
      </c>
    </row>
    <row r="45" spans="2:15">
      <c r="B45" t="s">
        <v>1126</v>
      </c>
      <c r="C45" t="s">
        <v>1127</v>
      </c>
      <c r="D45" t="s">
        <v>100</v>
      </c>
      <c r="E45" t="s">
        <v>123</v>
      </c>
      <c r="F45" t="s">
        <v>831</v>
      </c>
      <c r="G45" t="s">
        <v>832</v>
      </c>
      <c r="H45" t="s">
        <v>102</v>
      </c>
      <c r="I45" s="77">
        <v>21.87</v>
      </c>
      <c r="J45" s="77">
        <v>3863</v>
      </c>
      <c r="K45" s="77">
        <v>0</v>
      </c>
      <c r="L45" s="77">
        <v>0.84483810000000004</v>
      </c>
      <c r="M45" s="78">
        <v>0</v>
      </c>
      <c r="N45" s="78">
        <v>9.1999999999999998E-3</v>
      </c>
      <c r="O45" s="78">
        <v>1.6000000000000001E-3</v>
      </c>
    </row>
    <row r="46" spans="2:15">
      <c r="B46" t="s">
        <v>1128</v>
      </c>
      <c r="C46" t="s">
        <v>1129</v>
      </c>
      <c r="D46" t="s">
        <v>100</v>
      </c>
      <c r="E46" t="s">
        <v>123</v>
      </c>
      <c r="F46" t="s">
        <v>1130</v>
      </c>
      <c r="G46" t="s">
        <v>129</v>
      </c>
      <c r="H46" t="s">
        <v>102</v>
      </c>
      <c r="I46" s="77">
        <v>0.86</v>
      </c>
      <c r="J46" s="77">
        <v>64510</v>
      </c>
      <c r="K46" s="77">
        <v>0</v>
      </c>
      <c r="L46" s="77">
        <v>0.554786</v>
      </c>
      <c r="M46" s="78">
        <v>0</v>
      </c>
      <c r="N46" s="78">
        <v>6.0000000000000001E-3</v>
      </c>
      <c r="O46" s="78">
        <v>1.1000000000000001E-3</v>
      </c>
    </row>
    <row r="47" spans="2:15">
      <c r="B47" t="s">
        <v>1131</v>
      </c>
      <c r="C47" t="s">
        <v>1132</v>
      </c>
      <c r="D47" t="s">
        <v>100</v>
      </c>
      <c r="E47" t="s">
        <v>123</v>
      </c>
      <c r="F47" t="s">
        <v>464</v>
      </c>
      <c r="G47" t="s">
        <v>132</v>
      </c>
      <c r="H47" t="s">
        <v>102</v>
      </c>
      <c r="I47" s="77">
        <v>220.48</v>
      </c>
      <c r="J47" s="77">
        <v>537</v>
      </c>
      <c r="K47" s="77">
        <v>0</v>
      </c>
      <c r="L47" s="77">
        <v>1.1839776</v>
      </c>
      <c r="M47" s="78">
        <v>0</v>
      </c>
      <c r="N47" s="78">
        <v>1.2800000000000001E-2</v>
      </c>
      <c r="O47" s="78">
        <v>2.3E-3</v>
      </c>
    </row>
    <row r="48" spans="2:15">
      <c r="B48" s="79" t="s">
        <v>1133</v>
      </c>
      <c r="E48" s="16"/>
      <c r="F48" s="16"/>
      <c r="G48" s="16"/>
      <c r="I48" s="81">
        <v>2262.1999999999998</v>
      </c>
      <c r="K48" s="81">
        <v>0</v>
      </c>
      <c r="L48" s="81">
        <v>21.413680012538801</v>
      </c>
      <c r="N48" s="80">
        <v>0.23230000000000001</v>
      </c>
      <c r="O48" s="80">
        <v>4.0800000000000003E-2</v>
      </c>
    </row>
    <row r="49" spans="2:15">
      <c r="B49" t="s">
        <v>1134</v>
      </c>
      <c r="C49" t="s">
        <v>1135</v>
      </c>
      <c r="D49" t="s">
        <v>100</v>
      </c>
      <c r="E49" t="s">
        <v>123</v>
      </c>
      <c r="F49" t="s">
        <v>1136</v>
      </c>
      <c r="G49" t="s">
        <v>101</v>
      </c>
      <c r="H49" t="s">
        <v>102</v>
      </c>
      <c r="I49" s="77">
        <v>1.84</v>
      </c>
      <c r="J49" s="77">
        <v>14760</v>
      </c>
      <c r="K49" s="77">
        <v>0</v>
      </c>
      <c r="L49" s="77">
        <v>0.27158399999999999</v>
      </c>
      <c r="M49" s="78">
        <v>0</v>
      </c>
      <c r="N49" s="78">
        <v>2.8999999999999998E-3</v>
      </c>
      <c r="O49" s="78">
        <v>5.0000000000000001E-4</v>
      </c>
    </row>
    <row r="50" spans="2:15">
      <c r="B50" t="s">
        <v>1137</v>
      </c>
      <c r="C50" t="s">
        <v>1138</v>
      </c>
      <c r="D50" t="s">
        <v>100</v>
      </c>
      <c r="E50" t="s">
        <v>123</v>
      </c>
      <c r="F50" t="s">
        <v>1139</v>
      </c>
      <c r="G50" t="s">
        <v>316</v>
      </c>
      <c r="H50" t="s">
        <v>102</v>
      </c>
      <c r="I50" s="77">
        <v>189.2</v>
      </c>
      <c r="J50" s="77">
        <v>125.9</v>
      </c>
      <c r="K50" s="77">
        <v>0</v>
      </c>
      <c r="L50" s="77">
        <v>0.23820279999999999</v>
      </c>
      <c r="M50" s="78">
        <v>0</v>
      </c>
      <c r="N50" s="78">
        <v>2.5999999999999999E-3</v>
      </c>
      <c r="O50" s="78">
        <v>5.0000000000000001E-4</v>
      </c>
    </row>
    <row r="51" spans="2:15">
      <c r="B51" t="s">
        <v>1140</v>
      </c>
      <c r="C51" t="s">
        <v>1141</v>
      </c>
      <c r="D51" t="s">
        <v>100</v>
      </c>
      <c r="E51" t="s">
        <v>123</v>
      </c>
      <c r="F51" t="s">
        <v>663</v>
      </c>
      <c r="G51" t="s">
        <v>316</v>
      </c>
      <c r="H51" t="s">
        <v>102</v>
      </c>
      <c r="I51" s="77">
        <v>37.72</v>
      </c>
      <c r="J51" s="77">
        <v>363</v>
      </c>
      <c r="K51" s="77">
        <v>0</v>
      </c>
      <c r="L51" s="77">
        <v>0.13692360000000001</v>
      </c>
      <c r="M51" s="78">
        <v>0</v>
      </c>
      <c r="N51" s="78">
        <v>1.5E-3</v>
      </c>
      <c r="O51" s="78">
        <v>2.9999999999999997E-4</v>
      </c>
    </row>
    <row r="52" spans="2:15">
      <c r="B52" t="s">
        <v>1142</v>
      </c>
      <c r="C52" t="s">
        <v>1143</v>
      </c>
      <c r="D52" t="s">
        <v>100</v>
      </c>
      <c r="E52" t="s">
        <v>123</v>
      </c>
      <c r="F52" t="s">
        <v>1144</v>
      </c>
      <c r="G52" t="s">
        <v>316</v>
      </c>
      <c r="H52" t="s">
        <v>102</v>
      </c>
      <c r="I52" s="77">
        <v>2.0699999999999998</v>
      </c>
      <c r="J52" s="77">
        <v>10550</v>
      </c>
      <c r="K52" s="77">
        <v>0</v>
      </c>
      <c r="L52" s="77">
        <v>0.218385</v>
      </c>
      <c r="M52" s="78">
        <v>0</v>
      </c>
      <c r="N52" s="78">
        <v>2.3999999999999998E-3</v>
      </c>
      <c r="O52" s="78">
        <v>4.0000000000000002E-4</v>
      </c>
    </row>
    <row r="53" spans="2:15">
      <c r="B53" t="s">
        <v>1145</v>
      </c>
      <c r="C53" t="s">
        <v>1146</v>
      </c>
      <c r="D53" t="s">
        <v>100</v>
      </c>
      <c r="E53" t="s">
        <v>123</v>
      </c>
      <c r="F53" t="s">
        <v>550</v>
      </c>
      <c r="G53" t="s">
        <v>316</v>
      </c>
      <c r="H53" t="s">
        <v>102</v>
      </c>
      <c r="I53" s="77">
        <v>1.85</v>
      </c>
      <c r="J53" s="77">
        <v>31450</v>
      </c>
      <c r="K53" s="77">
        <v>0</v>
      </c>
      <c r="L53" s="77">
        <v>0.58182500000000004</v>
      </c>
      <c r="M53" s="78">
        <v>0</v>
      </c>
      <c r="N53" s="78">
        <v>6.3E-3</v>
      </c>
      <c r="O53" s="78">
        <v>1.1000000000000001E-3</v>
      </c>
    </row>
    <row r="54" spans="2:15">
      <c r="B54" t="s">
        <v>1147</v>
      </c>
      <c r="C54" t="s">
        <v>1148</v>
      </c>
      <c r="D54" t="s">
        <v>100</v>
      </c>
      <c r="E54" t="s">
        <v>123</v>
      </c>
      <c r="F54" t="s">
        <v>790</v>
      </c>
      <c r="G54" t="s">
        <v>316</v>
      </c>
      <c r="H54" t="s">
        <v>102</v>
      </c>
      <c r="I54" s="77">
        <v>111.12</v>
      </c>
      <c r="J54" s="77">
        <v>297</v>
      </c>
      <c r="K54" s="77">
        <v>0</v>
      </c>
      <c r="L54" s="77">
        <v>0.3300264</v>
      </c>
      <c r="M54" s="78">
        <v>0</v>
      </c>
      <c r="N54" s="78">
        <v>3.5999999999999999E-3</v>
      </c>
      <c r="O54" s="78">
        <v>5.9999999999999995E-4</v>
      </c>
    </row>
    <row r="55" spans="2:15">
      <c r="B55" t="s">
        <v>1149</v>
      </c>
      <c r="C55" t="s">
        <v>1150</v>
      </c>
      <c r="D55" t="s">
        <v>100</v>
      </c>
      <c r="E55" t="s">
        <v>123</v>
      </c>
      <c r="F55" t="s">
        <v>650</v>
      </c>
      <c r="G55" t="s">
        <v>651</v>
      </c>
      <c r="H55" t="s">
        <v>102</v>
      </c>
      <c r="I55" s="77">
        <v>4.2300000000000004</v>
      </c>
      <c r="J55" s="77">
        <v>8861</v>
      </c>
      <c r="K55" s="77">
        <v>0</v>
      </c>
      <c r="L55" s="77">
        <v>0.3748203</v>
      </c>
      <c r="M55" s="78">
        <v>0</v>
      </c>
      <c r="N55" s="78">
        <v>4.1000000000000003E-3</v>
      </c>
      <c r="O55" s="78">
        <v>6.9999999999999999E-4</v>
      </c>
    </row>
    <row r="56" spans="2:15">
      <c r="B56" t="s">
        <v>1151</v>
      </c>
      <c r="C56" t="s">
        <v>1152</v>
      </c>
      <c r="D56" t="s">
        <v>100</v>
      </c>
      <c r="E56" t="s">
        <v>123</v>
      </c>
      <c r="F56" t="s">
        <v>1153</v>
      </c>
      <c r="G56" t="s">
        <v>651</v>
      </c>
      <c r="H56" t="s">
        <v>102</v>
      </c>
      <c r="I56" s="77">
        <v>18.46</v>
      </c>
      <c r="J56" s="77">
        <v>794.8</v>
      </c>
      <c r="K56" s="77">
        <v>0</v>
      </c>
      <c r="L56" s="77">
        <v>0.14672008</v>
      </c>
      <c r="M56" s="78">
        <v>0</v>
      </c>
      <c r="N56" s="78">
        <v>1.6000000000000001E-3</v>
      </c>
      <c r="O56" s="78">
        <v>2.9999999999999997E-4</v>
      </c>
    </row>
    <row r="57" spans="2:15">
      <c r="B57" t="s">
        <v>1154</v>
      </c>
      <c r="C57" t="s">
        <v>1155</v>
      </c>
      <c r="D57" t="s">
        <v>100</v>
      </c>
      <c r="E57" t="s">
        <v>123</v>
      </c>
      <c r="F57" t="s">
        <v>577</v>
      </c>
      <c r="G57" t="s">
        <v>578</v>
      </c>
      <c r="H57" t="s">
        <v>102</v>
      </c>
      <c r="I57" s="77">
        <v>0.36</v>
      </c>
      <c r="J57" s="77">
        <v>41100</v>
      </c>
      <c r="K57" s="77">
        <v>0</v>
      </c>
      <c r="L57" s="77">
        <v>0.14796000000000001</v>
      </c>
      <c r="M57" s="78">
        <v>0</v>
      </c>
      <c r="N57" s="78">
        <v>1.6000000000000001E-3</v>
      </c>
      <c r="O57" s="78">
        <v>2.9999999999999997E-4</v>
      </c>
    </row>
    <row r="58" spans="2:15">
      <c r="B58" t="s">
        <v>1156</v>
      </c>
      <c r="C58" t="s">
        <v>1157</v>
      </c>
      <c r="D58" t="s">
        <v>100</v>
      </c>
      <c r="E58" t="s">
        <v>123</v>
      </c>
      <c r="F58" t="s">
        <v>1158</v>
      </c>
      <c r="G58" t="s">
        <v>421</v>
      </c>
      <c r="H58" t="s">
        <v>102</v>
      </c>
      <c r="I58" s="77">
        <v>1.05</v>
      </c>
      <c r="J58" s="77">
        <v>8921</v>
      </c>
      <c r="K58" s="77">
        <v>0</v>
      </c>
      <c r="L58" s="77">
        <v>9.3670500000000004E-2</v>
      </c>
      <c r="M58" s="78">
        <v>0</v>
      </c>
      <c r="N58" s="78">
        <v>1E-3</v>
      </c>
      <c r="O58" s="78">
        <v>2.0000000000000001E-4</v>
      </c>
    </row>
    <row r="59" spans="2:15">
      <c r="B59" t="s">
        <v>1159</v>
      </c>
      <c r="C59" t="s">
        <v>1160</v>
      </c>
      <c r="D59" t="s">
        <v>100</v>
      </c>
      <c r="E59" t="s">
        <v>123</v>
      </c>
      <c r="F59" t="s">
        <v>693</v>
      </c>
      <c r="G59" t="s">
        <v>421</v>
      </c>
      <c r="H59" t="s">
        <v>102</v>
      </c>
      <c r="I59" s="77">
        <v>5.68</v>
      </c>
      <c r="J59" s="77">
        <v>5901</v>
      </c>
      <c r="K59" s="77">
        <v>0</v>
      </c>
      <c r="L59" s="77">
        <v>0.3351768</v>
      </c>
      <c r="M59" s="78">
        <v>0</v>
      </c>
      <c r="N59" s="78">
        <v>3.5999999999999999E-3</v>
      </c>
      <c r="O59" s="78">
        <v>5.9999999999999995E-4</v>
      </c>
    </row>
    <row r="60" spans="2:15">
      <c r="B60" t="s">
        <v>1161</v>
      </c>
      <c r="C60" t="s">
        <v>1162</v>
      </c>
      <c r="D60" t="s">
        <v>100</v>
      </c>
      <c r="E60" t="s">
        <v>123</v>
      </c>
      <c r="F60" t="s">
        <v>1163</v>
      </c>
      <c r="G60" t="s">
        <v>421</v>
      </c>
      <c r="H60" t="s">
        <v>102</v>
      </c>
      <c r="I60" s="77">
        <v>5.2</v>
      </c>
      <c r="J60" s="77">
        <v>8890</v>
      </c>
      <c r="K60" s="77">
        <v>0</v>
      </c>
      <c r="L60" s="77">
        <v>0.46228000000000002</v>
      </c>
      <c r="M60" s="78">
        <v>0</v>
      </c>
      <c r="N60" s="78">
        <v>5.0000000000000001E-3</v>
      </c>
      <c r="O60" s="78">
        <v>8.9999999999999998E-4</v>
      </c>
    </row>
    <row r="61" spans="2:15">
      <c r="B61" t="s">
        <v>1164</v>
      </c>
      <c r="C61" t="s">
        <v>1165</v>
      </c>
      <c r="D61" t="s">
        <v>100</v>
      </c>
      <c r="E61" t="s">
        <v>123</v>
      </c>
      <c r="F61" t="s">
        <v>1166</v>
      </c>
      <c r="G61" t="s">
        <v>533</v>
      </c>
      <c r="H61" t="s">
        <v>102</v>
      </c>
      <c r="I61" s="77">
        <v>11.49</v>
      </c>
      <c r="J61" s="77">
        <v>887.7</v>
      </c>
      <c r="K61" s="77">
        <v>0</v>
      </c>
      <c r="L61" s="77">
        <v>0.10199672999999999</v>
      </c>
      <c r="M61" s="78">
        <v>0</v>
      </c>
      <c r="N61" s="78">
        <v>1.1000000000000001E-3</v>
      </c>
      <c r="O61" s="78">
        <v>2.0000000000000001E-4</v>
      </c>
    </row>
    <row r="62" spans="2:15">
      <c r="B62" t="s">
        <v>1167</v>
      </c>
      <c r="C62" t="s">
        <v>1168</v>
      </c>
      <c r="D62" t="s">
        <v>100</v>
      </c>
      <c r="E62" t="s">
        <v>123</v>
      </c>
      <c r="F62" t="s">
        <v>748</v>
      </c>
      <c r="G62" t="s">
        <v>533</v>
      </c>
      <c r="H62" t="s">
        <v>102</v>
      </c>
      <c r="I62" s="77">
        <v>28.31</v>
      </c>
      <c r="J62" s="77">
        <v>1369</v>
      </c>
      <c r="K62" s="77">
        <v>0</v>
      </c>
      <c r="L62" s="77">
        <v>0.38756390000000002</v>
      </c>
      <c r="M62" s="78">
        <v>0</v>
      </c>
      <c r="N62" s="78">
        <v>4.1999999999999997E-3</v>
      </c>
      <c r="O62" s="78">
        <v>6.9999999999999999E-4</v>
      </c>
    </row>
    <row r="63" spans="2:15">
      <c r="B63" t="s">
        <v>1169</v>
      </c>
      <c r="C63" t="s">
        <v>1170</v>
      </c>
      <c r="D63" t="s">
        <v>100</v>
      </c>
      <c r="E63" t="s">
        <v>123</v>
      </c>
      <c r="F63" t="s">
        <v>1171</v>
      </c>
      <c r="G63" t="s">
        <v>533</v>
      </c>
      <c r="H63" t="s">
        <v>102</v>
      </c>
      <c r="I63" s="77">
        <v>2.59</v>
      </c>
      <c r="J63" s="77">
        <v>19810</v>
      </c>
      <c r="K63" s="77">
        <v>0</v>
      </c>
      <c r="L63" s="77">
        <v>0.51307899999999995</v>
      </c>
      <c r="M63" s="78">
        <v>0</v>
      </c>
      <c r="N63" s="78">
        <v>5.5999999999999999E-3</v>
      </c>
      <c r="O63" s="78">
        <v>1E-3</v>
      </c>
    </row>
    <row r="64" spans="2:15">
      <c r="B64" t="s">
        <v>1172</v>
      </c>
      <c r="C64" t="s">
        <v>1173</v>
      </c>
      <c r="D64" t="s">
        <v>100</v>
      </c>
      <c r="E64" t="s">
        <v>123</v>
      </c>
      <c r="F64" t="s">
        <v>1174</v>
      </c>
      <c r="G64" t="s">
        <v>533</v>
      </c>
      <c r="H64" t="s">
        <v>102</v>
      </c>
      <c r="I64" s="77">
        <v>1.53</v>
      </c>
      <c r="J64" s="77">
        <v>9978</v>
      </c>
      <c r="K64" s="77">
        <v>0</v>
      </c>
      <c r="L64" s="77">
        <v>0.1526634</v>
      </c>
      <c r="M64" s="78">
        <v>0</v>
      </c>
      <c r="N64" s="78">
        <v>1.6999999999999999E-3</v>
      </c>
      <c r="O64" s="78">
        <v>2.9999999999999997E-4</v>
      </c>
    </row>
    <row r="65" spans="2:15">
      <c r="B65" t="s">
        <v>1175</v>
      </c>
      <c r="C65" t="s">
        <v>1176</v>
      </c>
      <c r="D65" t="s">
        <v>100</v>
      </c>
      <c r="E65" t="s">
        <v>123</v>
      </c>
      <c r="F65" t="s">
        <v>532</v>
      </c>
      <c r="G65" t="s">
        <v>533</v>
      </c>
      <c r="H65" t="s">
        <v>102</v>
      </c>
      <c r="I65" s="77">
        <v>2</v>
      </c>
      <c r="J65" s="77">
        <v>24790</v>
      </c>
      <c r="K65" s="77">
        <v>0</v>
      </c>
      <c r="L65" s="77">
        <v>0.49580000000000002</v>
      </c>
      <c r="M65" s="78">
        <v>0</v>
      </c>
      <c r="N65" s="78">
        <v>5.4000000000000003E-3</v>
      </c>
      <c r="O65" s="78">
        <v>8.9999999999999998E-4</v>
      </c>
    </row>
    <row r="66" spans="2:15">
      <c r="B66" t="s">
        <v>1177</v>
      </c>
      <c r="C66" t="s">
        <v>1178</v>
      </c>
      <c r="D66" t="s">
        <v>100</v>
      </c>
      <c r="E66" t="s">
        <v>123</v>
      </c>
      <c r="F66" t="s">
        <v>1179</v>
      </c>
      <c r="G66" t="s">
        <v>533</v>
      </c>
      <c r="H66" t="s">
        <v>102</v>
      </c>
      <c r="I66" s="77">
        <v>30.86</v>
      </c>
      <c r="J66" s="77">
        <v>950.7</v>
      </c>
      <c r="K66" s="77">
        <v>0</v>
      </c>
      <c r="L66" s="77">
        <v>0.29338602000000003</v>
      </c>
      <c r="M66" s="78">
        <v>0</v>
      </c>
      <c r="N66" s="78">
        <v>3.2000000000000002E-3</v>
      </c>
      <c r="O66" s="78">
        <v>5.9999999999999995E-4</v>
      </c>
    </row>
    <row r="67" spans="2:15">
      <c r="B67" t="s">
        <v>1180</v>
      </c>
      <c r="C67" t="s">
        <v>1181</v>
      </c>
      <c r="D67" t="s">
        <v>100</v>
      </c>
      <c r="E67" t="s">
        <v>123</v>
      </c>
      <c r="F67" t="s">
        <v>1182</v>
      </c>
      <c r="G67" t="s">
        <v>533</v>
      </c>
      <c r="H67" t="s">
        <v>102</v>
      </c>
      <c r="I67" s="77">
        <v>1.76</v>
      </c>
      <c r="J67" s="77">
        <v>8450</v>
      </c>
      <c r="K67" s="77">
        <v>0</v>
      </c>
      <c r="L67" s="77">
        <v>0.14871999999999999</v>
      </c>
      <c r="M67" s="78">
        <v>0</v>
      </c>
      <c r="N67" s="78">
        <v>1.6000000000000001E-3</v>
      </c>
      <c r="O67" s="78">
        <v>2.9999999999999997E-4</v>
      </c>
    </row>
    <row r="68" spans="2:15">
      <c r="B68" t="s">
        <v>1183</v>
      </c>
      <c r="C68" t="s">
        <v>1184</v>
      </c>
      <c r="D68" t="s">
        <v>100</v>
      </c>
      <c r="E68" t="s">
        <v>123</v>
      </c>
      <c r="F68" t="s">
        <v>782</v>
      </c>
      <c r="G68" t="s">
        <v>533</v>
      </c>
      <c r="H68" t="s">
        <v>102</v>
      </c>
      <c r="I68" s="77">
        <v>1.27</v>
      </c>
      <c r="J68" s="77">
        <v>3816</v>
      </c>
      <c r="K68" s="77">
        <v>0</v>
      </c>
      <c r="L68" s="77">
        <v>4.8463199999999998E-2</v>
      </c>
      <c r="M68" s="78">
        <v>0</v>
      </c>
      <c r="N68" s="78">
        <v>5.0000000000000001E-4</v>
      </c>
      <c r="O68" s="78">
        <v>1E-4</v>
      </c>
    </row>
    <row r="69" spans="2:15">
      <c r="B69" t="s">
        <v>1185</v>
      </c>
      <c r="C69" t="s">
        <v>1186</v>
      </c>
      <c r="D69" t="s">
        <v>100</v>
      </c>
      <c r="E69" t="s">
        <v>123</v>
      </c>
      <c r="F69" t="s">
        <v>773</v>
      </c>
      <c r="G69" t="s">
        <v>533</v>
      </c>
      <c r="H69" t="s">
        <v>102</v>
      </c>
      <c r="I69" s="77">
        <v>7.29</v>
      </c>
      <c r="J69" s="77">
        <v>2810.000172</v>
      </c>
      <c r="K69" s="77">
        <v>0</v>
      </c>
      <c r="L69" s="77">
        <v>0.2048490125388</v>
      </c>
      <c r="M69" s="78">
        <v>0</v>
      </c>
      <c r="N69" s="78">
        <v>2.2000000000000001E-3</v>
      </c>
      <c r="O69" s="78">
        <v>4.0000000000000002E-4</v>
      </c>
    </row>
    <row r="70" spans="2:15">
      <c r="B70" t="s">
        <v>1187</v>
      </c>
      <c r="C70" t="s">
        <v>1188</v>
      </c>
      <c r="D70" t="s">
        <v>100</v>
      </c>
      <c r="E70" t="s">
        <v>123</v>
      </c>
      <c r="F70" t="s">
        <v>1189</v>
      </c>
      <c r="G70" t="s">
        <v>306</v>
      </c>
      <c r="H70" t="s">
        <v>102</v>
      </c>
      <c r="I70" s="77">
        <v>0.12</v>
      </c>
      <c r="J70" s="77">
        <v>17300</v>
      </c>
      <c r="K70" s="77">
        <v>0</v>
      </c>
      <c r="L70" s="77">
        <v>2.0760000000000001E-2</v>
      </c>
      <c r="M70" s="78">
        <v>0</v>
      </c>
      <c r="N70" s="78">
        <v>2.0000000000000001E-4</v>
      </c>
      <c r="O70" s="78">
        <v>0</v>
      </c>
    </row>
    <row r="71" spans="2:15">
      <c r="B71" t="s">
        <v>1190</v>
      </c>
      <c r="C71" t="s">
        <v>1191</v>
      </c>
      <c r="D71" t="s">
        <v>100</v>
      </c>
      <c r="E71" t="s">
        <v>123</v>
      </c>
      <c r="F71" t="s">
        <v>1192</v>
      </c>
      <c r="G71" t="s">
        <v>112</v>
      </c>
      <c r="H71" t="s">
        <v>102</v>
      </c>
      <c r="I71" s="77">
        <v>1.96</v>
      </c>
      <c r="J71" s="77">
        <v>12130</v>
      </c>
      <c r="K71" s="77">
        <v>0</v>
      </c>
      <c r="L71" s="77">
        <v>0.23774799999999999</v>
      </c>
      <c r="M71" s="78">
        <v>0</v>
      </c>
      <c r="N71" s="78">
        <v>2.5999999999999999E-3</v>
      </c>
      <c r="O71" s="78">
        <v>5.0000000000000001E-4</v>
      </c>
    </row>
    <row r="72" spans="2:15">
      <c r="B72" t="s">
        <v>1193</v>
      </c>
      <c r="C72" t="s">
        <v>1194</v>
      </c>
      <c r="D72" t="s">
        <v>100</v>
      </c>
      <c r="E72" t="s">
        <v>123</v>
      </c>
      <c r="F72" t="s">
        <v>526</v>
      </c>
      <c r="G72" t="s">
        <v>112</v>
      </c>
      <c r="H72" t="s">
        <v>102</v>
      </c>
      <c r="I72" s="77">
        <v>322.16000000000003</v>
      </c>
      <c r="J72" s="77">
        <v>58.3</v>
      </c>
      <c r="K72" s="77">
        <v>0</v>
      </c>
      <c r="L72" s="77">
        <v>0.18781928000000001</v>
      </c>
      <c r="M72" s="78">
        <v>0</v>
      </c>
      <c r="N72" s="78">
        <v>2E-3</v>
      </c>
      <c r="O72" s="78">
        <v>4.0000000000000002E-4</v>
      </c>
    </row>
    <row r="73" spans="2:15">
      <c r="B73" t="s">
        <v>1195</v>
      </c>
      <c r="C73" t="s">
        <v>1196</v>
      </c>
      <c r="D73" t="s">
        <v>100</v>
      </c>
      <c r="E73" t="s">
        <v>123</v>
      </c>
      <c r="F73" t="s">
        <v>1197</v>
      </c>
      <c r="G73" t="s">
        <v>112</v>
      </c>
      <c r="H73" t="s">
        <v>102</v>
      </c>
      <c r="I73" s="77">
        <v>1.39</v>
      </c>
      <c r="J73" s="77">
        <v>42230</v>
      </c>
      <c r="K73" s="77">
        <v>0</v>
      </c>
      <c r="L73" s="77">
        <v>0.58699699999999999</v>
      </c>
      <c r="M73" s="78">
        <v>0</v>
      </c>
      <c r="N73" s="78">
        <v>6.4000000000000003E-3</v>
      </c>
      <c r="O73" s="78">
        <v>1.1000000000000001E-3</v>
      </c>
    </row>
    <row r="74" spans="2:15">
      <c r="B74" t="s">
        <v>1198</v>
      </c>
      <c r="C74" t="s">
        <v>1199</v>
      </c>
      <c r="D74" t="s">
        <v>100</v>
      </c>
      <c r="E74" t="s">
        <v>123</v>
      </c>
      <c r="F74" t="s">
        <v>1200</v>
      </c>
      <c r="G74" t="s">
        <v>1089</v>
      </c>
      <c r="H74" t="s">
        <v>102</v>
      </c>
      <c r="I74" s="77">
        <v>713.77</v>
      </c>
      <c r="J74" s="77">
        <v>165.6</v>
      </c>
      <c r="K74" s="77">
        <v>0</v>
      </c>
      <c r="L74" s="77">
        <v>1.1820031200000001</v>
      </c>
      <c r="M74" s="78">
        <v>0</v>
      </c>
      <c r="N74" s="78">
        <v>1.2800000000000001E-2</v>
      </c>
      <c r="O74" s="78">
        <v>2.3E-3</v>
      </c>
    </row>
    <row r="75" spans="2:15">
      <c r="B75" t="s">
        <v>1201</v>
      </c>
      <c r="C75" t="s">
        <v>1202</v>
      </c>
      <c r="D75" t="s">
        <v>100</v>
      </c>
      <c r="E75" t="s">
        <v>123</v>
      </c>
      <c r="F75" t="s">
        <v>1203</v>
      </c>
      <c r="G75" t="s">
        <v>1089</v>
      </c>
      <c r="H75" t="s">
        <v>102</v>
      </c>
      <c r="I75" s="77">
        <v>6.16</v>
      </c>
      <c r="J75" s="77">
        <v>2923</v>
      </c>
      <c r="K75" s="77">
        <v>0</v>
      </c>
      <c r="L75" s="77">
        <v>0.18005679999999999</v>
      </c>
      <c r="M75" s="78">
        <v>0</v>
      </c>
      <c r="N75" s="78">
        <v>2E-3</v>
      </c>
      <c r="O75" s="78">
        <v>2.9999999999999997E-4</v>
      </c>
    </row>
    <row r="76" spans="2:15">
      <c r="B76" t="s">
        <v>1204</v>
      </c>
      <c r="C76" t="s">
        <v>1205</v>
      </c>
      <c r="D76" t="s">
        <v>100</v>
      </c>
      <c r="E76" t="s">
        <v>123</v>
      </c>
      <c r="F76" t="s">
        <v>1206</v>
      </c>
      <c r="G76" t="s">
        <v>1089</v>
      </c>
      <c r="H76" t="s">
        <v>102</v>
      </c>
      <c r="I76" s="77">
        <v>13.22</v>
      </c>
      <c r="J76" s="77">
        <v>2185</v>
      </c>
      <c r="K76" s="77">
        <v>0</v>
      </c>
      <c r="L76" s="77">
        <v>0.28885699999999997</v>
      </c>
      <c r="M76" s="78">
        <v>0</v>
      </c>
      <c r="N76" s="78">
        <v>3.0999999999999999E-3</v>
      </c>
      <c r="O76" s="78">
        <v>5.9999999999999995E-4</v>
      </c>
    </row>
    <row r="77" spans="2:15">
      <c r="B77" t="s">
        <v>1207</v>
      </c>
      <c r="C77" t="s">
        <v>1208</v>
      </c>
      <c r="D77" t="s">
        <v>100</v>
      </c>
      <c r="E77" t="s">
        <v>123</v>
      </c>
      <c r="F77" t="s">
        <v>1209</v>
      </c>
      <c r="G77" t="s">
        <v>1089</v>
      </c>
      <c r="H77" t="s">
        <v>102</v>
      </c>
      <c r="I77" s="77">
        <v>81.94</v>
      </c>
      <c r="J77" s="77">
        <v>317.89999999999998</v>
      </c>
      <c r="K77" s="77">
        <v>0</v>
      </c>
      <c r="L77" s="77">
        <v>0.26048726</v>
      </c>
      <c r="M77" s="78">
        <v>0</v>
      </c>
      <c r="N77" s="78">
        <v>2.8E-3</v>
      </c>
      <c r="O77" s="78">
        <v>5.0000000000000001E-4</v>
      </c>
    </row>
    <row r="78" spans="2:15">
      <c r="B78" t="s">
        <v>1210</v>
      </c>
      <c r="C78" t="s">
        <v>1211</v>
      </c>
      <c r="D78" t="s">
        <v>100</v>
      </c>
      <c r="E78" t="s">
        <v>123</v>
      </c>
      <c r="F78" t="s">
        <v>1212</v>
      </c>
      <c r="G78" t="s">
        <v>461</v>
      </c>
      <c r="H78" t="s">
        <v>102</v>
      </c>
      <c r="I78" s="77">
        <v>1.08</v>
      </c>
      <c r="J78" s="77">
        <v>15780</v>
      </c>
      <c r="K78" s="77">
        <v>0</v>
      </c>
      <c r="L78" s="77">
        <v>0.17042399999999999</v>
      </c>
      <c r="M78" s="78">
        <v>0</v>
      </c>
      <c r="N78" s="78">
        <v>1.8E-3</v>
      </c>
      <c r="O78" s="78">
        <v>2.9999999999999997E-4</v>
      </c>
    </row>
    <row r="79" spans="2:15">
      <c r="B79" t="s">
        <v>1213</v>
      </c>
      <c r="C79" t="s">
        <v>1214</v>
      </c>
      <c r="D79" t="s">
        <v>100</v>
      </c>
      <c r="E79" t="s">
        <v>123</v>
      </c>
      <c r="F79" t="s">
        <v>1215</v>
      </c>
      <c r="G79" t="s">
        <v>1101</v>
      </c>
      <c r="H79" t="s">
        <v>102</v>
      </c>
      <c r="I79" s="77">
        <v>1.97</v>
      </c>
      <c r="J79" s="77">
        <v>23500</v>
      </c>
      <c r="K79" s="77">
        <v>0</v>
      </c>
      <c r="L79" s="77">
        <v>0.46294999999999997</v>
      </c>
      <c r="M79" s="78">
        <v>0</v>
      </c>
      <c r="N79" s="78">
        <v>5.0000000000000001E-3</v>
      </c>
      <c r="O79" s="78">
        <v>8.9999999999999998E-4</v>
      </c>
    </row>
    <row r="80" spans="2:15">
      <c r="B80" t="s">
        <v>1216</v>
      </c>
      <c r="C80" t="s">
        <v>1217</v>
      </c>
      <c r="D80" t="s">
        <v>100</v>
      </c>
      <c r="E80" t="s">
        <v>123</v>
      </c>
      <c r="F80" t="s">
        <v>1218</v>
      </c>
      <c r="G80" t="s">
        <v>1108</v>
      </c>
      <c r="H80" t="s">
        <v>102</v>
      </c>
      <c r="I80" s="77">
        <v>11.12</v>
      </c>
      <c r="J80" s="77">
        <v>864</v>
      </c>
      <c r="K80" s="77">
        <v>0</v>
      </c>
      <c r="L80" s="77">
        <v>9.6076800000000004E-2</v>
      </c>
      <c r="M80" s="78">
        <v>0</v>
      </c>
      <c r="N80" s="78">
        <v>1E-3</v>
      </c>
      <c r="O80" s="78">
        <v>2.0000000000000001E-4</v>
      </c>
    </row>
    <row r="81" spans="2:15">
      <c r="B81" t="s">
        <v>1219</v>
      </c>
      <c r="C81" t="s">
        <v>1220</v>
      </c>
      <c r="D81" t="s">
        <v>100</v>
      </c>
      <c r="E81" t="s">
        <v>123</v>
      </c>
      <c r="F81" t="s">
        <v>626</v>
      </c>
      <c r="G81" t="s">
        <v>627</v>
      </c>
      <c r="H81" t="s">
        <v>102</v>
      </c>
      <c r="I81" s="77">
        <v>3.23</v>
      </c>
      <c r="J81" s="77">
        <v>38400</v>
      </c>
      <c r="K81" s="77">
        <v>0</v>
      </c>
      <c r="L81" s="77">
        <v>1.2403200000000001</v>
      </c>
      <c r="M81" s="78">
        <v>0</v>
      </c>
      <c r="N81" s="78">
        <v>1.35E-2</v>
      </c>
      <c r="O81" s="78">
        <v>2.3999999999999998E-3</v>
      </c>
    </row>
    <row r="82" spans="2:15">
      <c r="B82" t="s">
        <v>1221</v>
      </c>
      <c r="C82" t="s">
        <v>1222</v>
      </c>
      <c r="D82" t="s">
        <v>100</v>
      </c>
      <c r="E82" t="s">
        <v>123</v>
      </c>
      <c r="F82" t="s">
        <v>1223</v>
      </c>
      <c r="G82" t="s">
        <v>710</v>
      </c>
      <c r="H82" t="s">
        <v>102</v>
      </c>
      <c r="I82" s="77">
        <v>0.79</v>
      </c>
      <c r="J82" s="77">
        <v>3186</v>
      </c>
      <c r="K82" s="77">
        <v>0</v>
      </c>
      <c r="L82" s="77">
        <v>2.5169400000000001E-2</v>
      </c>
      <c r="M82" s="78">
        <v>0</v>
      </c>
      <c r="N82" s="78">
        <v>2.9999999999999997E-4</v>
      </c>
      <c r="O82" s="78">
        <v>0</v>
      </c>
    </row>
    <row r="83" spans="2:15">
      <c r="B83" t="s">
        <v>1224</v>
      </c>
      <c r="C83" t="s">
        <v>1225</v>
      </c>
      <c r="D83" t="s">
        <v>100</v>
      </c>
      <c r="E83" t="s">
        <v>123</v>
      </c>
      <c r="F83" t="s">
        <v>1226</v>
      </c>
      <c r="G83" t="s">
        <v>710</v>
      </c>
      <c r="H83" t="s">
        <v>102</v>
      </c>
      <c r="I83" s="77">
        <v>1.81</v>
      </c>
      <c r="J83" s="77">
        <v>11980</v>
      </c>
      <c r="K83" s="77">
        <v>0</v>
      </c>
      <c r="L83" s="77">
        <v>0.216838</v>
      </c>
      <c r="M83" s="78">
        <v>0</v>
      </c>
      <c r="N83" s="78">
        <v>2.3999999999999998E-3</v>
      </c>
      <c r="O83" s="78">
        <v>4.0000000000000002E-4</v>
      </c>
    </row>
    <row r="84" spans="2:15">
      <c r="B84" t="s">
        <v>1227</v>
      </c>
      <c r="C84" t="s">
        <v>1228</v>
      </c>
      <c r="D84" t="s">
        <v>100</v>
      </c>
      <c r="E84" t="s">
        <v>123</v>
      </c>
      <c r="F84" t="s">
        <v>1229</v>
      </c>
      <c r="G84" t="s">
        <v>710</v>
      </c>
      <c r="H84" t="s">
        <v>102</v>
      </c>
      <c r="I84" s="77">
        <v>0.91</v>
      </c>
      <c r="J84" s="77">
        <v>26950</v>
      </c>
      <c r="K84" s="77">
        <v>0</v>
      </c>
      <c r="L84" s="77">
        <v>0.24524499999999999</v>
      </c>
      <c r="M84" s="78">
        <v>0</v>
      </c>
      <c r="N84" s="78">
        <v>2.7000000000000001E-3</v>
      </c>
      <c r="O84" s="78">
        <v>5.0000000000000001E-4</v>
      </c>
    </row>
    <row r="85" spans="2:15">
      <c r="B85" t="s">
        <v>1230</v>
      </c>
      <c r="C85" t="s">
        <v>1231</v>
      </c>
      <c r="D85" t="s">
        <v>100</v>
      </c>
      <c r="E85" t="s">
        <v>123</v>
      </c>
      <c r="F85" t="s">
        <v>1232</v>
      </c>
      <c r="G85" t="s">
        <v>745</v>
      </c>
      <c r="H85" t="s">
        <v>102</v>
      </c>
      <c r="I85" s="77">
        <v>27.37</v>
      </c>
      <c r="J85" s="77">
        <v>1178</v>
      </c>
      <c r="K85" s="77">
        <v>0</v>
      </c>
      <c r="L85" s="77">
        <v>0.3224186</v>
      </c>
      <c r="M85" s="78">
        <v>0</v>
      </c>
      <c r="N85" s="78">
        <v>3.5000000000000001E-3</v>
      </c>
      <c r="O85" s="78">
        <v>5.9999999999999995E-4</v>
      </c>
    </row>
    <row r="86" spans="2:15">
      <c r="B86" t="s">
        <v>1233</v>
      </c>
      <c r="C86" t="s">
        <v>1234</v>
      </c>
      <c r="D86" t="s">
        <v>100</v>
      </c>
      <c r="E86" t="s">
        <v>123</v>
      </c>
      <c r="F86" t="s">
        <v>1235</v>
      </c>
      <c r="G86" t="s">
        <v>595</v>
      </c>
      <c r="H86" t="s">
        <v>102</v>
      </c>
      <c r="I86" s="77">
        <v>2.08</v>
      </c>
      <c r="J86" s="77">
        <v>3661</v>
      </c>
      <c r="K86" s="77">
        <v>0</v>
      </c>
      <c r="L86" s="77">
        <v>7.6148800000000003E-2</v>
      </c>
      <c r="M86" s="78">
        <v>0</v>
      </c>
      <c r="N86" s="78">
        <v>8.0000000000000004E-4</v>
      </c>
      <c r="O86" s="78">
        <v>1E-4</v>
      </c>
    </row>
    <row r="87" spans="2:15">
      <c r="B87" t="s">
        <v>1236</v>
      </c>
      <c r="C87" t="s">
        <v>1237</v>
      </c>
      <c r="D87" t="s">
        <v>100</v>
      </c>
      <c r="E87" t="s">
        <v>123</v>
      </c>
      <c r="F87" t="s">
        <v>1238</v>
      </c>
      <c r="G87" t="s">
        <v>595</v>
      </c>
      <c r="H87" t="s">
        <v>102</v>
      </c>
      <c r="I87" s="77">
        <v>0.37</v>
      </c>
      <c r="J87" s="77">
        <v>5580</v>
      </c>
      <c r="K87" s="77">
        <v>0</v>
      </c>
      <c r="L87" s="77">
        <v>2.0646000000000001E-2</v>
      </c>
      <c r="M87" s="78">
        <v>0</v>
      </c>
      <c r="N87" s="78">
        <v>2.0000000000000001E-4</v>
      </c>
      <c r="O87" s="78">
        <v>0</v>
      </c>
    </row>
    <row r="88" spans="2:15">
      <c r="B88" t="s">
        <v>1239</v>
      </c>
      <c r="C88" t="s">
        <v>1240</v>
      </c>
      <c r="D88" t="s">
        <v>100</v>
      </c>
      <c r="E88" t="s">
        <v>123</v>
      </c>
      <c r="F88" t="s">
        <v>613</v>
      </c>
      <c r="G88" t="s">
        <v>595</v>
      </c>
      <c r="H88" t="s">
        <v>102</v>
      </c>
      <c r="I88" s="77">
        <v>25.79</v>
      </c>
      <c r="J88" s="77">
        <v>1167</v>
      </c>
      <c r="K88" s="77">
        <v>0</v>
      </c>
      <c r="L88" s="77">
        <v>0.3009693</v>
      </c>
      <c r="M88" s="78">
        <v>0</v>
      </c>
      <c r="N88" s="78">
        <v>3.3E-3</v>
      </c>
      <c r="O88" s="78">
        <v>5.9999999999999995E-4</v>
      </c>
    </row>
    <row r="89" spans="2:15">
      <c r="B89" t="s">
        <v>1241</v>
      </c>
      <c r="C89" t="s">
        <v>1242</v>
      </c>
      <c r="D89" t="s">
        <v>100</v>
      </c>
      <c r="E89" t="s">
        <v>123</v>
      </c>
      <c r="F89" t="s">
        <v>1243</v>
      </c>
      <c r="G89" t="s">
        <v>595</v>
      </c>
      <c r="H89" t="s">
        <v>102</v>
      </c>
      <c r="I89" s="77">
        <v>3.7</v>
      </c>
      <c r="J89" s="77">
        <v>4892</v>
      </c>
      <c r="K89" s="77">
        <v>0</v>
      </c>
      <c r="L89" s="77">
        <v>0.181004</v>
      </c>
      <c r="M89" s="78">
        <v>0</v>
      </c>
      <c r="N89" s="78">
        <v>2E-3</v>
      </c>
      <c r="O89" s="78">
        <v>2.9999999999999997E-4</v>
      </c>
    </row>
    <row r="90" spans="2:15">
      <c r="B90" t="s">
        <v>1244</v>
      </c>
      <c r="C90" t="s">
        <v>1245</v>
      </c>
      <c r="D90" t="s">
        <v>100</v>
      </c>
      <c r="E90" t="s">
        <v>123</v>
      </c>
      <c r="F90" t="s">
        <v>616</v>
      </c>
      <c r="G90" t="s">
        <v>336</v>
      </c>
      <c r="H90" t="s">
        <v>102</v>
      </c>
      <c r="I90" s="77">
        <v>2.2200000000000002</v>
      </c>
      <c r="J90" s="77">
        <v>3380</v>
      </c>
      <c r="K90" s="77">
        <v>0</v>
      </c>
      <c r="L90" s="77">
        <v>7.5036000000000005E-2</v>
      </c>
      <c r="M90" s="78">
        <v>0</v>
      </c>
      <c r="N90" s="78">
        <v>8.0000000000000004E-4</v>
      </c>
      <c r="O90" s="78">
        <v>1E-4</v>
      </c>
    </row>
    <row r="91" spans="2:15">
      <c r="B91" t="s">
        <v>1246</v>
      </c>
      <c r="C91" t="s">
        <v>1247</v>
      </c>
      <c r="D91" t="s">
        <v>100</v>
      </c>
      <c r="E91" t="s">
        <v>123</v>
      </c>
      <c r="F91" t="s">
        <v>424</v>
      </c>
      <c r="G91" t="s">
        <v>336</v>
      </c>
      <c r="H91" t="s">
        <v>102</v>
      </c>
      <c r="I91" s="77">
        <v>0.45</v>
      </c>
      <c r="J91" s="77">
        <v>71190</v>
      </c>
      <c r="K91" s="77">
        <v>0</v>
      </c>
      <c r="L91" s="77">
        <v>0.320355</v>
      </c>
      <c r="M91" s="78">
        <v>0</v>
      </c>
      <c r="N91" s="78">
        <v>3.5000000000000001E-3</v>
      </c>
      <c r="O91" s="78">
        <v>5.9999999999999995E-4</v>
      </c>
    </row>
    <row r="92" spans="2:15">
      <c r="B92" t="s">
        <v>1248</v>
      </c>
      <c r="C92" t="s">
        <v>1249</v>
      </c>
      <c r="D92" t="s">
        <v>100</v>
      </c>
      <c r="E92" t="s">
        <v>123</v>
      </c>
      <c r="F92" t="s">
        <v>1250</v>
      </c>
      <c r="G92" t="s">
        <v>336</v>
      </c>
      <c r="H92" t="s">
        <v>102</v>
      </c>
      <c r="I92" s="77">
        <v>11.36</v>
      </c>
      <c r="J92" s="77">
        <v>858.7</v>
      </c>
      <c r="K92" s="77">
        <v>0</v>
      </c>
      <c r="L92" s="77">
        <v>9.7548319999999994E-2</v>
      </c>
      <c r="M92" s="78">
        <v>0</v>
      </c>
      <c r="N92" s="78">
        <v>1.1000000000000001E-3</v>
      </c>
      <c r="O92" s="78">
        <v>2.0000000000000001E-4</v>
      </c>
    </row>
    <row r="93" spans="2:15">
      <c r="B93" t="s">
        <v>1251</v>
      </c>
      <c r="C93" t="s">
        <v>1252</v>
      </c>
      <c r="D93" t="s">
        <v>100</v>
      </c>
      <c r="E93" t="s">
        <v>123</v>
      </c>
      <c r="F93" t="s">
        <v>452</v>
      </c>
      <c r="G93" t="s">
        <v>336</v>
      </c>
      <c r="H93" t="s">
        <v>102</v>
      </c>
      <c r="I93" s="77">
        <v>5.58</v>
      </c>
      <c r="J93" s="77">
        <v>6819</v>
      </c>
      <c r="K93" s="77">
        <v>0</v>
      </c>
      <c r="L93" s="77">
        <v>0.38050020000000001</v>
      </c>
      <c r="M93" s="78">
        <v>0</v>
      </c>
      <c r="N93" s="78">
        <v>4.1000000000000003E-3</v>
      </c>
      <c r="O93" s="78">
        <v>6.9999999999999999E-4</v>
      </c>
    </row>
    <row r="94" spans="2:15">
      <c r="B94" t="s">
        <v>1253</v>
      </c>
      <c r="C94" t="s">
        <v>1254</v>
      </c>
      <c r="D94" t="s">
        <v>100</v>
      </c>
      <c r="E94" t="s">
        <v>123</v>
      </c>
      <c r="F94" t="s">
        <v>587</v>
      </c>
      <c r="G94" t="s">
        <v>336</v>
      </c>
      <c r="H94" t="s">
        <v>102</v>
      </c>
      <c r="I94" s="77">
        <v>177.39</v>
      </c>
      <c r="J94" s="77">
        <v>156.1</v>
      </c>
      <c r="K94" s="77">
        <v>0</v>
      </c>
      <c r="L94" s="77">
        <v>0.27690578999999998</v>
      </c>
      <c r="M94" s="78">
        <v>0</v>
      </c>
      <c r="N94" s="78">
        <v>3.0000000000000001E-3</v>
      </c>
      <c r="O94" s="78">
        <v>5.0000000000000001E-4</v>
      </c>
    </row>
    <row r="95" spans="2:15">
      <c r="B95" t="s">
        <v>1255</v>
      </c>
      <c r="C95" t="s">
        <v>1256</v>
      </c>
      <c r="D95" t="s">
        <v>100</v>
      </c>
      <c r="E95" t="s">
        <v>123</v>
      </c>
      <c r="F95" t="s">
        <v>387</v>
      </c>
      <c r="G95" t="s">
        <v>336</v>
      </c>
      <c r="H95" t="s">
        <v>102</v>
      </c>
      <c r="I95" s="77">
        <v>2.2400000000000002</v>
      </c>
      <c r="J95" s="77">
        <v>21760</v>
      </c>
      <c r="K95" s="77">
        <v>0</v>
      </c>
      <c r="L95" s="77">
        <v>0.48742400000000002</v>
      </c>
      <c r="M95" s="78">
        <v>0</v>
      </c>
      <c r="N95" s="78">
        <v>5.3E-3</v>
      </c>
      <c r="O95" s="78">
        <v>8.9999999999999998E-4</v>
      </c>
    </row>
    <row r="96" spans="2:15">
      <c r="B96" t="s">
        <v>1257</v>
      </c>
      <c r="C96" t="s">
        <v>1258</v>
      </c>
      <c r="D96" t="s">
        <v>100</v>
      </c>
      <c r="E96" t="s">
        <v>123</v>
      </c>
      <c r="F96" t="s">
        <v>390</v>
      </c>
      <c r="G96" t="s">
        <v>336</v>
      </c>
      <c r="H96" t="s">
        <v>102</v>
      </c>
      <c r="I96" s="77">
        <v>32.18</v>
      </c>
      <c r="J96" s="77">
        <v>1555</v>
      </c>
      <c r="K96" s="77">
        <v>0</v>
      </c>
      <c r="L96" s="77">
        <v>0.50039900000000004</v>
      </c>
      <c r="M96" s="78">
        <v>0</v>
      </c>
      <c r="N96" s="78">
        <v>5.4000000000000003E-3</v>
      </c>
      <c r="O96" s="78">
        <v>1E-3</v>
      </c>
    </row>
    <row r="97" spans="2:15">
      <c r="B97" t="s">
        <v>1259</v>
      </c>
      <c r="C97" t="s">
        <v>1260</v>
      </c>
      <c r="D97" t="s">
        <v>100</v>
      </c>
      <c r="E97" t="s">
        <v>123</v>
      </c>
      <c r="F97" t="s">
        <v>1261</v>
      </c>
      <c r="G97" t="s">
        <v>125</v>
      </c>
      <c r="H97" t="s">
        <v>102</v>
      </c>
      <c r="I97" s="77">
        <v>8.4499999999999993</v>
      </c>
      <c r="J97" s="77">
        <v>2246</v>
      </c>
      <c r="K97" s="77">
        <v>0</v>
      </c>
      <c r="L97" s="77">
        <v>0.18978700000000001</v>
      </c>
      <c r="M97" s="78">
        <v>0</v>
      </c>
      <c r="N97" s="78">
        <v>2.0999999999999999E-3</v>
      </c>
      <c r="O97" s="78">
        <v>4.0000000000000002E-4</v>
      </c>
    </row>
    <row r="98" spans="2:15">
      <c r="B98" t="s">
        <v>1262</v>
      </c>
      <c r="C98" t="s">
        <v>1263</v>
      </c>
      <c r="D98" t="s">
        <v>100</v>
      </c>
      <c r="E98" t="s">
        <v>123</v>
      </c>
      <c r="F98" t="s">
        <v>1264</v>
      </c>
      <c r="G98" t="s">
        <v>1265</v>
      </c>
      <c r="H98" t="s">
        <v>102</v>
      </c>
      <c r="I98" s="77">
        <v>12.95</v>
      </c>
      <c r="J98" s="77">
        <v>4003</v>
      </c>
      <c r="K98" s="77">
        <v>0</v>
      </c>
      <c r="L98" s="77">
        <v>0.51838850000000003</v>
      </c>
      <c r="M98" s="78">
        <v>0</v>
      </c>
      <c r="N98" s="78">
        <v>5.5999999999999999E-3</v>
      </c>
      <c r="O98" s="78">
        <v>1E-3</v>
      </c>
    </row>
    <row r="99" spans="2:15">
      <c r="B99" t="s">
        <v>1266</v>
      </c>
      <c r="C99" t="s">
        <v>1267</v>
      </c>
      <c r="D99" t="s">
        <v>100</v>
      </c>
      <c r="E99" t="s">
        <v>123</v>
      </c>
      <c r="F99" t="s">
        <v>1268</v>
      </c>
      <c r="G99" t="s">
        <v>1269</v>
      </c>
      <c r="H99" t="s">
        <v>102</v>
      </c>
      <c r="I99" s="77">
        <v>2.52</v>
      </c>
      <c r="J99" s="77">
        <v>8131</v>
      </c>
      <c r="K99" s="77">
        <v>0</v>
      </c>
      <c r="L99" s="77">
        <v>0.20490120000000001</v>
      </c>
      <c r="M99" s="78">
        <v>0</v>
      </c>
      <c r="N99" s="78">
        <v>2.2000000000000001E-3</v>
      </c>
      <c r="O99" s="78">
        <v>4.0000000000000002E-4</v>
      </c>
    </row>
    <row r="100" spans="2:15">
      <c r="B100" t="s">
        <v>1270</v>
      </c>
      <c r="C100" t="s">
        <v>1271</v>
      </c>
      <c r="D100" t="s">
        <v>100</v>
      </c>
      <c r="E100" t="s">
        <v>123</v>
      </c>
      <c r="F100" t="s">
        <v>1272</v>
      </c>
      <c r="G100" t="s">
        <v>1269</v>
      </c>
      <c r="H100" t="s">
        <v>102</v>
      </c>
      <c r="I100" s="77">
        <v>2.08</v>
      </c>
      <c r="J100" s="77">
        <v>15550</v>
      </c>
      <c r="K100" s="77">
        <v>0</v>
      </c>
      <c r="L100" s="77">
        <v>0.32344000000000001</v>
      </c>
      <c r="M100" s="78">
        <v>0</v>
      </c>
      <c r="N100" s="78">
        <v>3.5000000000000001E-3</v>
      </c>
      <c r="O100" s="78">
        <v>5.9999999999999995E-4</v>
      </c>
    </row>
    <row r="101" spans="2:15">
      <c r="B101" t="s">
        <v>1273</v>
      </c>
      <c r="C101" t="s">
        <v>1274</v>
      </c>
      <c r="D101" t="s">
        <v>100</v>
      </c>
      <c r="E101" t="s">
        <v>123</v>
      </c>
      <c r="F101" t="s">
        <v>1275</v>
      </c>
      <c r="G101" t="s">
        <v>1269</v>
      </c>
      <c r="H101" t="s">
        <v>102</v>
      </c>
      <c r="I101" s="77">
        <v>0.92</v>
      </c>
      <c r="J101" s="77">
        <v>26410</v>
      </c>
      <c r="K101" s="77">
        <v>0</v>
      </c>
      <c r="L101" s="77">
        <v>0.24297199999999999</v>
      </c>
      <c r="M101" s="78">
        <v>0</v>
      </c>
      <c r="N101" s="78">
        <v>2.5999999999999999E-3</v>
      </c>
      <c r="O101" s="78">
        <v>5.0000000000000001E-4</v>
      </c>
    </row>
    <row r="102" spans="2:15">
      <c r="B102" t="s">
        <v>1276</v>
      </c>
      <c r="C102" t="s">
        <v>1277</v>
      </c>
      <c r="D102" t="s">
        <v>100</v>
      </c>
      <c r="E102" t="s">
        <v>123</v>
      </c>
      <c r="F102" t="s">
        <v>1278</v>
      </c>
      <c r="G102" t="s">
        <v>1269</v>
      </c>
      <c r="H102" t="s">
        <v>102</v>
      </c>
      <c r="I102" s="77">
        <v>3.38</v>
      </c>
      <c r="J102" s="77">
        <v>7500</v>
      </c>
      <c r="K102" s="77">
        <v>0</v>
      </c>
      <c r="L102" s="77">
        <v>0.2535</v>
      </c>
      <c r="M102" s="78">
        <v>0</v>
      </c>
      <c r="N102" s="78">
        <v>2.8E-3</v>
      </c>
      <c r="O102" s="78">
        <v>5.0000000000000001E-4</v>
      </c>
    </row>
    <row r="103" spans="2:15">
      <c r="B103" t="s">
        <v>1279</v>
      </c>
      <c r="C103" t="s">
        <v>1280</v>
      </c>
      <c r="D103" t="s">
        <v>100</v>
      </c>
      <c r="E103" t="s">
        <v>123</v>
      </c>
      <c r="F103" t="s">
        <v>1281</v>
      </c>
      <c r="G103" t="s">
        <v>1269</v>
      </c>
      <c r="H103" t="s">
        <v>102</v>
      </c>
      <c r="I103" s="77">
        <v>0.82</v>
      </c>
      <c r="J103" s="77">
        <v>21820</v>
      </c>
      <c r="K103" s="77">
        <v>0</v>
      </c>
      <c r="L103" s="77">
        <v>0.178924</v>
      </c>
      <c r="M103" s="78">
        <v>0</v>
      </c>
      <c r="N103" s="78">
        <v>1.9E-3</v>
      </c>
      <c r="O103" s="78">
        <v>2.9999999999999997E-4</v>
      </c>
    </row>
    <row r="104" spans="2:15">
      <c r="B104" t="s">
        <v>1282</v>
      </c>
      <c r="C104" t="s">
        <v>1283</v>
      </c>
      <c r="D104" t="s">
        <v>100</v>
      </c>
      <c r="E104" t="s">
        <v>123</v>
      </c>
      <c r="F104" t="s">
        <v>1284</v>
      </c>
      <c r="G104" t="s">
        <v>1269</v>
      </c>
      <c r="H104" t="s">
        <v>102</v>
      </c>
      <c r="I104" s="77">
        <v>59.29</v>
      </c>
      <c r="J104" s="77">
        <v>1769</v>
      </c>
      <c r="K104" s="77">
        <v>0</v>
      </c>
      <c r="L104" s="77">
        <v>1.0488401000000001</v>
      </c>
      <c r="M104" s="78">
        <v>0</v>
      </c>
      <c r="N104" s="78">
        <v>1.14E-2</v>
      </c>
      <c r="O104" s="78">
        <v>2E-3</v>
      </c>
    </row>
    <row r="105" spans="2:15">
      <c r="B105" t="s">
        <v>1285</v>
      </c>
      <c r="C105" t="s">
        <v>1286</v>
      </c>
      <c r="D105" t="s">
        <v>100</v>
      </c>
      <c r="E105" t="s">
        <v>123</v>
      </c>
      <c r="F105" t="s">
        <v>1287</v>
      </c>
      <c r="G105" t="s">
        <v>1288</v>
      </c>
      <c r="H105" t="s">
        <v>102</v>
      </c>
      <c r="I105" s="77">
        <v>17.489999999999998</v>
      </c>
      <c r="J105" s="77">
        <v>4801</v>
      </c>
      <c r="K105" s="77">
        <v>0</v>
      </c>
      <c r="L105" s="77">
        <v>0.83969490000000002</v>
      </c>
      <c r="M105" s="78">
        <v>0</v>
      </c>
      <c r="N105" s="78">
        <v>9.1000000000000004E-3</v>
      </c>
      <c r="O105" s="78">
        <v>1.6000000000000001E-3</v>
      </c>
    </row>
    <row r="106" spans="2:15">
      <c r="B106" t="s">
        <v>1289</v>
      </c>
      <c r="C106" t="s">
        <v>1290</v>
      </c>
      <c r="D106" t="s">
        <v>100</v>
      </c>
      <c r="E106" t="s">
        <v>123</v>
      </c>
      <c r="F106" t="s">
        <v>1291</v>
      </c>
      <c r="G106" t="s">
        <v>1288</v>
      </c>
      <c r="H106" t="s">
        <v>102</v>
      </c>
      <c r="I106" s="77">
        <v>4.26</v>
      </c>
      <c r="J106" s="77">
        <v>19750</v>
      </c>
      <c r="K106" s="77">
        <v>0</v>
      </c>
      <c r="L106" s="77">
        <v>0.84135000000000004</v>
      </c>
      <c r="M106" s="78">
        <v>0</v>
      </c>
      <c r="N106" s="78">
        <v>9.1000000000000004E-3</v>
      </c>
      <c r="O106" s="78">
        <v>1.6000000000000001E-3</v>
      </c>
    </row>
    <row r="107" spans="2:15">
      <c r="B107" t="s">
        <v>1292</v>
      </c>
      <c r="C107" t="s">
        <v>1293</v>
      </c>
      <c r="D107" t="s">
        <v>100</v>
      </c>
      <c r="E107" t="s">
        <v>123</v>
      </c>
      <c r="F107" t="s">
        <v>1294</v>
      </c>
      <c r="G107" t="s">
        <v>1288</v>
      </c>
      <c r="H107" t="s">
        <v>102</v>
      </c>
      <c r="I107" s="77">
        <v>11.83</v>
      </c>
      <c r="J107" s="77">
        <v>7800</v>
      </c>
      <c r="K107" s="77">
        <v>0</v>
      </c>
      <c r="L107" s="77">
        <v>0.92274</v>
      </c>
      <c r="M107" s="78">
        <v>0</v>
      </c>
      <c r="N107" s="78">
        <v>0.01</v>
      </c>
      <c r="O107" s="78">
        <v>1.8E-3</v>
      </c>
    </row>
    <row r="108" spans="2:15">
      <c r="B108" t="s">
        <v>1295</v>
      </c>
      <c r="C108" t="s">
        <v>1296</v>
      </c>
      <c r="D108" t="s">
        <v>100</v>
      </c>
      <c r="E108" t="s">
        <v>123</v>
      </c>
      <c r="F108" t="s">
        <v>1297</v>
      </c>
      <c r="G108" t="s">
        <v>127</v>
      </c>
      <c r="H108" t="s">
        <v>102</v>
      </c>
      <c r="I108" s="77">
        <v>1.1399999999999999</v>
      </c>
      <c r="J108" s="77">
        <v>31220</v>
      </c>
      <c r="K108" s="77">
        <v>0</v>
      </c>
      <c r="L108" s="77">
        <v>0.355908</v>
      </c>
      <c r="M108" s="78">
        <v>0</v>
      </c>
      <c r="N108" s="78">
        <v>3.8999999999999998E-3</v>
      </c>
      <c r="O108" s="78">
        <v>6.9999999999999999E-4</v>
      </c>
    </row>
    <row r="109" spans="2:15">
      <c r="B109" t="s">
        <v>1298</v>
      </c>
      <c r="C109" t="s">
        <v>1299</v>
      </c>
      <c r="D109" t="s">
        <v>100</v>
      </c>
      <c r="E109" t="s">
        <v>123</v>
      </c>
      <c r="F109" t="s">
        <v>1300</v>
      </c>
      <c r="G109" t="s">
        <v>127</v>
      </c>
      <c r="H109" t="s">
        <v>102</v>
      </c>
      <c r="I109" s="77">
        <v>144.47</v>
      </c>
      <c r="J109" s="77">
        <v>178.2</v>
      </c>
      <c r="K109" s="77">
        <v>0</v>
      </c>
      <c r="L109" s="77">
        <v>0.25744553999999997</v>
      </c>
      <c r="M109" s="78">
        <v>0</v>
      </c>
      <c r="N109" s="78">
        <v>2.8E-3</v>
      </c>
      <c r="O109" s="78">
        <v>5.0000000000000001E-4</v>
      </c>
    </row>
    <row r="110" spans="2:15">
      <c r="B110" t="s">
        <v>1301</v>
      </c>
      <c r="C110" t="s">
        <v>1302</v>
      </c>
      <c r="D110" t="s">
        <v>100</v>
      </c>
      <c r="E110" t="s">
        <v>123</v>
      </c>
      <c r="F110" t="s">
        <v>1303</v>
      </c>
      <c r="G110" t="s">
        <v>128</v>
      </c>
      <c r="H110" t="s">
        <v>102</v>
      </c>
      <c r="I110" s="77">
        <v>4.1100000000000003</v>
      </c>
      <c r="J110" s="77">
        <v>566.6</v>
      </c>
      <c r="K110" s="77">
        <v>0</v>
      </c>
      <c r="L110" s="77">
        <v>2.3287260000000001E-2</v>
      </c>
      <c r="M110" s="78">
        <v>0</v>
      </c>
      <c r="N110" s="78">
        <v>2.9999999999999997E-4</v>
      </c>
      <c r="O110" s="78">
        <v>0</v>
      </c>
    </row>
    <row r="111" spans="2:15">
      <c r="B111" t="s">
        <v>1304</v>
      </c>
      <c r="C111" t="s">
        <v>1305</v>
      </c>
      <c r="D111" t="s">
        <v>100</v>
      </c>
      <c r="E111" t="s">
        <v>123</v>
      </c>
      <c r="F111" t="s">
        <v>1306</v>
      </c>
      <c r="G111" t="s">
        <v>128</v>
      </c>
      <c r="H111" t="s">
        <v>102</v>
      </c>
      <c r="I111" s="77">
        <v>11.51</v>
      </c>
      <c r="J111" s="77">
        <v>1575</v>
      </c>
      <c r="K111" s="77">
        <v>0</v>
      </c>
      <c r="L111" s="77">
        <v>0.18128250000000001</v>
      </c>
      <c r="M111" s="78">
        <v>0</v>
      </c>
      <c r="N111" s="78">
        <v>2E-3</v>
      </c>
      <c r="O111" s="78">
        <v>2.9999999999999997E-4</v>
      </c>
    </row>
    <row r="112" spans="2:15">
      <c r="B112" t="s">
        <v>1307</v>
      </c>
      <c r="C112" t="s">
        <v>1308</v>
      </c>
      <c r="D112" t="s">
        <v>100</v>
      </c>
      <c r="E112" t="s">
        <v>123</v>
      </c>
      <c r="F112" t="s">
        <v>1309</v>
      </c>
      <c r="G112" t="s">
        <v>129</v>
      </c>
      <c r="H112" t="s">
        <v>102</v>
      </c>
      <c r="I112" s="77">
        <v>1.28</v>
      </c>
      <c r="J112" s="77">
        <v>8834</v>
      </c>
      <c r="K112" s="77">
        <v>0</v>
      </c>
      <c r="L112" s="77">
        <v>0.1130752</v>
      </c>
      <c r="M112" s="78">
        <v>0</v>
      </c>
      <c r="N112" s="78">
        <v>1.1999999999999999E-3</v>
      </c>
      <c r="O112" s="78">
        <v>2.0000000000000001E-4</v>
      </c>
    </row>
    <row r="113" spans="2:15">
      <c r="B113" t="s">
        <v>1310</v>
      </c>
      <c r="C113" t="s">
        <v>1311</v>
      </c>
      <c r="D113" t="s">
        <v>100</v>
      </c>
      <c r="E113" t="s">
        <v>123</v>
      </c>
      <c r="F113" t="s">
        <v>1312</v>
      </c>
      <c r="G113" t="s">
        <v>129</v>
      </c>
      <c r="H113" t="s">
        <v>102</v>
      </c>
      <c r="I113" s="77">
        <v>0.05</v>
      </c>
      <c r="J113" s="77">
        <v>11690</v>
      </c>
      <c r="K113" s="77">
        <v>0</v>
      </c>
      <c r="L113" s="77">
        <v>5.8450000000000004E-3</v>
      </c>
      <c r="M113" s="78">
        <v>0</v>
      </c>
      <c r="N113" s="78">
        <v>1E-4</v>
      </c>
      <c r="O113" s="78">
        <v>0</v>
      </c>
    </row>
    <row r="114" spans="2:15">
      <c r="B114" t="s">
        <v>1313</v>
      </c>
      <c r="C114" t="s">
        <v>1314</v>
      </c>
      <c r="D114" t="s">
        <v>100</v>
      </c>
      <c r="E114" t="s">
        <v>123</v>
      </c>
      <c r="F114" t="s">
        <v>1315</v>
      </c>
      <c r="G114" t="s">
        <v>132</v>
      </c>
      <c r="H114" t="s">
        <v>102</v>
      </c>
      <c r="I114" s="77">
        <v>30.46</v>
      </c>
      <c r="J114" s="77">
        <v>1494</v>
      </c>
      <c r="K114" s="77">
        <v>0</v>
      </c>
      <c r="L114" s="77">
        <v>0.45507239999999999</v>
      </c>
      <c r="M114" s="78">
        <v>0</v>
      </c>
      <c r="N114" s="78">
        <v>4.8999999999999998E-3</v>
      </c>
      <c r="O114" s="78">
        <v>8.9999999999999998E-4</v>
      </c>
    </row>
    <row r="115" spans="2:15">
      <c r="B115" t="s">
        <v>1316</v>
      </c>
      <c r="C115" t="s">
        <v>1317</v>
      </c>
      <c r="D115" t="s">
        <v>100</v>
      </c>
      <c r="E115" t="s">
        <v>123</v>
      </c>
      <c r="F115" t="s">
        <v>547</v>
      </c>
      <c r="G115" t="s">
        <v>132</v>
      </c>
      <c r="H115" t="s">
        <v>102</v>
      </c>
      <c r="I115" s="77">
        <v>26.95</v>
      </c>
      <c r="J115" s="77">
        <v>1232</v>
      </c>
      <c r="K115" s="77">
        <v>0</v>
      </c>
      <c r="L115" s="77">
        <v>0.33202399999999999</v>
      </c>
      <c r="M115" s="78">
        <v>0</v>
      </c>
      <c r="N115" s="78">
        <v>3.5999999999999999E-3</v>
      </c>
      <c r="O115" s="78">
        <v>5.9999999999999995E-4</v>
      </c>
    </row>
    <row r="116" spans="2:15">
      <c r="B116" s="79" t="s">
        <v>1318</v>
      </c>
      <c r="E116" s="16"/>
      <c r="F116" s="16"/>
      <c r="G116" s="16"/>
      <c r="I116" s="81">
        <v>517.36</v>
      </c>
      <c r="K116" s="81">
        <v>4.8500000000000001E-3</v>
      </c>
      <c r="L116" s="81">
        <v>3.9977807599999999</v>
      </c>
      <c r="N116" s="80">
        <v>4.3400000000000001E-2</v>
      </c>
      <c r="O116" s="80">
        <v>7.6E-3</v>
      </c>
    </row>
    <row r="117" spans="2:15">
      <c r="B117" t="s">
        <v>1319</v>
      </c>
      <c r="C117" t="s">
        <v>1320</v>
      </c>
      <c r="D117" t="s">
        <v>100</v>
      </c>
      <c r="E117" t="s">
        <v>123</v>
      </c>
      <c r="F117" t="s">
        <v>1321</v>
      </c>
      <c r="G117" t="s">
        <v>1322</v>
      </c>
      <c r="H117" t="s">
        <v>102</v>
      </c>
      <c r="I117" s="77">
        <v>2.02</v>
      </c>
      <c r="J117" s="77">
        <v>129.5</v>
      </c>
      <c r="K117" s="77">
        <v>0</v>
      </c>
      <c r="L117" s="77">
        <v>2.6159E-3</v>
      </c>
      <c r="M117" s="78">
        <v>0</v>
      </c>
      <c r="N117" s="78">
        <v>0</v>
      </c>
      <c r="O117" s="78">
        <v>0</v>
      </c>
    </row>
    <row r="118" spans="2:15">
      <c r="B118" t="s">
        <v>1323</v>
      </c>
      <c r="C118" t="s">
        <v>1324</v>
      </c>
      <c r="D118" t="s">
        <v>100</v>
      </c>
      <c r="E118" t="s">
        <v>123</v>
      </c>
      <c r="F118" t="s">
        <v>1325</v>
      </c>
      <c r="G118" t="s">
        <v>1322</v>
      </c>
      <c r="H118" t="s">
        <v>102</v>
      </c>
      <c r="I118" s="77">
        <v>4.5199999999999996</v>
      </c>
      <c r="J118" s="77">
        <v>5999</v>
      </c>
      <c r="K118" s="77">
        <v>0</v>
      </c>
      <c r="L118" s="77">
        <v>0.27115479999999997</v>
      </c>
      <c r="M118" s="78">
        <v>0</v>
      </c>
      <c r="N118" s="78">
        <v>2.8999999999999998E-3</v>
      </c>
      <c r="O118" s="78">
        <v>5.0000000000000001E-4</v>
      </c>
    </row>
    <row r="119" spans="2:15">
      <c r="B119" t="s">
        <v>1326</v>
      </c>
      <c r="C119" t="s">
        <v>1327</v>
      </c>
      <c r="D119" t="s">
        <v>100</v>
      </c>
      <c r="E119" t="s">
        <v>123</v>
      </c>
      <c r="F119" t="s">
        <v>1328</v>
      </c>
      <c r="G119" t="s">
        <v>316</v>
      </c>
      <c r="H119" t="s">
        <v>102</v>
      </c>
      <c r="I119" s="77">
        <v>2.56</v>
      </c>
      <c r="J119" s="77">
        <v>3094</v>
      </c>
      <c r="K119" s="77">
        <v>0</v>
      </c>
      <c r="L119" s="77">
        <v>7.9206399999999996E-2</v>
      </c>
      <c r="M119" s="78">
        <v>0</v>
      </c>
      <c r="N119" s="78">
        <v>8.9999999999999998E-4</v>
      </c>
      <c r="O119" s="78">
        <v>2.0000000000000001E-4</v>
      </c>
    </row>
    <row r="120" spans="2:15">
      <c r="B120" t="s">
        <v>1329</v>
      </c>
      <c r="C120" t="s">
        <v>1330</v>
      </c>
      <c r="D120" t="s">
        <v>100</v>
      </c>
      <c r="E120" t="s">
        <v>123</v>
      </c>
      <c r="F120" t="s">
        <v>793</v>
      </c>
      <c r="G120" t="s">
        <v>651</v>
      </c>
      <c r="H120" t="s">
        <v>102</v>
      </c>
      <c r="I120" s="77">
        <v>0.4</v>
      </c>
      <c r="J120" s="77">
        <v>5877</v>
      </c>
      <c r="K120" s="77">
        <v>0</v>
      </c>
      <c r="L120" s="77">
        <v>2.3508000000000001E-2</v>
      </c>
      <c r="M120" s="78">
        <v>0</v>
      </c>
      <c r="N120" s="78">
        <v>2.9999999999999997E-4</v>
      </c>
      <c r="O120" s="78">
        <v>0</v>
      </c>
    </row>
    <row r="121" spans="2:15">
      <c r="B121" t="s">
        <v>1331</v>
      </c>
      <c r="C121" t="s">
        <v>1332</v>
      </c>
      <c r="D121" t="s">
        <v>100</v>
      </c>
      <c r="E121" t="s">
        <v>123</v>
      </c>
      <c r="F121" t="s">
        <v>1333</v>
      </c>
      <c r="G121" t="s">
        <v>651</v>
      </c>
      <c r="H121" t="s">
        <v>102</v>
      </c>
      <c r="I121" s="77">
        <v>4.0999999999999996</v>
      </c>
      <c r="J121" s="77">
        <v>1258</v>
      </c>
      <c r="K121" s="77">
        <v>0</v>
      </c>
      <c r="L121" s="77">
        <v>5.1577999999999999E-2</v>
      </c>
      <c r="M121" s="78">
        <v>0</v>
      </c>
      <c r="N121" s="78">
        <v>5.9999999999999995E-4</v>
      </c>
      <c r="O121" s="78">
        <v>1E-4</v>
      </c>
    </row>
    <row r="122" spans="2:15">
      <c r="B122" t="s">
        <v>1334</v>
      </c>
      <c r="C122" t="s">
        <v>1335</v>
      </c>
      <c r="D122" t="s">
        <v>100</v>
      </c>
      <c r="E122" t="s">
        <v>123</v>
      </c>
      <c r="F122" t="s">
        <v>1336</v>
      </c>
      <c r="G122" t="s">
        <v>651</v>
      </c>
      <c r="H122" t="s">
        <v>102</v>
      </c>
      <c r="I122" s="77">
        <v>4.7</v>
      </c>
      <c r="J122" s="77">
        <v>670.4</v>
      </c>
      <c r="K122" s="77">
        <v>0</v>
      </c>
      <c r="L122" s="77">
        <v>3.1508799999999997E-2</v>
      </c>
      <c r="M122" s="78">
        <v>0</v>
      </c>
      <c r="N122" s="78">
        <v>2.9999999999999997E-4</v>
      </c>
      <c r="O122" s="78">
        <v>1E-4</v>
      </c>
    </row>
    <row r="123" spans="2:15">
      <c r="B123" t="s">
        <v>1337</v>
      </c>
      <c r="C123" t="s">
        <v>1338</v>
      </c>
      <c r="D123" t="s">
        <v>100</v>
      </c>
      <c r="E123" t="s">
        <v>123</v>
      </c>
      <c r="F123" t="s">
        <v>1339</v>
      </c>
      <c r="G123" t="s">
        <v>651</v>
      </c>
      <c r="H123" t="s">
        <v>102</v>
      </c>
      <c r="I123" s="77">
        <v>4.4400000000000004</v>
      </c>
      <c r="J123" s="77">
        <v>571.70000000000005</v>
      </c>
      <c r="K123" s="77">
        <v>0</v>
      </c>
      <c r="L123" s="77">
        <v>2.538348E-2</v>
      </c>
      <c r="M123" s="78">
        <v>0</v>
      </c>
      <c r="N123" s="78">
        <v>2.9999999999999997E-4</v>
      </c>
      <c r="O123" s="78">
        <v>0</v>
      </c>
    </row>
    <row r="124" spans="2:15">
      <c r="B124" t="s">
        <v>1340</v>
      </c>
      <c r="C124" t="s">
        <v>1341</v>
      </c>
      <c r="D124" t="s">
        <v>100</v>
      </c>
      <c r="E124" t="s">
        <v>123</v>
      </c>
      <c r="F124" t="s">
        <v>1342</v>
      </c>
      <c r="G124" t="s">
        <v>578</v>
      </c>
      <c r="H124" t="s">
        <v>102</v>
      </c>
      <c r="I124" s="77">
        <v>46.11</v>
      </c>
      <c r="J124" s="77">
        <v>161.5</v>
      </c>
      <c r="K124" s="77">
        <v>0</v>
      </c>
      <c r="L124" s="77">
        <v>7.4467649999999996E-2</v>
      </c>
      <c r="M124" s="78">
        <v>0</v>
      </c>
      <c r="N124" s="78">
        <v>8.0000000000000004E-4</v>
      </c>
      <c r="O124" s="78">
        <v>1E-4</v>
      </c>
    </row>
    <row r="125" spans="2:15">
      <c r="B125" t="s">
        <v>1343</v>
      </c>
      <c r="C125" t="s">
        <v>1344</v>
      </c>
      <c r="D125" t="s">
        <v>100</v>
      </c>
      <c r="E125" t="s">
        <v>123</v>
      </c>
      <c r="F125" t="s">
        <v>1345</v>
      </c>
      <c r="G125" t="s">
        <v>1346</v>
      </c>
      <c r="H125" t="s">
        <v>102</v>
      </c>
      <c r="I125" s="77">
        <v>1.36</v>
      </c>
      <c r="J125" s="77">
        <v>2052</v>
      </c>
      <c r="K125" s="77">
        <v>0</v>
      </c>
      <c r="L125" s="77">
        <v>2.79072E-2</v>
      </c>
      <c r="M125" s="78">
        <v>0</v>
      </c>
      <c r="N125" s="78">
        <v>2.9999999999999997E-4</v>
      </c>
      <c r="O125" s="78">
        <v>1E-4</v>
      </c>
    </row>
    <row r="126" spans="2:15">
      <c r="B126" t="s">
        <v>1347</v>
      </c>
      <c r="C126" t="s">
        <v>1348</v>
      </c>
      <c r="D126" t="s">
        <v>100</v>
      </c>
      <c r="E126" t="s">
        <v>123</v>
      </c>
      <c r="F126" t="s">
        <v>1349</v>
      </c>
      <c r="G126" t="s">
        <v>533</v>
      </c>
      <c r="H126" t="s">
        <v>102</v>
      </c>
      <c r="I126" s="77">
        <v>1.01</v>
      </c>
      <c r="J126" s="77">
        <v>27970</v>
      </c>
      <c r="K126" s="77">
        <v>0</v>
      </c>
      <c r="L126" s="77">
        <v>0.282497</v>
      </c>
      <c r="M126" s="78">
        <v>0</v>
      </c>
      <c r="N126" s="78">
        <v>3.0999999999999999E-3</v>
      </c>
      <c r="O126" s="78">
        <v>5.0000000000000001E-4</v>
      </c>
    </row>
    <row r="127" spans="2:15">
      <c r="B127" t="s">
        <v>1350</v>
      </c>
      <c r="C127" t="s">
        <v>1351</v>
      </c>
      <c r="D127" t="s">
        <v>100</v>
      </c>
      <c r="E127" t="s">
        <v>123</v>
      </c>
      <c r="F127" t="s">
        <v>1352</v>
      </c>
      <c r="G127" t="s">
        <v>533</v>
      </c>
      <c r="H127" t="s">
        <v>102</v>
      </c>
      <c r="I127" s="77">
        <v>0.03</v>
      </c>
      <c r="J127" s="77">
        <v>136.9</v>
      </c>
      <c r="K127" s="77">
        <v>0</v>
      </c>
      <c r="L127" s="77">
        <v>4.1069999999999998E-5</v>
      </c>
      <c r="M127" s="78">
        <v>0</v>
      </c>
      <c r="N127" s="78">
        <v>0</v>
      </c>
      <c r="O127" s="78">
        <v>0</v>
      </c>
    </row>
    <row r="128" spans="2:15">
      <c r="B128" t="s">
        <v>1353</v>
      </c>
      <c r="C128" t="s">
        <v>1354</v>
      </c>
      <c r="D128" t="s">
        <v>100</v>
      </c>
      <c r="E128" t="s">
        <v>123</v>
      </c>
      <c r="F128" t="s">
        <v>787</v>
      </c>
      <c r="G128" t="s">
        <v>533</v>
      </c>
      <c r="H128" t="s">
        <v>102</v>
      </c>
      <c r="I128" s="77">
        <v>4.0999999999999996</v>
      </c>
      <c r="J128" s="77">
        <v>429</v>
      </c>
      <c r="K128" s="77">
        <v>0</v>
      </c>
      <c r="L128" s="77">
        <v>1.7589E-2</v>
      </c>
      <c r="M128" s="78">
        <v>0</v>
      </c>
      <c r="N128" s="78">
        <v>2.0000000000000001E-4</v>
      </c>
      <c r="O128" s="78">
        <v>0</v>
      </c>
    </row>
    <row r="129" spans="2:15">
      <c r="B129" t="s">
        <v>1355</v>
      </c>
      <c r="C129" t="s">
        <v>1356</v>
      </c>
      <c r="D129" t="s">
        <v>100</v>
      </c>
      <c r="E129" t="s">
        <v>123</v>
      </c>
      <c r="F129" t="s">
        <v>1357</v>
      </c>
      <c r="G129" t="s">
        <v>533</v>
      </c>
      <c r="H129" t="s">
        <v>102</v>
      </c>
      <c r="I129" s="77">
        <v>4.71</v>
      </c>
      <c r="J129" s="77">
        <v>3146</v>
      </c>
      <c r="K129" s="77">
        <v>0</v>
      </c>
      <c r="L129" s="77">
        <v>0.14817659999999999</v>
      </c>
      <c r="M129" s="78">
        <v>0</v>
      </c>
      <c r="N129" s="78">
        <v>1.6000000000000001E-3</v>
      </c>
      <c r="O129" s="78">
        <v>2.9999999999999997E-4</v>
      </c>
    </row>
    <row r="130" spans="2:15">
      <c r="B130" t="s">
        <v>1358</v>
      </c>
      <c r="C130" t="s">
        <v>1359</v>
      </c>
      <c r="D130" t="s">
        <v>100</v>
      </c>
      <c r="E130" t="s">
        <v>123</v>
      </c>
      <c r="F130" t="s">
        <v>1360</v>
      </c>
      <c r="G130" t="s">
        <v>1361</v>
      </c>
      <c r="H130" t="s">
        <v>102</v>
      </c>
      <c r="I130" s="77">
        <v>0.69</v>
      </c>
      <c r="J130" s="77">
        <v>1868</v>
      </c>
      <c r="K130" s="77">
        <v>0</v>
      </c>
      <c r="L130" s="77">
        <v>1.28892E-2</v>
      </c>
      <c r="M130" s="78">
        <v>0</v>
      </c>
      <c r="N130" s="78">
        <v>1E-4</v>
      </c>
      <c r="O130" s="78">
        <v>0</v>
      </c>
    </row>
    <row r="131" spans="2:15">
      <c r="B131" t="s">
        <v>1362</v>
      </c>
      <c r="C131" t="s">
        <v>1363</v>
      </c>
      <c r="D131" t="s">
        <v>100</v>
      </c>
      <c r="E131" t="s">
        <v>123</v>
      </c>
      <c r="F131" t="s">
        <v>1364</v>
      </c>
      <c r="G131" t="s">
        <v>1365</v>
      </c>
      <c r="H131" t="s">
        <v>102</v>
      </c>
      <c r="I131" s="77">
        <v>2.69</v>
      </c>
      <c r="J131" s="77">
        <v>472.1</v>
      </c>
      <c r="K131" s="77">
        <v>0</v>
      </c>
      <c r="L131" s="77">
        <v>1.2699490000000001E-2</v>
      </c>
      <c r="M131" s="78">
        <v>0</v>
      </c>
      <c r="N131" s="78">
        <v>1E-4</v>
      </c>
      <c r="O131" s="78">
        <v>0</v>
      </c>
    </row>
    <row r="132" spans="2:15">
      <c r="B132" t="s">
        <v>1366</v>
      </c>
      <c r="C132" t="s">
        <v>1367</v>
      </c>
      <c r="D132" t="s">
        <v>100</v>
      </c>
      <c r="E132" t="s">
        <v>123</v>
      </c>
      <c r="F132" t="s">
        <v>1368</v>
      </c>
      <c r="G132" t="s">
        <v>112</v>
      </c>
      <c r="H132" t="s">
        <v>102</v>
      </c>
      <c r="I132" s="77">
        <v>2.82</v>
      </c>
      <c r="J132" s="77">
        <v>2414</v>
      </c>
      <c r="K132" s="77">
        <v>0</v>
      </c>
      <c r="L132" s="77">
        <v>6.8074800000000005E-2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1369</v>
      </c>
      <c r="C133" t="s">
        <v>1370</v>
      </c>
      <c r="D133" t="s">
        <v>100</v>
      </c>
      <c r="E133" t="s">
        <v>123</v>
      </c>
      <c r="F133" t="s">
        <v>1371</v>
      </c>
      <c r="G133" t="s">
        <v>112</v>
      </c>
      <c r="H133" t="s">
        <v>102</v>
      </c>
      <c r="I133" s="77">
        <v>0.66</v>
      </c>
      <c r="J133" s="77">
        <v>11370</v>
      </c>
      <c r="K133" s="77">
        <v>0</v>
      </c>
      <c r="L133" s="77">
        <v>7.5041999999999998E-2</v>
      </c>
      <c r="M133" s="78">
        <v>0</v>
      </c>
      <c r="N133" s="78">
        <v>8.0000000000000004E-4</v>
      </c>
      <c r="O133" s="78">
        <v>1E-4</v>
      </c>
    </row>
    <row r="134" spans="2:15">
      <c r="B134" t="s">
        <v>1372</v>
      </c>
      <c r="C134" t="s">
        <v>1373</v>
      </c>
      <c r="D134" t="s">
        <v>100</v>
      </c>
      <c r="E134" t="s">
        <v>123</v>
      </c>
      <c r="F134" t="s">
        <v>1374</v>
      </c>
      <c r="G134" t="s">
        <v>112</v>
      </c>
      <c r="H134" t="s">
        <v>102</v>
      </c>
      <c r="I134" s="77">
        <v>15.52</v>
      </c>
      <c r="J134" s="77">
        <v>570</v>
      </c>
      <c r="K134" s="77">
        <v>1.5299999999999999E-3</v>
      </c>
      <c r="L134" s="77">
        <v>8.9994000000000005E-2</v>
      </c>
      <c r="M134" s="78">
        <v>0</v>
      </c>
      <c r="N134" s="78">
        <v>1E-3</v>
      </c>
      <c r="O134" s="78">
        <v>2.0000000000000001E-4</v>
      </c>
    </row>
    <row r="135" spans="2:15">
      <c r="B135" t="s">
        <v>1375</v>
      </c>
      <c r="C135" t="s">
        <v>1376</v>
      </c>
      <c r="D135" t="s">
        <v>100</v>
      </c>
      <c r="E135" t="s">
        <v>123</v>
      </c>
      <c r="F135" t="s">
        <v>654</v>
      </c>
      <c r="G135" t="s">
        <v>112</v>
      </c>
      <c r="H135" t="s">
        <v>102</v>
      </c>
      <c r="I135" s="77">
        <v>2.2000000000000002</v>
      </c>
      <c r="J135" s="77">
        <v>7</v>
      </c>
      <c r="K135" s="77">
        <v>0</v>
      </c>
      <c r="L135" s="77">
        <v>1.54E-4</v>
      </c>
      <c r="M135" s="78">
        <v>0</v>
      </c>
      <c r="N135" s="78">
        <v>0</v>
      </c>
      <c r="O135" s="78">
        <v>0</v>
      </c>
    </row>
    <row r="136" spans="2:15">
      <c r="B136" t="s">
        <v>1377</v>
      </c>
      <c r="C136" t="s">
        <v>1378</v>
      </c>
      <c r="D136" t="s">
        <v>100</v>
      </c>
      <c r="E136" t="s">
        <v>123</v>
      </c>
      <c r="F136" t="s">
        <v>1379</v>
      </c>
      <c r="G136" t="s">
        <v>112</v>
      </c>
      <c r="H136" t="s">
        <v>102</v>
      </c>
      <c r="I136" s="77">
        <v>3.24</v>
      </c>
      <c r="J136" s="77">
        <v>9315</v>
      </c>
      <c r="K136" s="77">
        <v>0</v>
      </c>
      <c r="L136" s="77">
        <v>0.30180600000000002</v>
      </c>
      <c r="M136" s="78">
        <v>0</v>
      </c>
      <c r="N136" s="78">
        <v>3.3E-3</v>
      </c>
      <c r="O136" s="78">
        <v>5.9999999999999995E-4</v>
      </c>
    </row>
    <row r="137" spans="2:15">
      <c r="B137" t="s">
        <v>1380</v>
      </c>
      <c r="C137" t="s">
        <v>1381</v>
      </c>
      <c r="D137" t="s">
        <v>100</v>
      </c>
      <c r="E137" t="s">
        <v>123</v>
      </c>
      <c r="F137" t="s">
        <v>1382</v>
      </c>
      <c r="G137" t="s">
        <v>1089</v>
      </c>
      <c r="H137" t="s">
        <v>102</v>
      </c>
      <c r="I137" s="77">
        <v>3.26</v>
      </c>
      <c r="J137" s="77">
        <v>1233</v>
      </c>
      <c r="K137" s="77">
        <v>0</v>
      </c>
      <c r="L137" s="77">
        <v>4.0195799999999997E-2</v>
      </c>
      <c r="M137" s="78">
        <v>0</v>
      </c>
      <c r="N137" s="78">
        <v>4.0000000000000002E-4</v>
      </c>
      <c r="O137" s="78">
        <v>1E-4</v>
      </c>
    </row>
    <row r="138" spans="2:15">
      <c r="B138" t="s">
        <v>1383</v>
      </c>
      <c r="C138" t="s">
        <v>1384</v>
      </c>
      <c r="D138" t="s">
        <v>100</v>
      </c>
      <c r="E138" t="s">
        <v>123</v>
      </c>
      <c r="F138" t="s">
        <v>1385</v>
      </c>
      <c r="G138" t="s">
        <v>1386</v>
      </c>
      <c r="H138" t="s">
        <v>102</v>
      </c>
      <c r="I138" s="77">
        <v>4.49</v>
      </c>
      <c r="J138" s="77">
        <v>514.70000000000005</v>
      </c>
      <c r="K138" s="77">
        <v>0</v>
      </c>
      <c r="L138" s="77">
        <v>2.311003E-2</v>
      </c>
      <c r="M138" s="78">
        <v>0</v>
      </c>
      <c r="N138" s="78">
        <v>2.9999999999999997E-4</v>
      </c>
      <c r="O138" s="78">
        <v>0</v>
      </c>
    </row>
    <row r="139" spans="2:15">
      <c r="B139" t="s">
        <v>1387</v>
      </c>
      <c r="C139" t="s">
        <v>1388</v>
      </c>
      <c r="D139" t="s">
        <v>100</v>
      </c>
      <c r="E139" t="s">
        <v>123</v>
      </c>
      <c r="F139" t="s">
        <v>1389</v>
      </c>
      <c r="G139" t="s">
        <v>461</v>
      </c>
      <c r="H139" t="s">
        <v>102</v>
      </c>
      <c r="I139" s="77">
        <v>5.55</v>
      </c>
      <c r="J139" s="77">
        <v>1146</v>
      </c>
      <c r="K139" s="77">
        <v>0</v>
      </c>
      <c r="L139" s="77">
        <v>6.3603000000000007E-2</v>
      </c>
      <c r="M139" s="78">
        <v>0</v>
      </c>
      <c r="N139" s="78">
        <v>6.9999999999999999E-4</v>
      </c>
      <c r="O139" s="78">
        <v>1E-4</v>
      </c>
    </row>
    <row r="140" spans="2:15">
      <c r="B140" t="s">
        <v>1390</v>
      </c>
      <c r="C140" t="s">
        <v>1391</v>
      </c>
      <c r="D140" t="s">
        <v>100</v>
      </c>
      <c r="E140" t="s">
        <v>123</v>
      </c>
      <c r="F140" t="s">
        <v>1392</v>
      </c>
      <c r="G140" t="s">
        <v>461</v>
      </c>
      <c r="H140" t="s">
        <v>102</v>
      </c>
      <c r="I140" s="77">
        <v>3.47</v>
      </c>
      <c r="J140" s="77">
        <v>702.3</v>
      </c>
      <c r="K140" s="77">
        <v>0</v>
      </c>
      <c r="L140" s="77">
        <v>2.4369809999999999E-2</v>
      </c>
      <c r="M140" s="78">
        <v>0</v>
      </c>
      <c r="N140" s="78">
        <v>2.9999999999999997E-4</v>
      </c>
      <c r="O140" s="78">
        <v>0</v>
      </c>
    </row>
    <row r="141" spans="2:15">
      <c r="B141" t="s">
        <v>1393</v>
      </c>
      <c r="C141" t="s">
        <v>1394</v>
      </c>
      <c r="D141" t="s">
        <v>100</v>
      </c>
      <c r="E141" t="s">
        <v>123</v>
      </c>
      <c r="F141" t="s">
        <v>1395</v>
      </c>
      <c r="G141" t="s">
        <v>461</v>
      </c>
      <c r="H141" t="s">
        <v>102</v>
      </c>
      <c r="I141" s="77">
        <v>1.52</v>
      </c>
      <c r="J141" s="77">
        <v>535.29999999999995</v>
      </c>
      <c r="K141" s="77">
        <v>0</v>
      </c>
      <c r="L141" s="77">
        <v>8.1365599999999993E-3</v>
      </c>
      <c r="M141" s="78">
        <v>0</v>
      </c>
      <c r="N141" s="78">
        <v>1E-4</v>
      </c>
      <c r="O141" s="78">
        <v>0</v>
      </c>
    </row>
    <row r="142" spans="2:15">
      <c r="B142" t="s">
        <v>1396</v>
      </c>
      <c r="C142" t="s">
        <v>1397</v>
      </c>
      <c r="D142" t="s">
        <v>100</v>
      </c>
      <c r="E142" t="s">
        <v>123</v>
      </c>
      <c r="F142" t="s">
        <v>1398</v>
      </c>
      <c r="G142" t="s">
        <v>461</v>
      </c>
      <c r="H142" t="s">
        <v>102</v>
      </c>
      <c r="I142" s="77">
        <v>26.45</v>
      </c>
      <c r="J142" s="77">
        <v>1040</v>
      </c>
      <c r="K142" s="77">
        <v>0</v>
      </c>
      <c r="L142" s="77">
        <v>0.27507999999999999</v>
      </c>
      <c r="M142" s="78">
        <v>0</v>
      </c>
      <c r="N142" s="78">
        <v>3.0000000000000001E-3</v>
      </c>
      <c r="O142" s="78">
        <v>5.0000000000000001E-4</v>
      </c>
    </row>
    <row r="143" spans="2:15">
      <c r="B143" t="s">
        <v>1399</v>
      </c>
      <c r="C143" t="s">
        <v>1400</v>
      </c>
      <c r="D143" t="s">
        <v>100</v>
      </c>
      <c r="E143" t="s">
        <v>123</v>
      </c>
      <c r="F143" t="s">
        <v>1401</v>
      </c>
      <c r="G143" t="s">
        <v>461</v>
      </c>
      <c r="H143" t="s">
        <v>102</v>
      </c>
      <c r="I143" s="77">
        <v>3.32</v>
      </c>
      <c r="J143" s="77">
        <v>3273</v>
      </c>
      <c r="K143" s="77">
        <v>0</v>
      </c>
      <c r="L143" s="77">
        <v>0.1086636</v>
      </c>
      <c r="M143" s="78">
        <v>0</v>
      </c>
      <c r="N143" s="78">
        <v>1.1999999999999999E-3</v>
      </c>
      <c r="O143" s="78">
        <v>2.0000000000000001E-4</v>
      </c>
    </row>
    <row r="144" spans="2:15">
      <c r="B144" t="s">
        <v>1402</v>
      </c>
      <c r="C144" t="s">
        <v>1403</v>
      </c>
      <c r="D144" t="s">
        <v>100</v>
      </c>
      <c r="E144" t="s">
        <v>123</v>
      </c>
      <c r="F144" t="s">
        <v>1404</v>
      </c>
      <c r="G144" t="s">
        <v>461</v>
      </c>
      <c r="H144" t="s">
        <v>102</v>
      </c>
      <c r="I144" s="77">
        <v>16.989999999999998</v>
      </c>
      <c r="J144" s="77">
        <v>279.10000000000002</v>
      </c>
      <c r="K144" s="77">
        <v>0</v>
      </c>
      <c r="L144" s="77">
        <v>4.7419089999999997E-2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1405</v>
      </c>
      <c r="C145" t="s">
        <v>1406</v>
      </c>
      <c r="D145" t="s">
        <v>100</v>
      </c>
      <c r="E145" t="s">
        <v>123</v>
      </c>
      <c r="F145" t="s">
        <v>1407</v>
      </c>
      <c r="G145" t="s">
        <v>461</v>
      </c>
      <c r="H145" t="s">
        <v>102</v>
      </c>
      <c r="I145" s="77">
        <v>1.03</v>
      </c>
      <c r="J145" s="77">
        <v>5515</v>
      </c>
      <c r="K145" s="77">
        <v>6.2E-4</v>
      </c>
      <c r="L145" s="77">
        <v>5.7424500000000003E-2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1408</v>
      </c>
      <c r="C146" t="s">
        <v>1409</v>
      </c>
      <c r="D146" t="s">
        <v>100</v>
      </c>
      <c r="E146" t="s">
        <v>123</v>
      </c>
      <c r="F146" t="s">
        <v>1410</v>
      </c>
      <c r="G146" t="s">
        <v>461</v>
      </c>
      <c r="H146" t="s">
        <v>102</v>
      </c>
      <c r="I146" s="77">
        <v>4.0199999999999996</v>
      </c>
      <c r="J146" s="77">
        <v>1053</v>
      </c>
      <c r="K146" s="77">
        <v>0</v>
      </c>
      <c r="L146" s="77">
        <v>4.2330600000000003E-2</v>
      </c>
      <c r="M146" s="78">
        <v>0</v>
      </c>
      <c r="N146" s="78">
        <v>5.0000000000000001E-4</v>
      </c>
      <c r="O146" s="78">
        <v>1E-4</v>
      </c>
    </row>
    <row r="147" spans="2:15">
      <c r="B147" t="s">
        <v>1411</v>
      </c>
      <c r="C147" t="s">
        <v>1412</v>
      </c>
      <c r="D147" t="s">
        <v>100</v>
      </c>
      <c r="E147" t="s">
        <v>123</v>
      </c>
      <c r="F147" t="s">
        <v>1413</v>
      </c>
      <c r="G147" t="s">
        <v>1108</v>
      </c>
      <c r="H147" t="s">
        <v>102</v>
      </c>
      <c r="I147" s="77">
        <v>2.41</v>
      </c>
      <c r="J147" s="77">
        <v>1966</v>
      </c>
      <c r="K147" s="77">
        <v>2.7000000000000001E-3</v>
      </c>
      <c r="L147" s="77">
        <v>5.0080600000000003E-2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1414</v>
      </c>
      <c r="C148" t="s">
        <v>1415</v>
      </c>
      <c r="D148" t="s">
        <v>100</v>
      </c>
      <c r="E148" t="s">
        <v>123</v>
      </c>
      <c r="F148" t="s">
        <v>1416</v>
      </c>
      <c r="G148" t="s">
        <v>1108</v>
      </c>
      <c r="H148" t="s">
        <v>102</v>
      </c>
      <c r="I148" s="77">
        <v>0.1</v>
      </c>
      <c r="J148" s="77">
        <v>14700</v>
      </c>
      <c r="K148" s="77">
        <v>0</v>
      </c>
      <c r="L148" s="77">
        <v>1.47E-2</v>
      </c>
      <c r="M148" s="78">
        <v>0</v>
      </c>
      <c r="N148" s="78">
        <v>2.0000000000000001E-4</v>
      </c>
      <c r="O148" s="78">
        <v>0</v>
      </c>
    </row>
    <row r="149" spans="2:15">
      <c r="B149" t="s">
        <v>1417</v>
      </c>
      <c r="C149" t="s">
        <v>1418</v>
      </c>
      <c r="D149" t="s">
        <v>100</v>
      </c>
      <c r="E149" t="s">
        <v>123</v>
      </c>
      <c r="F149" t="s">
        <v>1419</v>
      </c>
      <c r="G149" t="s">
        <v>1108</v>
      </c>
      <c r="H149" t="s">
        <v>102</v>
      </c>
      <c r="I149" s="77">
        <v>1.75</v>
      </c>
      <c r="J149" s="77">
        <v>8299</v>
      </c>
      <c r="K149" s="77">
        <v>0</v>
      </c>
      <c r="L149" s="77">
        <v>0.14523249999999999</v>
      </c>
      <c r="M149" s="78">
        <v>0</v>
      </c>
      <c r="N149" s="78">
        <v>1.6000000000000001E-3</v>
      </c>
      <c r="O149" s="78">
        <v>2.9999999999999997E-4</v>
      </c>
    </row>
    <row r="150" spans="2:15">
      <c r="B150" t="s">
        <v>1420</v>
      </c>
      <c r="C150" t="s">
        <v>1421</v>
      </c>
      <c r="D150" t="s">
        <v>100</v>
      </c>
      <c r="E150" t="s">
        <v>123</v>
      </c>
      <c r="F150" t="s">
        <v>1422</v>
      </c>
      <c r="G150" t="s">
        <v>1423</v>
      </c>
      <c r="H150" t="s">
        <v>102</v>
      </c>
      <c r="I150" s="77">
        <v>3.33</v>
      </c>
      <c r="J150" s="77">
        <v>738.2</v>
      </c>
      <c r="K150" s="77">
        <v>0</v>
      </c>
      <c r="L150" s="77">
        <v>2.4582059999999999E-2</v>
      </c>
      <c r="M150" s="78">
        <v>0</v>
      </c>
      <c r="N150" s="78">
        <v>2.9999999999999997E-4</v>
      </c>
      <c r="O150" s="78">
        <v>0</v>
      </c>
    </row>
    <row r="151" spans="2:15">
      <c r="B151" t="s">
        <v>1424</v>
      </c>
      <c r="C151" t="s">
        <v>1425</v>
      </c>
      <c r="D151" t="s">
        <v>100</v>
      </c>
      <c r="E151" t="s">
        <v>123</v>
      </c>
      <c r="F151" t="s">
        <v>1426</v>
      </c>
      <c r="G151" t="s">
        <v>627</v>
      </c>
      <c r="H151" t="s">
        <v>102</v>
      </c>
      <c r="I151" s="77">
        <v>1.65</v>
      </c>
      <c r="J151" s="77">
        <v>6895</v>
      </c>
      <c r="K151" s="77">
        <v>0</v>
      </c>
      <c r="L151" s="77">
        <v>0.11376749999999999</v>
      </c>
      <c r="M151" s="78">
        <v>0</v>
      </c>
      <c r="N151" s="78">
        <v>1.1999999999999999E-3</v>
      </c>
      <c r="O151" s="78">
        <v>2.0000000000000001E-4</v>
      </c>
    </row>
    <row r="152" spans="2:15">
      <c r="B152" t="s">
        <v>1427</v>
      </c>
      <c r="C152" t="s">
        <v>1428</v>
      </c>
      <c r="D152" t="s">
        <v>100</v>
      </c>
      <c r="E152" t="s">
        <v>123</v>
      </c>
      <c r="F152" t="s">
        <v>1429</v>
      </c>
      <c r="G152" t="s">
        <v>710</v>
      </c>
      <c r="H152" t="s">
        <v>102</v>
      </c>
      <c r="I152" s="77">
        <v>4.92</v>
      </c>
      <c r="J152" s="77">
        <v>542.5</v>
      </c>
      <c r="K152" s="77">
        <v>0</v>
      </c>
      <c r="L152" s="77">
        <v>2.6690999999999999E-2</v>
      </c>
      <c r="M152" s="78">
        <v>0</v>
      </c>
      <c r="N152" s="78">
        <v>2.9999999999999997E-4</v>
      </c>
      <c r="O152" s="78">
        <v>1E-4</v>
      </c>
    </row>
    <row r="153" spans="2:15">
      <c r="B153" t="s">
        <v>1430</v>
      </c>
      <c r="C153" t="s">
        <v>1431</v>
      </c>
      <c r="D153" t="s">
        <v>100</v>
      </c>
      <c r="E153" t="s">
        <v>123</v>
      </c>
      <c r="F153" t="s">
        <v>1432</v>
      </c>
      <c r="G153" t="s">
        <v>710</v>
      </c>
      <c r="H153" t="s">
        <v>102</v>
      </c>
      <c r="I153" s="77">
        <v>16.989999999999998</v>
      </c>
      <c r="J153" s="77">
        <v>192.8</v>
      </c>
      <c r="K153" s="77">
        <v>0</v>
      </c>
      <c r="L153" s="77">
        <v>3.2756720000000003E-2</v>
      </c>
      <c r="M153" s="78">
        <v>0</v>
      </c>
      <c r="N153" s="78">
        <v>4.0000000000000002E-4</v>
      </c>
      <c r="O153" s="78">
        <v>1E-4</v>
      </c>
    </row>
    <row r="154" spans="2:15">
      <c r="B154" t="s">
        <v>1433</v>
      </c>
      <c r="C154" t="s">
        <v>1434</v>
      </c>
      <c r="D154" t="s">
        <v>100</v>
      </c>
      <c r="E154" t="s">
        <v>123</v>
      </c>
      <c r="F154" t="s">
        <v>1435</v>
      </c>
      <c r="G154" t="s">
        <v>710</v>
      </c>
      <c r="H154" t="s">
        <v>102</v>
      </c>
      <c r="I154" s="77">
        <v>6.52</v>
      </c>
      <c r="J154" s="77">
        <v>759.4</v>
      </c>
      <c r="K154" s="77">
        <v>0</v>
      </c>
      <c r="L154" s="77">
        <v>4.9512880000000002E-2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1436</v>
      </c>
      <c r="C155" t="s">
        <v>1437</v>
      </c>
      <c r="D155" t="s">
        <v>100</v>
      </c>
      <c r="E155" t="s">
        <v>123</v>
      </c>
      <c r="F155" t="s">
        <v>1438</v>
      </c>
      <c r="G155" t="s">
        <v>745</v>
      </c>
      <c r="H155" t="s">
        <v>102</v>
      </c>
      <c r="I155" s="77">
        <v>1.37</v>
      </c>
      <c r="J155" s="77">
        <v>9300</v>
      </c>
      <c r="K155" s="77">
        <v>0</v>
      </c>
      <c r="L155" s="77">
        <v>0.12741</v>
      </c>
      <c r="M155" s="78">
        <v>0</v>
      </c>
      <c r="N155" s="78">
        <v>1.4E-3</v>
      </c>
      <c r="O155" s="78">
        <v>2.0000000000000001E-4</v>
      </c>
    </row>
    <row r="156" spans="2:15">
      <c r="B156" t="s">
        <v>1439</v>
      </c>
      <c r="C156" t="s">
        <v>1440</v>
      </c>
      <c r="D156" t="s">
        <v>100</v>
      </c>
      <c r="E156" t="s">
        <v>123</v>
      </c>
      <c r="F156" t="s">
        <v>1441</v>
      </c>
      <c r="G156" t="s">
        <v>745</v>
      </c>
      <c r="H156" t="s">
        <v>102</v>
      </c>
      <c r="I156" s="77">
        <v>18.47</v>
      </c>
      <c r="J156" s="77">
        <v>424.7</v>
      </c>
      <c r="K156" s="77">
        <v>0</v>
      </c>
      <c r="L156" s="77">
        <v>7.8442090000000006E-2</v>
      </c>
      <c r="M156" s="78">
        <v>0</v>
      </c>
      <c r="N156" s="78">
        <v>8.9999999999999998E-4</v>
      </c>
      <c r="O156" s="78">
        <v>1E-4</v>
      </c>
    </row>
    <row r="157" spans="2:15">
      <c r="B157" t="s">
        <v>1442</v>
      </c>
      <c r="C157" t="s">
        <v>1443</v>
      </c>
      <c r="D157" t="s">
        <v>100</v>
      </c>
      <c r="E157" t="s">
        <v>123</v>
      </c>
      <c r="F157" t="s">
        <v>1444</v>
      </c>
      <c r="G157" t="s">
        <v>745</v>
      </c>
      <c r="H157" t="s">
        <v>102</v>
      </c>
      <c r="I157" s="77">
        <v>0.28999999999999998</v>
      </c>
      <c r="J157" s="77">
        <v>18850</v>
      </c>
      <c r="K157" s="77">
        <v>0</v>
      </c>
      <c r="L157" s="77">
        <v>5.4664999999999998E-2</v>
      </c>
      <c r="M157" s="78">
        <v>0</v>
      </c>
      <c r="N157" s="78">
        <v>5.9999999999999995E-4</v>
      </c>
      <c r="O157" s="78">
        <v>1E-4</v>
      </c>
    </row>
    <row r="158" spans="2:15">
      <c r="B158" t="s">
        <v>1445</v>
      </c>
      <c r="C158" t="s">
        <v>1446</v>
      </c>
      <c r="D158" t="s">
        <v>100</v>
      </c>
      <c r="E158" t="s">
        <v>123</v>
      </c>
      <c r="F158" t="s">
        <v>1447</v>
      </c>
      <c r="G158" t="s">
        <v>745</v>
      </c>
      <c r="H158" t="s">
        <v>102</v>
      </c>
      <c r="I158" s="77">
        <v>2.08</v>
      </c>
      <c r="J158" s="77">
        <v>226</v>
      </c>
      <c r="K158" s="77">
        <v>0</v>
      </c>
      <c r="L158" s="77">
        <v>4.7007999999999998E-3</v>
      </c>
      <c r="M158" s="78">
        <v>0</v>
      </c>
      <c r="N158" s="78">
        <v>1E-4</v>
      </c>
      <c r="O158" s="78">
        <v>0</v>
      </c>
    </row>
    <row r="159" spans="2:15">
      <c r="B159" t="s">
        <v>1448</v>
      </c>
      <c r="C159" t="s">
        <v>1449</v>
      </c>
      <c r="D159" t="s">
        <v>100</v>
      </c>
      <c r="E159" t="s">
        <v>123</v>
      </c>
      <c r="F159" t="s">
        <v>1450</v>
      </c>
      <c r="G159" t="s">
        <v>595</v>
      </c>
      <c r="H159" t="s">
        <v>102</v>
      </c>
      <c r="I159" s="77">
        <v>20.11</v>
      </c>
      <c r="J159" s="77">
        <v>435.2</v>
      </c>
      <c r="K159" s="77">
        <v>0</v>
      </c>
      <c r="L159" s="77">
        <v>8.7518719999999994E-2</v>
      </c>
      <c r="M159" s="78">
        <v>0</v>
      </c>
      <c r="N159" s="78">
        <v>8.9999999999999998E-4</v>
      </c>
      <c r="O159" s="78">
        <v>2.0000000000000001E-4</v>
      </c>
    </row>
    <row r="160" spans="2:15">
      <c r="B160" t="s">
        <v>1451</v>
      </c>
      <c r="C160" t="s">
        <v>1452</v>
      </c>
      <c r="D160" t="s">
        <v>100</v>
      </c>
      <c r="E160" t="s">
        <v>123</v>
      </c>
      <c r="F160" t="s">
        <v>798</v>
      </c>
      <c r="G160" t="s">
        <v>336</v>
      </c>
      <c r="H160" t="s">
        <v>102</v>
      </c>
      <c r="I160" s="77">
        <v>22.78</v>
      </c>
      <c r="J160" s="77">
        <v>470.9</v>
      </c>
      <c r="K160" s="77">
        <v>0</v>
      </c>
      <c r="L160" s="77">
        <v>0.10727101999999999</v>
      </c>
      <c r="M160" s="78">
        <v>0</v>
      </c>
      <c r="N160" s="78">
        <v>1.1999999999999999E-3</v>
      </c>
      <c r="O160" s="78">
        <v>2.0000000000000001E-4</v>
      </c>
    </row>
    <row r="161" spans="2:15">
      <c r="B161" t="s">
        <v>1453</v>
      </c>
      <c r="C161" t="s">
        <v>1454</v>
      </c>
      <c r="D161" t="s">
        <v>100</v>
      </c>
      <c r="E161" t="s">
        <v>123</v>
      </c>
      <c r="F161" t="s">
        <v>1455</v>
      </c>
      <c r="G161" t="s">
        <v>1456</v>
      </c>
      <c r="H161" t="s">
        <v>102</v>
      </c>
      <c r="I161" s="77">
        <v>49.64</v>
      </c>
      <c r="J161" s="77">
        <v>165.9</v>
      </c>
      <c r="K161" s="77">
        <v>0</v>
      </c>
      <c r="L161" s="77">
        <v>8.2352759999999997E-2</v>
      </c>
      <c r="M161" s="78">
        <v>0</v>
      </c>
      <c r="N161" s="78">
        <v>8.9999999999999998E-4</v>
      </c>
      <c r="O161" s="78">
        <v>2.0000000000000001E-4</v>
      </c>
    </row>
    <row r="162" spans="2:15">
      <c r="B162" t="s">
        <v>1457</v>
      </c>
      <c r="C162" t="s">
        <v>1458</v>
      </c>
      <c r="D162" t="s">
        <v>100</v>
      </c>
      <c r="E162" t="s">
        <v>123</v>
      </c>
      <c r="F162" t="s">
        <v>1459</v>
      </c>
      <c r="G162" t="s">
        <v>1460</v>
      </c>
      <c r="H162" t="s">
        <v>102</v>
      </c>
      <c r="I162" s="77">
        <v>14.73</v>
      </c>
      <c r="J162" s="77">
        <v>669.3</v>
      </c>
      <c r="K162" s="77">
        <v>0</v>
      </c>
      <c r="L162" s="77">
        <v>9.8587889999999997E-2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1461</v>
      </c>
      <c r="C163" t="s">
        <v>1462</v>
      </c>
      <c r="D163" t="s">
        <v>100</v>
      </c>
      <c r="E163" t="s">
        <v>123</v>
      </c>
      <c r="F163" t="s">
        <v>1463</v>
      </c>
      <c r="G163" t="s">
        <v>125</v>
      </c>
      <c r="H163" t="s">
        <v>102</v>
      </c>
      <c r="I163" s="77">
        <v>0.1</v>
      </c>
      <c r="J163" s="77">
        <v>7518</v>
      </c>
      <c r="K163" s="77">
        <v>0</v>
      </c>
      <c r="L163" s="77">
        <v>7.5180000000000004E-3</v>
      </c>
      <c r="M163" s="78">
        <v>0</v>
      </c>
      <c r="N163" s="78">
        <v>1E-4</v>
      </c>
      <c r="O163" s="78">
        <v>0</v>
      </c>
    </row>
    <row r="164" spans="2:15">
      <c r="B164" t="s">
        <v>1464</v>
      </c>
      <c r="C164" t="s">
        <v>1465</v>
      </c>
      <c r="D164" t="s">
        <v>100</v>
      </c>
      <c r="E164" t="s">
        <v>123</v>
      </c>
      <c r="F164" t="s">
        <v>1466</v>
      </c>
      <c r="G164" t="s">
        <v>125</v>
      </c>
      <c r="H164" t="s">
        <v>102</v>
      </c>
      <c r="I164" s="77">
        <v>16.559999999999999</v>
      </c>
      <c r="J164" s="77">
        <v>129.69999999999999</v>
      </c>
      <c r="K164" s="77">
        <v>0</v>
      </c>
      <c r="L164" s="77">
        <v>2.1478319999999999E-2</v>
      </c>
      <c r="M164" s="78">
        <v>0</v>
      </c>
      <c r="N164" s="78">
        <v>2.0000000000000001E-4</v>
      </c>
      <c r="O164" s="78">
        <v>0</v>
      </c>
    </row>
    <row r="165" spans="2:15">
      <c r="B165" t="s">
        <v>1467</v>
      </c>
      <c r="C165" t="s">
        <v>1468</v>
      </c>
      <c r="D165" t="s">
        <v>100</v>
      </c>
      <c r="E165" t="s">
        <v>123</v>
      </c>
      <c r="F165" t="s">
        <v>1469</v>
      </c>
      <c r="G165" t="s">
        <v>125</v>
      </c>
      <c r="H165" t="s">
        <v>102</v>
      </c>
      <c r="I165" s="77">
        <v>4.17</v>
      </c>
      <c r="J165" s="77">
        <v>372.1</v>
      </c>
      <c r="K165" s="77">
        <v>0</v>
      </c>
      <c r="L165" s="77">
        <v>1.551657E-2</v>
      </c>
      <c r="M165" s="78">
        <v>0</v>
      </c>
      <c r="N165" s="78">
        <v>2.0000000000000001E-4</v>
      </c>
      <c r="O165" s="78">
        <v>0</v>
      </c>
    </row>
    <row r="166" spans="2:15">
      <c r="B166" t="s">
        <v>1470</v>
      </c>
      <c r="C166" t="s">
        <v>1471</v>
      </c>
      <c r="D166" t="s">
        <v>100</v>
      </c>
      <c r="E166" t="s">
        <v>123</v>
      </c>
      <c r="F166" t="s">
        <v>1472</v>
      </c>
      <c r="G166" t="s">
        <v>125</v>
      </c>
      <c r="H166" t="s">
        <v>102</v>
      </c>
      <c r="I166" s="77">
        <v>1.35</v>
      </c>
      <c r="J166" s="77">
        <v>540</v>
      </c>
      <c r="K166" s="77">
        <v>0</v>
      </c>
      <c r="L166" s="77">
        <v>7.2899999999999996E-3</v>
      </c>
      <c r="M166" s="78">
        <v>0</v>
      </c>
      <c r="N166" s="78">
        <v>1E-4</v>
      </c>
      <c r="O166" s="78">
        <v>0</v>
      </c>
    </row>
    <row r="167" spans="2:15">
      <c r="B167" t="s">
        <v>1473</v>
      </c>
      <c r="C167" t="s">
        <v>1474</v>
      </c>
      <c r="D167" t="s">
        <v>100</v>
      </c>
      <c r="E167" t="s">
        <v>123</v>
      </c>
      <c r="F167" t="s">
        <v>1475</v>
      </c>
      <c r="G167" t="s">
        <v>125</v>
      </c>
      <c r="H167" t="s">
        <v>102</v>
      </c>
      <c r="I167" s="77">
        <v>11.04</v>
      </c>
      <c r="J167" s="77">
        <v>241</v>
      </c>
      <c r="K167" s="77">
        <v>0</v>
      </c>
      <c r="L167" s="77">
        <v>2.6606399999999999E-2</v>
      </c>
      <c r="M167" s="78">
        <v>0</v>
      </c>
      <c r="N167" s="78">
        <v>2.9999999999999997E-4</v>
      </c>
      <c r="O167" s="78">
        <v>1E-4</v>
      </c>
    </row>
    <row r="168" spans="2:15">
      <c r="B168" t="s">
        <v>1476</v>
      </c>
      <c r="C168" t="s">
        <v>1477</v>
      </c>
      <c r="D168" t="s">
        <v>100</v>
      </c>
      <c r="E168" t="s">
        <v>123</v>
      </c>
      <c r="F168" t="s">
        <v>1478</v>
      </c>
      <c r="G168" t="s">
        <v>1265</v>
      </c>
      <c r="H168" t="s">
        <v>102</v>
      </c>
      <c r="I168" s="77">
        <v>4.16</v>
      </c>
      <c r="J168" s="77">
        <v>171.5</v>
      </c>
      <c r="K168" s="77">
        <v>0</v>
      </c>
      <c r="L168" s="77">
        <v>7.1343999999999999E-3</v>
      </c>
      <c r="M168" s="78">
        <v>0</v>
      </c>
      <c r="N168" s="78">
        <v>1E-4</v>
      </c>
      <c r="O168" s="78">
        <v>0</v>
      </c>
    </row>
    <row r="169" spans="2:15">
      <c r="B169" t="s">
        <v>1479</v>
      </c>
      <c r="C169" t="s">
        <v>1480</v>
      </c>
      <c r="D169" t="s">
        <v>100</v>
      </c>
      <c r="E169" t="s">
        <v>123</v>
      </c>
      <c r="F169" t="s">
        <v>1481</v>
      </c>
      <c r="G169" t="s">
        <v>1265</v>
      </c>
      <c r="H169" t="s">
        <v>102</v>
      </c>
      <c r="I169" s="77">
        <v>17.27</v>
      </c>
      <c r="J169" s="77">
        <v>17.600000000000001</v>
      </c>
      <c r="K169" s="77">
        <v>0</v>
      </c>
      <c r="L169" s="77">
        <v>3.03952E-3</v>
      </c>
      <c r="M169" s="78">
        <v>0</v>
      </c>
      <c r="N169" s="78">
        <v>0</v>
      </c>
      <c r="O169" s="78">
        <v>0</v>
      </c>
    </row>
    <row r="170" spans="2:15">
      <c r="B170" t="s">
        <v>1482</v>
      </c>
      <c r="C170" t="s">
        <v>1483</v>
      </c>
      <c r="D170" t="s">
        <v>100</v>
      </c>
      <c r="E170" t="s">
        <v>123</v>
      </c>
      <c r="F170" t="s">
        <v>1484</v>
      </c>
      <c r="G170" t="s">
        <v>1265</v>
      </c>
      <c r="H170" t="s">
        <v>102</v>
      </c>
      <c r="I170" s="77">
        <v>2.77</v>
      </c>
      <c r="J170" s="77">
        <v>591.1</v>
      </c>
      <c r="K170" s="77">
        <v>0</v>
      </c>
      <c r="L170" s="77">
        <v>1.6373470000000001E-2</v>
      </c>
      <c r="M170" s="78">
        <v>0</v>
      </c>
      <c r="N170" s="78">
        <v>2.0000000000000001E-4</v>
      </c>
      <c r="O170" s="78">
        <v>0</v>
      </c>
    </row>
    <row r="171" spans="2:15">
      <c r="B171" t="s">
        <v>1485</v>
      </c>
      <c r="C171" t="s">
        <v>1486</v>
      </c>
      <c r="D171" t="s">
        <v>100</v>
      </c>
      <c r="E171" t="s">
        <v>123</v>
      </c>
      <c r="F171" t="s">
        <v>1487</v>
      </c>
      <c r="G171" t="s">
        <v>1269</v>
      </c>
      <c r="H171" t="s">
        <v>102</v>
      </c>
      <c r="I171" s="77">
        <v>10.37</v>
      </c>
      <c r="J171" s="77">
        <v>93.6</v>
      </c>
      <c r="K171" s="77">
        <v>0</v>
      </c>
      <c r="L171" s="77">
        <v>9.7063199999999992E-3</v>
      </c>
      <c r="M171" s="78">
        <v>0</v>
      </c>
      <c r="N171" s="78">
        <v>1E-4</v>
      </c>
      <c r="O171" s="78">
        <v>0</v>
      </c>
    </row>
    <row r="172" spans="2:15">
      <c r="B172" t="s">
        <v>1488</v>
      </c>
      <c r="C172" t="s">
        <v>1489</v>
      </c>
      <c r="D172" t="s">
        <v>100</v>
      </c>
      <c r="E172" t="s">
        <v>123</v>
      </c>
      <c r="F172" t="s">
        <v>1490</v>
      </c>
      <c r="G172" t="s">
        <v>1269</v>
      </c>
      <c r="H172" t="s">
        <v>102</v>
      </c>
      <c r="I172" s="77">
        <v>6.9</v>
      </c>
      <c r="J172" s="77">
        <v>268</v>
      </c>
      <c r="K172" s="77">
        <v>0</v>
      </c>
      <c r="L172" s="77">
        <v>1.8492000000000001E-2</v>
      </c>
      <c r="M172" s="78">
        <v>0</v>
      </c>
      <c r="N172" s="78">
        <v>2.0000000000000001E-4</v>
      </c>
      <c r="O172" s="78">
        <v>0</v>
      </c>
    </row>
    <row r="173" spans="2:15">
      <c r="B173" t="s">
        <v>1491</v>
      </c>
      <c r="C173" t="s">
        <v>1492</v>
      </c>
      <c r="D173" t="s">
        <v>100</v>
      </c>
      <c r="E173" t="s">
        <v>123</v>
      </c>
      <c r="F173" t="s">
        <v>1493</v>
      </c>
      <c r="G173" t="s">
        <v>1269</v>
      </c>
      <c r="H173" t="s">
        <v>102</v>
      </c>
      <c r="I173" s="77">
        <v>9.18</v>
      </c>
      <c r="J173" s="77">
        <v>716.9</v>
      </c>
      <c r="K173" s="77">
        <v>0</v>
      </c>
      <c r="L173" s="77">
        <v>6.5811419999999995E-2</v>
      </c>
      <c r="M173" s="78">
        <v>0</v>
      </c>
      <c r="N173" s="78">
        <v>6.9999999999999999E-4</v>
      </c>
      <c r="O173" s="78">
        <v>1E-4</v>
      </c>
    </row>
    <row r="174" spans="2:15">
      <c r="B174" t="s">
        <v>1494</v>
      </c>
      <c r="C174" t="s">
        <v>1495</v>
      </c>
      <c r="D174" t="s">
        <v>100</v>
      </c>
      <c r="E174" t="s">
        <v>123</v>
      </c>
      <c r="F174" t="s">
        <v>1496</v>
      </c>
      <c r="G174" t="s">
        <v>127</v>
      </c>
      <c r="H174" t="s">
        <v>102</v>
      </c>
      <c r="I174" s="77">
        <v>8.9600000000000009</v>
      </c>
      <c r="J174" s="77">
        <v>426.8</v>
      </c>
      <c r="K174" s="77">
        <v>0</v>
      </c>
      <c r="L174" s="77">
        <v>3.8241280000000002E-2</v>
      </c>
      <c r="M174" s="78">
        <v>0</v>
      </c>
      <c r="N174" s="78">
        <v>4.0000000000000002E-4</v>
      </c>
      <c r="O174" s="78">
        <v>1E-4</v>
      </c>
    </row>
    <row r="175" spans="2:15">
      <c r="B175" t="s">
        <v>1497</v>
      </c>
      <c r="C175" t="s">
        <v>1498</v>
      </c>
      <c r="D175" t="s">
        <v>100</v>
      </c>
      <c r="E175" t="s">
        <v>123</v>
      </c>
      <c r="F175" t="s">
        <v>1499</v>
      </c>
      <c r="G175" t="s">
        <v>127</v>
      </c>
      <c r="H175" t="s">
        <v>102</v>
      </c>
      <c r="I175" s="77">
        <v>3.94</v>
      </c>
      <c r="J175" s="77">
        <v>2113</v>
      </c>
      <c r="K175" s="77">
        <v>0</v>
      </c>
      <c r="L175" s="77">
        <v>8.3252199999999998E-2</v>
      </c>
      <c r="M175" s="78">
        <v>0</v>
      </c>
      <c r="N175" s="78">
        <v>8.9999999999999998E-4</v>
      </c>
      <c r="O175" s="78">
        <v>2.0000000000000001E-4</v>
      </c>
    </row>
    <row r="176" spans="2:15">
      <c r="B176" t="s">
        <v>1500</v>
      </c>
      <c r="C176" t="s">
        <v>1501</v>
      </c>
      <c r="D176" t="s">
        <v>100</v>
      </c>
      <c r="E176" t="s">
        <v>123</v>
      </c>
      <c r="F176" t="s">
        <v>1502</v>
      </c>
      <c r="G176" t="s">
        <v>127</v>
      </c>
      <c r="H176" t="s">
        <v>102</v>
      </c>
      <c r="I176" s="77">
        <v>1.51</v>
      </c>
      <c r="J176" s="77">
        <v>1870</v>
      </c>
      <c r="K176" s="77">
        <v>0</v>
      </c>
      <c r="L176" s="77">
        <v>2.8237000000000002E-2</v>
      </c>
      <c r="M176" s="78">
        <v>0</v>
      </c>
      <c r="N176" s="78">
        <v>2.9999999999999997E-4</v>
      </c>
      <c r="O176" s="78">
        <v>1E-4</v>
      </c>
    </row>
    <row r="177" spans="2:15">
      <c r="B177" t="s">
        <v>1503</v>
      </c>
      <c r="C177" t="s">
        <v>1504</v>
      </c>
      <c r="D177" t="s">
        <v>100</v>
      </c>
      <c r="E177" t="s">
        <v>123</v>
      </c>
      <c r="F177" t="s">
        <v>1505</v>
      </c>
      <c r="G177" t="s">
        <v>127</v>
      </c>
      <c r="H177" t="s">
        <v>102</v>
      </c>
      <c r="I177" s="77">
        <v>16.010000000000002</v>
      </c>
      <c r="J177" s="77">
        <v>405.3</v>
      </c>
      <c r="K177" s="77">
        <v>0</v>
      </c>
      <c r="L177" s="77">
        <v>6.488853E-2</v>
      </c>
      <c r="M177" s="78">
        <v>0</v>
      </c>
      <c r="N177" s="78">
        <v>6.9999999999999999E-4</v>
      </c>
      <c r="O177" s="78">
        <v>1E-4</v>
      </c>
    </row>
    <row r="178" spans="2:15">
      <c r="B178" t="s">
        <v>1506</v>
      </c>
      <c r="C178" t="s">
        <v>1507</v>
      </c>
      <c r="D178" t="s">
        <v>100</v>
      </c>
      <c r="E178" t="s">
        <v>123</v>
      </c>
      <c r="F178" t="s">
        <v>1508</v>
      </c>
      <c r="G178" t="s">
        <v>127</v>
      </c>
      <c r="H178" t="s">
        <v>102</v>
      </c>
      <c r="I178" s="77">
        <v>23.23</v>
      </c>
      <c r="J178" s="77">
        <v>500.1</v>
      </c>
      <c r="K178" s="77">
        <v>0</v>
      </c>
      <c r="L178" s="77">
        <v>0.11617323</v>
      </c>
      <c r="M178" s="78">
        <v>0</v>
      </c>
      <c r="N178" s="78">
        <v>1.2999999999999999E-3</v>
      </c>
      <c r="O178" s="78">
        <v>2.0000000000000001E-4</v>
      </c>
    </row>
    <row r="179" spans="2:15">
      <c r="B179" t="s">
        <v>1509</v>
      </c>
      <c r="C179" t="s">
        <v>1510</v>
      </c>
      <c r="D179" t="s">
        <v>100</v>
      </c>
      <c r="E179" t="s">
        <v>123</v>
      </c>
      <c r="F179" t="s">
        <v>1511</v>
      </c>
      <c r="G179" t="s">
        <v>127</v>
      </c>
      <c r="H179" t="s">
        <v>102</v>
      </c>
      <c r="I179" s="77">
        <v>2.41</v>
      </c>
      <c r="J179" s="77">
        <v>1493</v>
      </c>
      <c r="K179" s="77">
        <v>0</v>
      </c>
      <c r="L179" s="77">
        <v>3.5981300000000001E-2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1512</v>
      </c>
      <c r="C180" t="s">
        <v>1513</v>
      </c>
      <c r="D180" t="s">
        <v>100</v>
      </c>
      <c r="E180" t="s">
        <v>123</v>
      </c>
      <c r="F180" t="s">
        <v>1514</v>
      </c>
      <c r="G180" t="s">
        <v>129</v>
      </c>
      <c r="H180" t="s">
        <v>102</v>
      </c>
      <c r="I180" s="77">
        <v>1.38</v>
      </c>
      <c r="J180" s="77">
        <v>2240</v>
      </c>
      <c r="K180" s="77">
        <v>0</v>
      </c>
      <c r="L180" s="77">
        <v>3.0911999999999999E-2</v>
      </c>
      <c r="M180" s="78">
        <v>0</v>
      </c>
      <c r="N180" s="78">
        <v>2.9999999999999997E-4</v>
      </c>
      <c r="O180" s="78">
        <v>1E-4</v>
      </c>
    </row>
    <row r="181" spans="2:15">
      <c r="B181" t="s">
        <v>1515</v>
      </c>
      <c r="C181" t="s">
        <v>1516</v>
      </c>
      <c r="D181" t="s">
        <v>100</v>
      </c>
      <c r="E181" t="s">
        <v>123</v>
      </c>
      <c r="F181" t="s">
        <v>1517</v>
      </c>
      <c r="G181" t="s">
        <v>129</v>
      </c>
      <c r="H181" t="s">
        <v>102</v>
      </c>
      <c r="I181" s="77">
        <v>27.07</v>
      </c>
      <c r="J181" s="77">
        <v>53.2</v>
      </c>
      <c r="K181" s="77">
        <v>0</v>
      </c>
      <c r="L181" s="77">
        <v>1.4401239999999999E-2</v>
      </c>
      <c r="M181" s="78">
        <v>0</v>
      </c>
      <c r="N181" s="78">
        <v>2.0000000000000001E-4</v>
      </c>
      <c r="O181" s="78">
        <v>0</v>
      </c>
    </row>
    <row r="182" spans="2:15">
      <c r="B182" t="s">
        <v>1518</v>
      </c>
      <c r="C182" t="s">
        <v>1519</v>
      </c>
      <c r="D182" t="s">
        <v>100</v>
      </c>
      <c r="E182" t="s">
        <v>123</v>
      </c>
      <c r="F182" t="s">
        <v>1520</v>
      </c>
      <c r="G182" t="s">
        <v>129</v>
      </c>
      <c r="H182" t="s">
        <v>102</v>
      </c>
      <c r="I182" s="77">
        <v>3.86</v>
      </c>
      <c r="J182" s="77">
        <v>47.4</v>
      </c>
      <c r="K182" s="77">
        <v>0</v>
      </c>
      <c r="L182" s="77">
        <v>1.82964E-3</v>
      </c>
      <c r="M182" s="78">
        <v>0</v>
      </c>
      <c r="N182" s="78">
        <v>0</v>
      </c>
      <c r="O182" s="78">
        <v>0</v>
      </c>
    </row>
    <row r="183" spans="2:15">
      <c r="B183" s="79" t="s">
        <v>1521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205</v>
      </c>
      <c r="C184" t="s">
        <v>205</v>
      </c>
      <c r="E184" s="16"/>
      <c r="F184" s="16"/>
      <c r="G184" t="s">
        <v>205</v>
      </c>
      <c r="H184" t="s">
        <v>205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213</v>
      </c>
      <c r="E185" s="16"/>
      <c r="F185" s="16"/>
      <c r="G185" s="16"/>
      <c r="I185" s="81">
        <v>262.88</v>
      </c>
      <c r="K185" s="81">
        <v>1.6060000000000001E-2</v>
      </c>
      <c r="L185" s="81">
        <v>26.43536869385143</v>
      </c>
      <c r="N185" s="80">
        <v>0.2868</v>
      </c>
      <c r="O185" s="80">
        <v>5.04E-2</v>
      </c>
    </row>
    <row r="186" spans="2:15">
      <c r="B186" s="79" t="s">
        <v>301</v>
      </c>
      <c r="E186" s="16"/>
      <c r="F186" s="16"/>
      <c r="G186" s="16"/>
      <c r="I186" s="81">
        <v>138.28</v>
      </c>
      <c r="K186" s="81">
        <v>0</v>
      </c>
      <c r="L186" s="81">
        <v>8.7758146553252701</v>
      </c>
      <c r="N186" s="80">
        <v>9.5200000000000007E-2</v>
      </c>
      <c r="O186" s="80">
        <v>1.67E-2</v>
      </c>
    </row>
    <row r="187" spans="2:15">
      <c r="B187" t="s">
        <v>1522</v>
      </c>
      <c r="C187" t="s">
        <v>1523</v>
      </c>
      <c r="D187" t="s">
        <v>1524</v>
      </c>
      <c r="E187" t="s">
        <v>808</v>
      </c>
      <c r="F187" t="s">
        <v>1525</v>
      </c>
      <c r="G187" t="s">
        <v>880</v>
      </c>
      <c r="H187" t="s">
        <v>106</v>
      </c>
      <c r="I187" s="77">
        <v>0.55000000000000004</v>
      </c>
      <c r="J187" s="77">
        <v>4109</v>
      </c>
      <c r="K187" s="77">
        <v>0</v>
      </c>
      <c r="L187" s="77">
        <v>8.6985475500000006E-2</v>
      </c>
      <c r="M187" s="78">
        <v>0</v>
      </c>
      <c r="N187" s="78">
        <v>8.9999999999999998E-4</v>
      </c>
      <c r="O187" s="78">
        <v>2.0000000000000001E-4</v>
      </c>
    </row>
    <row r="188" spans="2:15">
      <c r="B188" t="s">
        <v>1526</v>
      </c>
      <c r="C188" t="s">
        <v>1527</v>
      </c>
      <c r="D188" t="s">
        <v>1528</v>
      </c>
      <c r="E188" t="s">
        <v>808</v>
      </c>
      <c r="F188" t="s">
        <v>1529</v>
      </c>
      <c r="G188" t="s">
        <v>872</v>
      </c>
      <c r="H188" t="s">
        <v>106</v>
      </c>
      <c r="I188" s="77">
        <v>0.96</v>
      </c>
      <c r="J188" s="77">
        <v>1832</v>
      </c>
      <c r="K188" s="77">
        <v>0</v>
      </c>
      <c r="L188" s="77">
        <v>6.76931328E-2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1530</v>
      </c>
      <c r="C189" t="s">
        <v>1531</v>
      </c>
      <c r="D189" t="s">
        <v>1524</v>
      </c>
      <c r="E189" t="s">
        <v>808</v>
      </c>
      <c r="F189" t="s">
        <v>1532</v>
      </c>
      <c r="G189" t="s">
        <v>915</v>
      </c>
      <c r="H189" t="s">
        <v>106</v>
      </c>
      <c r="I189" s="77">
        <v>0.72</v>
      </c>
      <c r="J189" s="77">
        <v>2381</v>
      </c>
      <c r="K189" s="77">
        <v>0</v>
      </c>
      <c r="L189" s="77">
        <v>6.5984176800000002E-2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1533</v>
      </c>
      <c r="C190" t="s">
        <v>1534</v>
      </c>
      <c r="D190" t="s">
        <v>1524</v>
      </c>
      <c r="E190" t="s">
        <v>808</v>
      </c>
      <c r="F190" t="s">
        <v>1052</v>
      </c>
      <c r="G190" t="s">
        <v>827</v>
      </c>
      <c r="H190" t="s">
        <v>106</v>
      </c>
      <c r="I190" s="77">
        <v>2.17</v>
      </c>
      <c r="J190" s="77">
        <v>6955</v>
      </c>
      <c r="K190" s="77">
        <v>0</v>
      </c>
      <c r="L190" s="77">
        <v>0.58090455149999998</v>
      </c>
      <c r="M190" s="78">
        <v>0</v>
      </c>
      <c r="N190" s="78">
        <v>6.3E-3</v>
      </c>
      <c r="O190" s="78">
        <v>1.1000000000000001E-3</v>
      </c>
    </row>
    <row r="191" spans="2:15">
      <c r="B191" t="s">
        <v>1535</v>
      </c>
      <c r="C191" t="s">
        <v>1536</v>
      </c>
      <c r="D191" t="s">
        <v>1528</v>
      </c>
      <c r="E191" t="s">
        <v>808</v>
      </c>
      <c r="F191" t="s">
        <v>1537</v>
      </c>
      <c r="G191" t="s">
        <v>962</v>
      </c>
      <c r="H191" t="s">
        <v>106</v>
      </c>
      <c r="I191" s="77">
        <v>1.52</v>
      </c>
      <c r="J191" s="77">
        <v>3095</v>
      </c>
      <c r="K191" s="77">
        <v>0</v>
      </c>
      <c r="L191" s="77">
        <v>0.18107235599999999</v>
      </c>
      <c r="M191" s="78">
        <v>0</v>
      </c>
      <c r="N191" s="78">
        <v>2E-3</v>
      </c>
      <c r="O191" s="78">
        <v>2.9999999999999997E-4</v>
      </c>
    </row>
    <row r="192" spans="2:15">
      <c r="B192" t="s">
        <v>1538</v>
      </c>
      <c r="C192" t="s">
        <v>1539</v>
      </c>
      <c r="D192" t="s">
        <v>1528</v>
      </c>
      <c r="E192" t="s">
        <v>808</v>
      </c>
      <c r="F192" t="s">
        <v>1540</v>
      </c>
      <c r="G192" t="s">
        <v>959</v>
      </c>
      <c r="H192" t="s">
        <v>106</v>
      </c>
      <c r="I192" s="77">
        <v>2.5299999999999998</v>
      </c>
      <c r="J192" s="77">
        <v>169</v>
      </c>
      <c r="K192" s="77">
        <v>0</v>
      </c>
      <c r="L192" s="77">
        <v>1.6457169300000001E-2</v>
      </c>
      <c r="M192" s="78">
        <v>0</v>
      </c>
      <c r="N192" s="78">
        <v>2.0000000000000001E-4</v>
      </c>
      <c r="O192" s="78">
        <v>0</v>
      </c>
    </row>
    <row r="193" spans="2:15">
      <c r="B193" t="s">
        <v>1541</v>
      </c>
      <c r="C193" t="s">
        <v>1542</v>
      </c>
      <c r="D193" t="s">
        <v>1528</v>
      </c>
      <c r="E193" t="s">
        <v>808</v>
      </c>
      <c r="F193" t="s">
        <v>1543</v>
      </c>
      <c r="G193" t="s">
        <v>959</v>
      </c>
      <c r="H193" t="s">
        <v>106</v>
      </c>
      <c r="I193" s="77">
        <v>1.33</v>
      </c>
      <c r="J193" s="77">
        <v>1428.9996000000001</v>
      </c>
      <c r="K193" s="77">
        <v>0</v>
      </c>
      <c r="L193" s="77">
        <v>7.3152918823320007E-2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1544</v>
      </c>
      <c r="C194" t="s">
        <v>1545</v>
      </c>
      <c r="D194" t="s">
        <v>1524</v>
      </c>
      <c r="E194" t="s">
        <v>808</v>
      </c>
      <c r="F194" t="s">
        <v>1546</v>
      </c>
      <c r="G194" t="s">
        <v>1547</v>
      </c>
      <c r="H194" t="s">
        <v>106</v>
      </c>
      <c r="I194" s="77">
        <v>0.99</v>
      </c>
      <c r="J194" s="77">
        <v>3884</v>
      </c>
      <c r="K194" s="77">
        <v>0</v>
      </c>
      <c r="L194" s="77">
        <v>0.1480002084</v>
      </c>
      <c r="M194" s="78">
        <v>0</v>
      </c>
      <c r="N194" s="78">
        <v>1.6000000000000001E-3</v>
      </c>
      <c r="O194" s="78">
        <v>2.9999999999999997E-4</v>
      </c>
    </row>
    <row r="195" spans="2:15">
      <c r="B195" t="s">
        <v>1548</v>
      </c>
      <c r="C195" t="s">
        <v>1549</v>
      </c>
      <c r="D195" t="s">
        <v>1528</v>
      </c>
      <c r="E195" t="s">
        <v>808</v>
      </c>
      <c r="F195" t="s">
        <v>1550</v>
      </c>
      <c r="G195" t="s">
        <v>1551</v>
      </c>
      <c r="H195" t="s">
        <v>106</v>
      </c>
      <c r="I195" s="77">
        <v>0.94</v>
      </c>
      <c r="J195" s="77">
        <v>13074</v>
      </c>
      <c r="K195" s="77">
        <v>0</v>
      </c>
      <c r="L195" s="77">
        <v>0.47302516439999998</v>
      </c>
      <c r="M195" s="78">
        <v>0</v>
      </c>
      <c r="N195" s="78">
        <v>5.1000000000000004E-3</v>
      </c>
      <c r="O195" s="78">
        <v>8.9999999999999998E-4</v>
      </c>
    </row>
    <row r="196" spans="2:15">
      <c r="B196" t="s">
        <v>1552</v>
      </c>
      <c r="C196" t="s">
        <v>1553</v>
      </c>
      <c r="D196" t="s">
        <v>1528</v>
      </c>
      <c r="E196" t="s">
        <v>808</v>
      </c>
      <c r="F196" t="s">
        <v>1215</v>
      </c>
      <c r="G196" t="s">
        <v>1551</v>
      </c>
      <c r="H196" t="s">
        <v>106</v>
      </c>
      <c r="I196" s="77">
        <v>2.31</v>
      </c>
      <c r="J196" s="77">
        <v>6371</v>
      </c>
      <c r="K196" s="77">
        <v>0</v>
      </c>
      <c r="L196" s="77">
        <v>0.56645771489999996</v>
      </c>
      <c r="M196" s="78">
        <v>0</v>
      </c>
      <c r="N196" s="78">
        <v>6.1000000000000004E-3</v>
      </c>
      <c r="O196" s="78">
        <v>1.1000000000000001E-3</v>
      </c>
    </row>
    <row r="197" spans="2:15">
      <c r="B197" t="s">
        <v>1554</v>
      </c>
      <c r="C197" t="s">
        <v>1555</v>
      </c>
      <c r="D197" t="s">
        <v>1528</v>
      </c>
      <c r="E197" t="s">
        <v>808</v>
      </c>
      <c r="F197" t="s">
        <v>1556</v>
      </c>
      <c r="G197" t="s">
        <v>918</v>
      </c>
      <c r="H197" t="s">
        <v>106</v>
      </c>
      <c r="I197" s="77">
        <v>0.79</v>
      </c>
      <c r="J197" s="77">
        <v>2533</v>
      </c>
      <c r="K197" s="77">
        <v>0</v>
      </c>
      <c r="L197" s="77">
        <v>7.7021184300000003E-2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1557</v>
      </c>
      <c r="C198" t="s">
        <v>1558</v>
      </c>
      <c r="D198" t="s">
        <v>1528</v>
      </c>
      <c r="E198" t="s">
        <v>808</v>
      </c>
      <c r="F198" t="s">
        <v>1559</v>
      </c>
      <c r="G198" t="s">
        <v>918</v>
      </c>
      <c r="H198" t="s">
        <v>106</v>
      </c>
      <c r="I198" s="77">
        <v>0.2</v>
      </c>
      <c r="J198" s="77">
        <v>15887</v>
      </c>
      <c r="K198" s="77">
        <v>0</v>
      </c>
      <c r="L198" s="77">
        <v>0.12229812599999999</v>
      </c>
      <c r="M198" s="78">
        <v>0</v>
      </c>
      <c r="N198" s="78">
        <v>1.2999999999999999E-3</v>
      </c>
      <c r="O198" s="78">
        <v>2.0000000000000001E-4</v>
      </c>
    </row>
    <row r="199" spans="2:15">
      <c r="B199" t="s">
        <v>1560</v>
      </c>
      <c r="C199" t="s">
        <v>1561</v>
      </c>
      <c r="D199" t="s">
        <v>1524</v>
      </c>
      <c r="E199" t="s">
        <v>808</v>
      </c>
      <c r="F199" t="s">
        <v>1562</v>
      </c>
      <c r="G199" t="s">
        <v>918</v>
      </c>
      <c r="H199" t="s">
        <v>106</v>
      </c>
      <c r="I199" s="77">
        <v>1.52</v>
      </c>
      <c r="J199" s="77">
        <v>451</v>
      </c>
      <c r="K199" s="77">
        <v>0</v>
      </c>
      <c r="L199" s="77">
        <v>2.63856648E-2</v>
      </c>
      <c r="M199" s="78">
        <v>0</v>
      </c>
      <c r="N199" s="78">
        <v>2.9999999999999997E-4</v>
      </c>
      <c r="O199" s="78">
        <v>1E-4</v>
      </c>
    </row>
    <row r="200" spans="2:15">
      <c r="B200" t="s">
        <v>1563</v>
      </c>
      <c r="C200" t="s">
        <v>1564</v>
      </c>
      <c r="D200" t="s">
        <v>1524</v>
      </c>
      <c r="E200" t="s">
        <v>808</v>
      </c>
      <c r="F200" t="s">
        <v>1565</v>
      </c>
      <c r="G200" t="s">
        <v>918</v>
      </c>
      <c r="H200" t="s">
        <v>106</v>
      </c>
      <c r="I200" s="77">
        <v>3.26</v>
      </c>
      <c r="J200" s="77">
        <v>578</v>
      </c>
      <c r="K200" s="77">
        <v>0</v>
      </c>
      <c r="L200" s="77">
        <v>7.2525937200000001E-2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1566</v>
      </c>
      <c r="C201" t="s">
        <v>1567</v>
      </c>
      <c r="D201" t="s">
        <v>1528</v>
      </c>
      <c r="E201" t="s">
        <v>808</v>
      </c>
      <c r="F201" t="s">
        <v>1568</v>
      </c>
      <c r="G201" t="s">
        <v>918</v>
      </c>
      <c r="H201" t="s">
        <v>120</v>
      </c>
      <c r="I201" s="77">
        <v>27.29</v>
      </c>
      <c r="J201" s="77">
        <v>3.7</v>
      </c>
      <c r="K201" s="77">
        <v>0</v>
      </c>
      <c r="L201" s="77">
        <v>2.4857533139999999E-3</v>
      </c>
      <c r="M201" s="78">
        <v>0</v>
      </c>
      <c r="N201" s="78">
        <v>0</v>
      </c>
      <c r="O201" s="78">
        <v>0</v>
      </c>
    </row>
    <row r="202" spans="2:15">
      <c r="B202" t="s">
        <v>1569</v>
      </c>
      <c r="C202" t="s">
        <v>1570</v>
      </c>
      <c r="D202" t="s">
        <v>1528</v>
      </c>
      <c r="E202" t="s">
        <v>808</v>
      </c>
      <c r="F202" t="s">
        <v>1571</v>
      </c>
      <c r="G202" t="s">
        <v>918</v>
      </c>
      <c r="H202" t="s">
        <v>106</v>
      </c>
      <c r="I202" s="77">
        <v>0.45</v>
      </c>
      <c r="J202" s="77">
        <v>2314.9998999999998</v>
      </c>
      <c r="K202" s="77">
        <v>0</v>
      </c>
      <c r="L202" s="77">
        <v>4.0096955767949999E-2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1572</v>
      </c>
      <c r="C203" t="s">
        <v>1573</v>
      </c>
      <c r="D203" t="s">
        <v>1528</v>
      </c>
      <c r="E203" t="s">
        <v>808</v>
      </c>
      <c r="F203" t="s">
        <v>1574</v>
      </c>
      <c r="G203" t="s">
        <v>918</v>
      </c>
      <c r="H203" t="s">
        <v>106</v>
      </c>
      <c r="I203" s="77">
        <v>0.52</v>
      </c>
      <c r="J203" s="77">
        <v>9109</v>
      </c>
      <c r="K203" s="77">
        <v>0</v>
      </c>
      <c r="L203" s="77">
        <v>0.18231481320000001</v>
      </c>
      <c r="M203" s="78">
        <v>0</v>
      </c>
      <c r="N203" s="78">
        <v>2E-3</v>
      </c>
      <c r="O203" s="78">
        <v>2.9999999999999997E-4</v>
      </c>
    </row>
    <row r="204" spans="2:15">
      <c r="B204" t="s">
        <v>1575</v>
      </c>
      <c r="C204" t="s">
        <v>1576</v>
      </c>
      <c r="D204" t="s">
        <v>1528</v>
      </c>
      <c r="E204" t="s">
        <v>808</v>
      </c>
      <c r="F204" t="s">
        <v>1577</v>
      </c>
      <c r="G204" t="s">
        <v>918</v>
      </c>
      <c r="H204" t="s">
        <v>106</v>
      </c>
      <c r="I204" s="77">
        <v>0.19</v>
      </c>
      <c r="J204" s="77">
        <v>16354</v>
      </c>
      <c r="K204" s="77">
        <v>0</v>
      </c>
      <c r="L204" s="77">
        <v>0.11959843739999999</v>
      </c>
      <c r="M204" s="78">
        <v>0</v>
      </c>
      <c r="N204" s="78">
        <v>1.2999999999999999E-3</v>
      </c>
      <c r="O204" s="78">
        <v>2.0000000000000001E-4</v>
      </c>
    </row>
    <row r="205" spans="2:15">
      <c r="B205" t="s">
        <v>1578</v>
      </c>
      <c r="C205" t="s">
        <v>1579</v>
      </c>
      <c r="D205" t="s">
        <v>1528</v>
      </c>
      <c r="E205" t="s">
        <v>808</v>
      </c>
      <c r="F205" t="s">
        <v>1580</v>
      </c>
      <c r="G205" t="s">
        <v>918</v>
      </c>
      <c r="H205" t="s">
        <v>106</v>
      </c>
      <c r="I205" s="77">
        <v>0.18</v>
      </c>
      <c r="J205" s="77">
        <v>13399</v>
      </c>
      <c r="K205" s="77">
        <v>0</v>
      </c>
      <c r="L205" s="77">
        <v>9.2830951800000006E-2</v>
      </c>
      <c r="M205" s="78">
        <v>0</v>
      </c>
      <c r="N205" s="78">
        <v>1E-3</v>
      </c>
      <c r="O205" s="78">
        <v>2.0000000000000001E-4</v>
      </c>
    </row>
    <row r="206" spans="2:15">
      <c r="B206" t="s">
        <v>1581</v>
      </c>
      <c r="C206" t="s">
        <v>1582</v>
      </c>
      <c r="D206" t="s">
        <v>1528</v>
      </c>
      <c r="E206" t="s">
        <v>808</v>
      </c>
      <c r="F206" t="s">
        <v>1583</v>
      </c>
      <c r="G206" t="s">
        <v>1584</v>
      </c>
      <c r="H206" t="s">
        <v>106</v>
      </c>
      <c r="I206" s="77">
        <v>2.87</v>
      </c>
      <c r="J206" s="77">
        <v>210</v>
      </c>
      <c r="K206" s="77">
        <v>0</v>
      </c>
      <c r="L206" s="77">
        <v>2.3197922999999999E-2</v>
      </c>
      <c r="M206" s="78">
        <v>0</v>
      </c>
      <c r="N206" s="78">
        <v>2.9999999999999997E-4</v>
      </c>
      <c r="O206" s="78">
        <v>0</v>
      </c>
    </row>
    <row r="207" spans="2:15">
      <c r="B207" t="s">
        <v>1585</v>
      </c>
      <c r="C207" t="s">
        <v>1586</v>
      </c>
      <c r="D207" t="s">
        <v>1528</v>
      </c>
      <c r="E207" t="s">
        <v>808</v>
      </c>
      <c r="F207" t="s">
        <v>1587</v>
      </c>
      <c r="G207" t="s">
        <v>1584</v>
      </c>
      <c r="H207" t="s">
        <v>106</v>
      </c>
      <c r="I207" s="77">
        <v>8.61</v>
      </c>
      <c r="J207" s="77">
        <v>191</v>
      </c>
      <c r="K207" s="77">
        <v>0</v>
      </c>
      <c r="L207" s="77">
        <v>6.3297189899999995E-2</v>
      </c>
      <c r="M207" s="78">
        <v>0</v>
      </c>
      <c r="N207" s="78">
        <v>6.9999999999999999E-4</v>
      </c>
      <c r="O207" s="78">
        <v>1E-4</v>
      </c>
    </row>
    <row r="208" spans="2:15">
      <c r="B208" t="s">
        <v>1588</v>
      </c>
      <c r="C208" t="s">
        <v>1589</v>
      </c>
      <c r="D208" t="s">
        <v>1528</v>
      </c>
      <c r="E208" t="s">
        <v>808</v>
      </c>
      <c r="F208" t="s">
        <v>1590</v>
      </c>
      <c r="G208" t="s">
        <v>1584</v>
      </c>
      <c r="H208" t="s">
        <v>106</v>
      </c>
      <c r="I208" s="77">
        <v>1.91</v>
      </c>
      <c r="J208" s="77">
        <v>1321</v>
      </c>
      <c r="K208" s="77">
        <v>0</v>
      </c>
      <c r="L208" s="77">
        <v>9.7114503899999996E-2</v>
      </c>
      <c r="M208" s="78">
        <v>0</v>
      </c>
      <c r="N208" s="78">
        <v>1.1000000000000001E-3</v>
      </c>
      <c r="O208" s="78">
        <v>2.0000000000000001E-4</v>
      </c>
    </row>
    <row r="209" spans="2:15">
      <c r="B209" t="s">
        <v>1591</v>
      </c>
      <c r="C209" t="s">
        <v>1592</v>
      </c>
      <c r="D209" t="s">
        <v>1524</v>
      </c>
      <c r="E209" t="s">
        <v>808</v>
      </c>
      <c r="F209" t="s">
        <v>1593</v>
      </c>
      <c r="G209" t="s">
        <v>1594</v>
      </c>
      <c r="H209" t="s">
        <v>106</v>
      </c>
      <c r="I209" s="77">
        <v>2.2799999999999998</v>
      </c>
      <c r="J209" s="77">
        <v>1033</v>
      </c>
      <c r="K209" s="77">
        <v>0</v>
      </c>
      <c r="L209" s="77">
        <v>9.0653187600000004E-2</v>
      </c>
      <c r="M209" s="78">
        <v>0</v>
      </c>
      <c r="N209" s="78">
        <v>1E-3</v>
      </c>
      <c r="O209" s="78">
        <v>2.0000000000000001E-4</v>
      </c>
    </row>
    <row r="210" spans="2:15">
      <c r="B210" t="s">
        <v>1595</v>
      </c>
      <c r="C210" t="s">
        <v>1596</v>
      </c>
      <c r="D210" t="s">
        <v>1528</v>
      </c>
      <c r="E210" t="s">
        <v>808</v>
      </c>
      <c r="F210" t="s">
        <v>801</v>
      </c>
      <c r="G210" t="s">
        <v>802</v>
      </c>
      <c r="H210" t="s">
        <v>106</v>
      </c>
      <c r="I210" s="77">
        <v>0.01</v>
      </c>
      <c r="J210" s="77">
        <v>19792</v>
      </c>
      <c r="K210" s="77">
        <v>0</v>
      </c>
      <c r="L210" s="77">
        <v>7.6179408000000004E-3</v>
      </c>
      <c r="M210" s="78">
        <v>0</v>
      </c>
      <c r="N210" s="78">
        <v>1E-4</v>
      </c>
      <c r="O210" s="78">
        <v>0</v>
      </c>
    </row>
    <row r="211" spans="2:15">
      <c r="B211" t="s">
        <v>1597</v>
      </c>
      <c r="C211" t="s">
        <v>1598</v>
      </c>
      <c r="D211" t="s">
        <v>1528</v>
      </c>
      <c r="E211" t="s">
        <v>808</v>
      </c>
      <c r="F211" t="s">
        <v>1100</v>
      </c>
      <c r="G211" t="s">
        <v>1101</v>
      </c>
      <c r="H211" t="s">
        <v>106</v>
      </c>
      <c r="I211" s="77">
        <v>2.65</v>
      </c>
      <c r="J211" s="77">
        <v>2471</v>
      </c>
      <c r="K211" s="77">
        <v>0</v>
      </c>
      <c r="L211" s="77">
        <v>0.25203829350000001</v>
      </c>
      <c r="M211" s="78">
        <v>0</v>
      </c>
      <c r="N211" s="78">
        <v>2.7000000000000001E-3</v>
      </c>
      <c r="O211" s="78">
        <v>5.0000000000000001E-4</v>
      </c>
    </row>
    <row r="212" spans="2:15">
      <c r="B212" t="s">
        <v>1599</v>
      </c>
      <c r="C212" t="s">
        <v>1600</v>
      </c>
      <c r="D212" t="s">
        <v>1528</v>
      </c>
      <c r="E212" t="s">
        <v>808</v>
      </c>
      <c r="F212" t="s">
        <v>1104</v>
      </c>
      <c r="G212" t="s">
        <v>1101</v>
      </c>
      <c r="H212" t="s">
        <v>106</v>
      </c>
      <c r="I212" s="77">
        <v>2.13</v>
      </c>
      <c r="J212" s="77">
        <v>11077</v>
      </c>
      <c r="K212" s="77">
        <v>0</v>
      </c>
      <c r="L212" s="77">
        <v>0.90813344490000003</v>
      </c>
      <c r="M212" s="78">
        <v>0</v>
      </c>
      <c r="N212" s="78">
        <v>9.9000000000000008E-3</v>
      </c>
      <c r="O212" s="78">
        <v>1.6999999999999999E-3</v>
      </c>
    </row>
    <row r="213" spans="2:15">
      <c r="B213" t="s">
        <v>1601</v>
      </c>
      <c r="C213" t="s">
        <v>1602</v>
      </c>
      <c r="D213" t="s">
        <v>1528</v>
      </c>
      <c r="E213" t="s">
        <v>808</v>
      </c>
      <c r="F213" t="s">
        <v>1603</v>
      </c>
      <c r="G213" t="s">
        <v>710</v>
      </c>
      <c r="H213" t="s">
        <v>106</v>
      </c>
      <c r="I213" s="77">
        <v>5.42</v>
      </c>
      <c r="J213" s="77">
        <v>613</v>
      </c>
      <c r="K213" s="77">
        <v>0</v>
      </c>
      <c r="L213" s="77">
        <v>0.12788148539999999</v>
      </c>
      <c r="M213" s="78">
        <v>0</v>
      </c>
      <c r="N213" s="78">
        <v>1.4E-3</v>
      </c>
      <c r="O213" s="78">
        <v>2.0000000000000001E-4</v>
      </c>
    </row>
    <row r="214" spans="2:15">
      <c r="B214" t="s">
        <v>1604</v>
      </c>
      <c r="C214" t="s">
        <v>1605</v>
      </c>
      <c r="D214" t="s">
        <v>1524</v>
      </c>
      <c r="E214" t="s">
        <v>808</v>
      </c>
      <c r="F214" t="s">
        <v>831</v>
      </c>
      <c r="G214" t="s">
        <v>832</v>
      </c>
      <c r="H214" t="s">
        <v>106</v>
      </c>
      <c r="I214" s="77">
        <v>55.45</v>
      </c>
      <c r="J214" s="77">
        <v>1022</v>
      </c>
      <c r="K214" s="77">
        <v>0</v>
      </c>
      <c r="L214" s="77">
        <v>2.1812244509999998</v>
      </c>
      <c r="M214" s="78">
        <v>0</v>
      </c>
      <c r="N214" s="78">
        <v>2.3699999999999999E-2</v>
      </c>
      <c r="O214" s="78">
        <v>4.1999999999999997E-3</v>
      </c>
    </row>
    <row r="215" spans="2:15">
      <c r="B215" t="s">
        <v>1606</v>
      </c>
      <c r="C215" t="s">
        <v>1607</v>
      </c>
      <c r="D215" t="s">
        <v>1528</v>
      </c>
      <c r="E215" t="s">
        <v>808</v>
      </c>
      <c r="F215" t="s">
        <v>1608</v>
      </c>
      <c r="G215" t="s">
        <v>125</v>
      </c>
      <c r="H215" t="s">
        <v>106</v>
      </c>
      <c r="I215" s="77">
        <v>1.98</v>
      </c>
      <c r="J215" s="77">
        <v>68.599999999999994</v>
      </c>
      <c r="K215" s="77">
        <v>0</v>
      </c>
      <c r="L215" s="77">
        <v>5.2280197200000001E-3</v>
      </c>
      <c r="M215" s="78">
        <v>0</v>
      </c>
      <c r="N215" s="78">
        <v>1E-4</v>
      </c>
      <c r="O215" s="78">
        <v>0</v>
      </c>
    </row>
    <row r="216" spans="2:15">
      <c r="B216" t="s">
        <v>1609</v>
      </c>
      <c r="C216" t="s">
        <v>1610</v>
      </c>
      <c r="D216" t="s">
        <v>1528</v>
      </c>
      <c r="E216" t="s">
        <v>808</v>
      </c>
      <c r="F216" t="s">
        <v>1130</v>
      </c>
      <c r="G216" t="s">
        <v>129</v>
      </c>
      <c r="H216" t="s">
        <v>106</v>
      </c>
      <c r="I216" s="77">
        <v>2.37</v>
      </c>
      <c r="J216" s="77">
        <v>16780</v>
      </c>
      <c r="K216" s="77">
        <v>0</v>
      </c>
      <c r="L216" s="77">
        <v>1.5306934139999999</v>
      </c>
      <c r="M216" s="78">
        <v>0</v>
      </c>
      <c r="N216" s="78">
        <v>1.66E-2</v>
      </c>
      <c r="O216" s="78">
        <v>2.8999999999999998E-3</v>
      </c>
    </row>
    <row r="217" spans="2:15">
      <c r="B217" t="s">
        <v>1611</v>
      </c>
      <c r="C217" t="s">
        <v>1612</v>
      </c>
      <c r="D217" t="s">
        <v>1528</v>
      </c>
      <c r="E217" t="s">
        <v>808</v>
      </c>
      <c r="F217" t="s">
        <v>1312</v>
      </c>
      <c r="G217" t="s">
        <v>129</v>
      </c>
      <c r="H217" t="s">
        <v>106</v>
      </c>
      <c r="I217" s="77">
        <v>4.18</v>
      </c>
      <c r="J217" s="77">
        <v>3067</v>
      </c>
      <c r="K217" s="77">
        <v>0</v>
      </c>
      <c r="L217" s="77">
        <v>0.4934441094</v>
      </c>
      <c r="M217" s="78">
        <v>0</v>
      </c>
      <c r="N217" s="78">
        <v>5.4000000000000003E-3</v>
      </c>
      <c r="O217" s="78">
        <v>8.9999999999999998E-4</v>
      </c>
    </row>
    <row r="218" spans="2:15">
      <c r="B218" s="79" t="s">
        <v>302</v>
      </c>
      <c r="E218" s="16"/>
      <c r="F218" s="16"/>
      <c r="G218" s="16"/>
      <c r="I218" s="81">
        <v>124.6</v>
      </c>
      <c r="K218" s="81">
        <v>1.6060000000000001E-2</v>
      </c>
      <c r="L218" s="81">
        <v>17.65955403852616</v>
      </c>
      <c r="N218" s="80">
        <v>0.19159999999999999</v>
      </c>
      <c r="O218" s="80">
        <v>3.3700000000000001E-2</v>
      </c>
    </row>
    <row r="219" spans="2:15">
      <c r="B219" t="s">
        <v>1613</v>
      </c>
      <c r="C219" t="s">
        <v>1614</v>
      </c>
      <c r="D219" t="s">
        <v>1528</v>
      </c>
      <c r="E219" t="s">
        <v>808</v>
      </c>
      <c r="F219"/>
      <c r="G219" t="s">
        <v>880</v>
      </c>
      <c r="H219" t="s">
        <v>106</v>
      </c>
      <c r="I219" s="77">
        <v>0.22</v>
      </c>
      <c r="J219" s="77">
        <v>24638</v>
      </c>
      <c r="K219" s="77">
        <v>0</v>
      </c>
      <c r="L219" s="77">
        <v>0.2086296564</v>
      </c>
      <c r="M219" s="78">
        <v>0</v>
      </c>
      <c r="N219" s="78">
        <v>2.3E-3</v>
      </c>
      <c r="O219" s="78">
        <v>4.0000000000000002E-4</v>
      </c>
    </row>
    <row r="220" spans="2:15">
      <c r="B220" t="s">
        <v>1615</v>
      </c>
      <c r="C220" t="s">
        <v>1616</v>
      </c>
      <c r="D220" t="s">
        <v>1524</v>
      </c>
      <c r="E220" t="s">
        <v>808</v>
      </c>
      <c r="F220"/>
      <c r="G220" t="s">
        <v>860</v>
      </c>
      <c r="H220" t="s">
        <v>106</v>
      </c>
      <c r="I220" s="77">
        <v>3.63</v>
      </c>
      <c r="J220" s="77">
        <v>2756</v>
      </c>
      <c r="K220" s="77">
        <v>3.3300000000000001E-3</v>
      </c>
      <c r="L220" s="77">
        <v>0.38839473720000001</v>
      </c>
      <c r="M220" s="78">
        <v>0</v>
      </c>
      <c r="N220" s="78">
        <v>4.1999999999999997E-3</v>
      </c>
      <c r="O220" s="78">
        <v>6.9999999999999999E-4</v>
      </c>
    </row>
    <row r="221" spans="2:15">
      <c r="B221" t="s">
        <v>1617</v>
      </c>
      <c r="C221" t="s">
        <v>1618</v>
      </c>
      <c r="D221" t="s">
        <v>1524</v>
      </c>
      <c r="E221" t="s">
        <v>808</v>
      </c>
      <c r="F221"/>
      <c r="G221" t="s">
        <v>860</v>
      </c>
      <c r="H221" t="s">
        <v>106</v>
      </c>
      <c r="I221" s="77">
        <v>0.74</v>
      </c>
      <c r="J221" s="77">
        <v>14759</v>
      </c>
      <c r="K221" s="77">
        <v>0</v>
      </c>
      <c r="L221" s="77">
        <v>0.4203746934</v>
      </c>
      <c r="M221" s="78">
        <v>0</v>
      </c>
      <c r="N221" s="78">
        <v>4.5999999999999999E-3</v>
      </c>
      <c r="O221" s="78">
        <v>8.0000000000000004E-4</v>
      </c>
    </row>
    <row r="222" spans="2:15">
      <c r="B222" t="s">
        <v>1619</v>
      </c>
      <c r="C222" t="s">
        <v>1620</v>
      </c>
      <c r="D222" t="s">
        <v>1524</v>
      </c>
      <c r="E222" t="s">
        <v>808</v>
      </c>
      <c r="F222"/>
      <c r="G222" t="s">
        <v>872</v>
      </c>
      <c r="H222" t="s">
        <v>106</v>
      </c>
      <c r="I222" s="77">
        <v>0.79</v>
      </c>
      <c r="J222" s="77">
        <v>12082</v>
      </c>
      <c r="K222" s="77">
        <v>0</v>
      </c>
      <c r="L222" s="77">
        <v>0.36737858220000003</v>
      </c>
      <c r="M222" s="78">
        <v>0</v>
      </c>
      <c r="N222" s="78">
        <v>4.0000000000000001E-3</v>
      </c>
      <c r="O222" s="78">
        <v>6.9999999999999999E-4</v>
      </c>
    </row>
    <row r="223" spans="2:15">
      <c r="B223" t="s">
        <v>1621</v>
      </c>
      <c r="C223" t="s">
        <v>1622</v>
      </c>
      <c r="D223" t="s">
        <v>123</v>
      </c>
      <c r="E223" t="s">
        <v>808</v>
      </c>
      <c r="F223"/>
      <c r="G223" t="s">
        <v>872</v>
      </c>
      <c r="H223" t="s">
        <v>110</v>
      </c>
      <c r="I223" s="77">
        <v>0.69</v>
      </c>
      <c r="J223" s="77">
        <v>12674</v>
      </c>
      <c r="K223" s="77">
        <v>0</v>
      </c>
      <c r="L223" s="77">
        <v>0.35483080950000001</v>
      </c>
      <c r="M223" s="78">
        <v>0</v>
      </c>
      <c r="N223" s="78">
        <v>3.8E-3</v>
      </c>
      <c r="O223" s="78">
        <v>6.9999999999999999E-4</v>
      </c>
    </row>
    <row r="224" spans="2:15">
      <c r="B224" t="s">
        <v>1623</v>
      </c>
      <c r="C224" t="s">
        <v>1624</v>
      </c>
      <c r="D224" t="s">
        <v>1524</v>
      </c>
      <c r="E224" t="s">
        <v>808</v>
      </c>
      <c r="F224"/>
      <c r="G224" t="s">
        <v>872</v>
      </c>
      <c r="H224" t="s">
        <v>106</v>
      </c>
      <c r="I224" s="77">
        <v>0.73</v>
      </c>
      <c r="J224" s="77">
        <v>19043</v>
      </c>
      <c r="K224" s="77">
        <v>0</v>
      </c>
      <c r="L224" s="77">
        <v>0.53506450110000003</v>
      </c>
      <c r="M224" s="78">
        <v>0</v>
      </c>
      <c r="N224" s="78">
        <v>5.7999999999999996E-3</v>
      </c>
      <c r="O224" s="78">
        <v>1E-3</v>
      </c>
    </row>
    <row r="225" spans="2:15">
      <c r="B225" t="s">
        <v>1625</v>
      </c>
      <c r="C225" t="s">
        <v>1626</v>
      </c>
      <c r="D225" t="s">
        <v>123</v>
      </c>
      <c r="E225" t="s">
        <v>808</v>
      </c>
      <c r="F225"/>
      <c r="G225" t="s">
        <v>872</v>
      </c>
      <c r="H225" t="s">
        <v>110</v>
      </c>
      <c r="I225" s="77">
        <v>0.75</v>
      </c>
      <c r="J225" s="77">
        <v>9100</v>
      </c>
      <c r="K225" s="77">
        <v>0</v>
      </c>
      <c r="L225" s="77">
        <v>0.276924375</v>
      </c>
      <c r="M225" s="78">
        <v>0</v>
      </c>
      <c r="N225" s="78">
        <v>3.0000000000000001E-3</v>
      </c>
      <c r="O225" s="78">
        <v>5.0000000000000001E-4</v>
      </c>
    </row>
    <row r="226" spans="2:15">
      <c r="B226" t="s">
        <v>1627</v>
      </c>
      <c r="C226" t="s">
        <v>1628</v>
      </c>
      <c r="D226" t="s">
        <v>123</v>
      </c>
      <c r="E226" t="s">
        <v>808</v>
      </c>
      <c r="F226"/>
      <c r="G226" t="s">
        <v>872</v>
      </c>
      <c r="H226" t="s">
        <v>110</v>
      </c>
      <c r="I226" s="77">
        <v>1.47</v>
      </c>
      <c r="J226" s="77">
        <v>10522</v>
      </c>
      <c r="K226" s="77">
        <v>0</v>
      </c>
      <c r="L226" s="77">
        <v>0.62758732049999999</v>
      </c>
      <c r="M226" s="78">
        <v>0</v>
      </c>
      <c r="N226" s="78">
        <v>6.7999999999999996E-3</v>
      </c>
      <c r="O226" s="78">
        <v>1.1999999999999999E-3</v>
      </c>
    </row>
    <row r="227" spans="2:15">
      <c r="B227" t="s">
        <v>1629</v>
      </c>
      <c r="C227" t="s">
        <v>1630</v>
      </c>
      <c r="D227" t="s">
        <v>123</v>
      </c>
      <c r="E227" t="s">
        <v>808</v>
      </c>
      <c r="F227"/>
      <c r="G227" t="s">
        <v>921</v>
      </c>
      <c r="H227" t="s">
        <v>197</v>
      </c>
      <c r="I227" s="77">
        <v>0.3</v>
      </c>
      <c r="J227" s="77">
        <v>10990</v>
      </c>
      <c r="K227" s="77">
        <v>0</v>
      </c>
      <c r="L227" s="77">
        <v>0.13815748799999999</v>
      </c>
      <c r="M227" s="78">
        <v>0</v>
      </c>
      <c r="N227" s="78">
        <v>1.5E-3</v>
      </c>
      <c r="O227" s="78">
        <v>2.9999999999999997E-4</v>
      </c>
    </row>
    <row r="228" spans="2:15">
      <c r="B228" t="s">
        <v>1631</v>
      </c>
      <c r="C228" t="s">
        <v>1632</v>
      </c>
      <c r="D228" t="s">
        <v>1524</v>
      </c>
      <c r="E228" t="s">
        <v>808</v>
      </c>
      <c r="F228"/>
      <c r="G228" t="s">
        <v>921</v>
      </c>
      <c r="H228" t="s">
        <v>106</v>
      </c>
      <c r="I228" s="77">
        <v>0.38</v>
      </c>
      <c r="J228" s="77">
        <v>10892</v>
      </c>
      <c r="K228" s="77">
        <v>0</v>
      </c>
      <c r="L228" s="77">
        <v>0.15930857039999999</v>
      </c>
      <c r="M228" s="78">
        <v>0</v>
      </c>
      <c r="N228" s="78">
        <v>1.6999999999999999E-3</v>
      </c>
      <c r="O228" s="78">
        <v>2.9999999999999997E-4</v>
      </c>
    </row>
    <row r="229" spans="2:15">
      <c r="B229" t="s">
        <v>1633</v>
      </c>
      <c r="C229" t="s">
        <v>1634</v>
      </c>
      <c r="D229" t="s">
        <v>1528</v>
      </c>
      <c r="E229" t="s">
        <v>808</v>
      </c>
      <c r="F229"/>
      <c r="G229" t="s">
        <v>921</v>
      </c>
      <c r="H229" t="s">
        <v>106</v>
      </c>
      <c r="I229" s="77">
        <v>0.37</v>
      </c>
      <c r="J229" s="77">
        <v>11420</v>
      </c>
      <c r="K229" s="77">
        <v>0</v>
      </c>
      <c r="L229" s="77">
        <v>0.16263564599999999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1635</v>
      </c>
      <c r="C230" t="s">
        <v>1636</v>
      </c>
      <c r="D230" t="s">
        <v>123</v>
      </c>
      <c r="E230" t="s">
        <v>808</v>
      </c>
      <c r="F230"/>
      <c r="G230" t="s">
        <v>921</v>
      </c>
      <c r="H230" t="s">
        <v>110</v>
      </c>
      <c r="I230" s="77">
        <v>0.1</v>
      </c>
      <c r="J230" s="77">
        <v>70600</v>
      </c>
      <c r="K230" s="77">
        <v>0</v>
      </c>
      <c r="L230" s="77">
        <v>0.28645949999999998</v>
      </c>
      <c r="M230" s="78">
        <v>0</v>
      </c>
      <c r="N230" s="78">
        <v>3.0999999999999999E-3</v>
      </c>
      <c r="O230" s="78">
        <v>5.0000000000000001E-4</v>
      </c>
    </row>
    <row r="231" spans="2:15">
      <c r="B231" t="s">
        <v>1637</v>
      </c>
      <c r="C231" t="s">
        <v>1638</v>
      </c>
      <c r="D231" t="s">
        <v>1524</v>
      </c>
      <c r="E231" t="s">
        <v>808</v>
      </c>
      <c r="F231"/>
      <c r="G231" t="s">
        <v>885</v>
      </c>
      <c r="H231" t="s">
        <v>106</v>
      </c>
      <c r="I231" s="77">
        <v>0.09</v>
      </c>
      <c r="J231" s="77">
        <v>64524</v>
      </c>
      <c r="K231" s="77">
        <v>0</v>
      </c>
      <c r="L231" s="77">
        <v>0.22351758839999999</v>
      </c>
      <c r="M231" s="78">
        <v>0</v>
      </c>
      <c r="N231" s="78">
        <v>2.3999999999999998E-3</v>
      </c>
      <c r="O231" s="78">
        <v>4.0000000000000002E-4</v>
      </c>
    </row>
    <row r="232" spans="2:15">
      <c r="B232" t="s">
        <v>1639</v>
      </c>
      <c r="C232" t="s">
        <v>1640</v>
      </c>
      <c r="D232" t="s">
        <v>1528</v>
      </c>
      <c r="E232" t="s">
        <v>808</v>
      </c>
      <c r="F232"/>
      <c r="G232" t="s">
        <v>885</v>
      </c>
      <c r="H232" t="s">
        <v>106</v>
      </c>
      <c r="I232" s="77">
        <v>2.0499999999999998</v>
      </c>
      <c r="J232" s="77">
        <v>1066.6199999999999</v>
      </c>
      <c r="K232" s="77">
        <v>0</v>
      </c>
      <c r="L232" s="77">
        <v>8.4161117790000003E-2</v>
      </c>
      <c r="M232" s="78">
        <v>0</v>
      </c>
      <c r="N232" s="78">
        <v>8.9999999999999998E-4</v>
      </c>
      <c r="O232" s="78">
        <v>2.0000000000000001E-4</v>
      </c>
    </row>
    <row r="233" spans="2:15">
      <c r="B233" t="s">
        <v>1641</v>
      </c>
      <c r="C233" t="s">
        <v>1642</v>
      </c>
      <c r="D233" t="s">
        <v>1524</v>
      </c>
      <c r="E233" t="s">
        <v>808</v>
      </c>
      <c r="F233"/>
      <c r="G233" t="s">
        <v>885</v>
      </c>
      <c r="H233" t="s">
        <v>106</v>
      </c>
      <c r="I233" s="77">
        <v>0.36</v>
      </c>
      <c r="J233" s="77">
        <v>32520</v>
      </c>
      <c r="K233" s="77">
        <v>0</v>
      </c>
      <c r="L233" s="77">
        <v>0.450610128</v>
      </c>
      <c r="M233" s="78">
        <v>0</v>
      </c>
      <c r="N233" s="78">
        <v>4.8999999999999998E-3</v>
      </c>
      <c r="O233" s="78">
        <v>8.9999999999999998E-4</v>
      </c>
    </row>
    <row r="234" spans="2:15">
      <c r="B234" t="s">
        <v>1643</v>
      </c>
      <c r="C234" t="s">
        <v>1644</v>
      </c>
      <c r="D234" t="s">
        <v>1524</v>
      </c>
      <c r="E234" t="s">
        <v>808</v>
      </c>
      <c r="F234"/>
      <c r="G234" t="s">
        <v>885</v>
      </c>
      <c r="H234" t="s">
        <v>106</v>
      </c>
      <c r="I234" s="77">
        <v>1.1299999999999999</v>
      </c>
      <c r="J234" s="77">
        <v>8219</v>
      </c>
      <c r="K234" s="77">
        <v>0</v>
      </c>
      <c r="L234" s="77">
        <v>0.35747472029999999</v>
      </c>
      <c r="M234" s="78">
        <v>0</v>
      </c>
      <c r="N234" s="78">
        <v>3.8999999999999998E-3</v>
      </c>
      <c r="O234" s="78">
        <v>6.9999999999999999E-4</v>
      </c>
    </row>
    <row r="235" spans="2:15">
      <c r="B235" t="s">
        <v>1645</v>
      </c>
      <c r="C235" t="s">
        <v>1646</v>
      </c>
      <c r="D235" t="s">
        <v>1647</v>
      </c>
      <c r="E235" t="s">
        <v>808</v>
      </c>
      <c r="F235"/>
      <c r="G235" t="s">
        <v>827</v>
      </c>
      <c r="H235" t="s">
        <v>113</v>
      </c>
      <c r="I235" s="77">
        <v>8.14</v>
      </c>
      <c r="J235" s="77">
        <v>1158</v>
      </c>
      <c r="K235" s="77">
        <v>9.3399999999999993E-3</v>
      </c>
      <c r="L235" s="77">
        <v>0.45239591835999998</v>
      </c>
      <c r="M235" s="78">
        <v>0</v>
      </c>
      <c r="N235" s="78">
        <v>4.8999999999999998E-3</v>
      </c>
      <c r="O235" s="78">
        <v>8.9999999999999998E-4</v>
      </c>
    </row>
    <row r="236" spans="2:15">
      <c r="B236" t="s">
        <v>1648</v>
      </c>
      <c r="C236" t="s">
        <v>1649</v>
      </c>
      <c r="D236" t="s">
        <v>1528</v>
      </c>
      <c r="E236" t="s">
        <v>808</v>
      </c>
      <c r="F236"/>
      <c r="G236" t="s">
        <v>827</v>
      </c>
      <c r="H236" t="s">
        <v>106</v>
      </c>
      <c r="I236" s="77">
        <v>3.35</v>
      </c>
      <c r="J236" s="77">
        <v>1552</v>
      </c>
      <c r="K236" s="77">
        <v>0</v>
      </c>
      <c r="L236" s="77">
        <v>0.20011720799999999</v>
      </c>
      <c r="M236" s="78">
        <v>0</v>
      </c>
      <c r="N236" s="78">
        <v>2.2000000000000001E-3</v>
      </c>
      <c r="O236" s="78">
        <v>4.0000000000000002E-4</v>
      </c>
    </row>
    <row r="237" spans="2:15">
      <c r="B237" t="s">
        <v>1650</v>
      </c>
      <c r="C237" t="s">
        <v>1651</v>
      </c>
      <c r="D237" t="s">
        <v>1528</v>
      </c>
      <c r="E237" t="s">
        <v>808</v>
      </c>
      <c r="F237"/>
      <c r="G237" t="s">
        <v>1652</v>
      </c>
      <c r="H237" t="s">
        <v>106</v>
      </c>
      <c r="I237" s="77">
        <v>0.17</v>
      </c>
      <c r="J237" s="77">
        <v>56863</v>
      </c>
      <c r="K237" s="77">
        <v>0</v>
      </c>
      <c r="L237" s="77">
        <v>0.37207166790000001</v>
      </c>
      <c r="M237" s="78">
        <v>0</v>
      </c>
      <c r="N237" s="78">
        <v>4.0000000000000001E-3</v>
      </c>
      <c r="O237" s="78">
        <v>6.9999999999999999E-4</v>
      </c>
    </row>
    <row r="238" spans="2:15">
      <c r="B238" t="s">
        <v>1653</v>
      </c>
      <c r="C238" t="s">
        <v>1654</v>
      </c>
      <c r="D238" t="s">
        <v>1528</v>
      </c>
      <c r="E238" t="s">
        <v>808</v>
      </c>
      <c r="F238"/>
      <c r="G238" t="s">
        <v>962</v>
      </c>
      <c r="H238" t="s">
        <v>106</v>
      </c>
      <c r="I238" s="77">
        <v>4.0999999999999996</v>
      </c>
      <c r="J238" s="77">
        <v>191</v>
      </c>
      <c r="K238" s="77">
        <v>0</v>
      </c>
      <c r="L238" s="77">
        <v>3.0141518999999999E-2</v>
      </c>
      <c r="M238" s="78">
        <v>0</v>
      </c>
      <c r="N238" s="78">
        <v>2.9999999999999997E-4</v>
      </c>
      <c r="O238" s="78">
        <v>1E-4</v>
      </c>
    </row>
    <row r="239" spans="2:15">
      <c r="B239" t="s">
        <v>1655</v>
      </c>
      <c r="C239" t="s">
        <v>1656</v>
      </c>
      <c r="D239" t="s">
        <v>1528</v>
      </c>
      <c r="E239" t="s">
        <v>808</v>
      </c>
      <c r="F239"/>
      <c r="G239" t="s">
        <v>951</v>
      </c>
      <c r="H239" t="s">
        <v>106</v>
      </c>
      <c r="I239" s="77">
        <v>1.75</v>
      </c>
      <c r="J239" s="77">
        <v>13313</v>
      </c>
      <c r="K239" s="77">
        <v>0</v>
      </c>
      <c r="L239" s="77">
        <v>0.89673039750000005</v>
      </c>
      <c r="M239" s="78">
        <v>0</v>
      </c>
      <c r="N239" s="78">
        <v>9.7000000000000003E-3</v>
      </c>
      <c r="O239" s="78">
        <v>1.6999999999999999E-3</v>
      </c>
    </row>
    <row r="240" spans="2:15">
      <c r="B240" t="s">
        <v>1657</v>
      </c>
      <c r="C240" t="s">
        <v>1658</v>
      </c>
      <c r="D240" t="s">
        <v>1524</v>
      </c>
      <c r="E240" t="s">
        <v>808</v>
      </c>
      <c r="F240"/>
      <c r="G240" t="s">
        <v>951</v>
      </c>
      <c r="H240" t="s">
        <v>106</v>
      </c>
      <c r="I240" s="77">
        <v>6.86</v>
      </c>
      <c r="J240" s="77">
        <v>380</v>
      </c>
      <c r="K240" s="77">
        <v>0</v>
      </c>
      <c r="L240" s="77">
        <v>0.100335732</v>
      </c>
      <c r="M240" s="78">
        <v>0</v>
      </c>
      <c r="N240" s="78">
        <v>1.1000000000000001E-3</v>
      </c>
      <c r="O240" s="78">
        <v>2.0000000000000001E-4</v>
      </c>
    </row>
    <row r="241" spans="2:15">
      <c r="B241" t="s">
        <v>1659</v>
      </c>
      <c r="C241" t="s">
        <v>1660</v>
      </c>
      <c r="D241" t="s">
        <v>1528</v>
      </c>
      <c r="E241" t="s">
        <v>808</v>
      </c>
      <c r="F241"/>
      <c r="G241" t="s">
        <v>951</v>
      </c>
      <c r="H241" t="s">
        <v>106</v>
      </c>
      <c r="I241" s="77">
        <v>0.7</v>
      </c>
      <c r="J241" s="77">
        <v>30396</v>
      </c>
      <c r="K241" s="77">
        <v>0</v>
      </c>
      <c r="L241" s="77">
        <v>0.81895942799999999</v>
      </c>
      <c r="M241" s="78">
        <v>0</v>
      </c>
      <c r="N241" s="78">
        <v>8.8999999999999999E-3</v>
      </c>
      <c r="O241" s="78">
        <v>1.6000000000000001E-3</v>
      </c>
    </row>
    <row r="242" spans="2:15">
      <c r="B242" t="s">
        <v>1661</v>
      </c>
      <c r="C242" t="s">
        <v>1662</v>
      </c>
      <c r="D242" t="s">
        <v>1528</v>
      </c>
      <c r="E242" t="s">
        <v>808</v>
      </c>
      <c r="F242"/>
      <c r="G242" t="s">
        <v>951</v>
      </c>
      <c r="H242" t="s">
        <v>106</v>
      </c>
      <c r="I242" s="77">
        <v>0.14000000000000001</v>
      </c>
      <c r="J242" s="77">
        <v>37636</v>
      </c>
      <c r="K242" s="77">
        <v>0</v>
      </c>
      <c r="L242" s="77">
        <v>0.20280534959999999</v>
      </c>
      <c r="M242" s="78">
        <v>0</v>
      </c>
      <c r="N242" s="78">
        <v>2.2000000000000001E-3</v>
      </c>
      <c r="O242" s="78">
        <v>4.0000000000000002E-4</v>
      </c>
    </row>
    <row r="243" spans="2:15">
      <c r="B243" t="s">
        <v>1663</v>
      </c>
      <c r="C243" t="s">
        <v>1664</v>
      </c>
      <c r="D243" t="s">
        <v>1524</v>
      </c>
      <c r="E243" t="s">
        <v>808</v>
      </c>
      <c r="F243"/>
      <c r="G243" t="s">
        <v>959</v>
      </c>
      <c r="H243" t="s">
        <v>106</v>
      </c>
      <c r="I243" s="77">
        <v>4.41</v>
      </c>
      <c r="J243" s="77">
        <v>3209</v>
      </c>
      <c r="K243" s="77">
        <v>0</v>
      </c>
      <c r="L243" s="77">
        <v>0.54469854809999996</v>
      </c>
      <c r="M243" s="78">
        <v>0</v>
      </c>
      <c r="N243" s="78">
        <v>5.8999999999999999E-3</v>
      </c>
      <c r="O243" s="78">
        <v>1E-3</v>
      </c>
    </row>
    <row r="244" spans="2:15">
      <c r="B244" t="s">
        <v>1665</v>
      </c>
      <c r="C244" t="s">
        <v>1666</v>
      </c>
      <c r="D244" t="s">
        <v>1667</v>
      </c>
      <c r="E244" t="s">
        <v>808</v>
      </c>
      <c r="F244"/>
      <c r="G244" t="s">
        <v>867</v>
      </c>
      <c r="H244" t="s">
        <v>110</v>
      </c>
      <c r="I244" s="77">
        <v>67.31</v>
      </c>
      <c r="J244" s="77">
        <v>181.1</v>
      </c>
      <c r="K244" s="77">
        <v>0</v>
      </c>
      <c r="L244" s="77">
        <v>0.494602798575</v>
      </c>
      <c r="M244" s="78">
        <v>0</v>
      </c>
      <c r="N244" s="78">
        <v>5.4000000000000003E-3</v>
      </c>
      <c r="O244" s="78">
        <v>8.9999999999999998E-4</v>
      </c>
    </row>
    <row r="245" spans="2:15">
      <c r="B245" t="s">
        <v>1668</v>
      </c>
      <c r="C245" t="s">
        <v>1669</v>
      </c>
      <c r="D245" t="s">
        <v>1528</v>
      </c>
      <c r="E245" t="s">
        <v>808</v>
      </c>
      <c r="F245"/>
      <c r="G245" t="s">
        <v>1547</v>
      </c>
      <c r="H245" t="s">
        <v>106</v>
      </c>
      <c r="I245" s="77">
        <v>2.92</v>
      </c>
      <c r="J245" s="77">
        <v>12598</v>
      </c>
      <c r="K245" s="77">
        <v>0</v>
      </c>
      <c r="L245" s="77">
        <v>1.4158992984000001</v>
      </c>
      <c r="M245" s="78">
        <v>0</v>
      </c>
      <c r="N245" s="78">
        <v>1.54E-2</v>
      </c>
      <c r="O245" s="78">
        <v>2.7000000000000001E-3</v>
      </c>
    </row>
    <row r="246" spans="2:15">
      <c r="B246" t="s">
        <v>1670</v>
      </c>
      <c r="C246" t="s">
        <v>1671</v>
      </c>
      <c r="D246" t="s">
        <v>1528</v>
      </c>
      <c r="E246" t="s">
        <v>808</v>
      </c>
      <c r="F246"/>
      <c r="G246" t="s">
        <v>1551</v>
      </c>
      <c r="H246" t="s">
        <v>106</v>
      </c>
      <c r="I246" s="77">
        <v>1.3</v>
      </c>
      <c r="J246" s="77">
        <v>13822</v>
      </c>
      <c r="K246" s="77">
        <v>0</v>
      </c>
      <c r="L246" s="77">
        <v>0.69161141400000004</v>
      </c>
      <c r="M246" s="78">
        <v>0</v>
      </c>
      <c r="N246" s="78">
        <v>7.4999999999999997E-3</v>
      </c>
      <c r="O246" s="78">
        <v>1.2999999999999999E-3</v>
      </c>
    </row>
    <row r="247" spans="2:15">
      <c r="B247" t="s">
        <v>1672</v>
      </c>
      <c r="C247" t="s">
        <v>1673</v>
      </c>
      <c r="D247" t="s">
        <v>1674</v>
      </c>
      <c r="E247" t="s">
        <v>808</v>
      </c>
      <c r="F247"/>
      <c r="G247" t="s">
        <v>1551</v>
      </c>
      <c r="H247" t="s">
        <v>110</v>
      </c>
      <c r="I247" s="77">
        <v>0.28000000000000003</v>
      </c>
      <c r="J247" s="77">
        <v>55080</v>
      </c>
      <c r="K247" s="77">
        <v>0</v>
      </c>
      <c r="L247" s="77">
        <v>0.62576388000000005</v>
      </c>
      <c r="M247" s="78">
        <v>0</v>
      </c>
      <c r="N247" s="78">
        <v>6.7999999999999996E-3</v>
      </c>
      <c r="O247" s="78">
        <v>1.1999999999999999E-3</v>
      </c>
    </row>
    <row r="248" spans="2:15">
      <c r="B248" t="s">
        <v>1675</v>
      </c>
      <c r="C248" t="s">
        <v>1676</v>
      </c>
      <c r="D248" t="s">
        <v>1528</v>
      </c>
      <c r="E248" t="s">
        <v>808</v>
      </c>
      <c r="F248"/>
      <c r="G248" t="s">
        <v>1551</v>
      </c>
      <c r="H248" t="s">
        <v>106</v>
      </c>
      <c r="I248" s="77">
        <v>0.19</v>
      </c>
      <c r="J248" s="77">
        <v>83200</v>
      </c>
      <c r="K248" s="77">
        <v>3.3899999999999998E-3</v>
      </c>
      <c r="L248" s="77">
        <v>0.61183991999999998</v>
      </c>
      <c r="M248" s="78">
        <v>0</v>
      </c>
      <c r="N248" s="78">
        <v>6.6E-3</v>
      </c>
      <c r="O248" s="78">
        <v>1.1999999999999999E-3</v>
      </c>
    </row>
    <row r="249" spans="2:15">
      <c r="B249" t="s">
        <v>1677</v>
      </c>
      <c r="C249" t="s">
        <v>1678</v>
      </c>
      <c r="D249" t="s">
        <v>1528</v>
      </c>
      <c r="E249" t="s">
        <v>808</v>
      </c>
      <c r="F249"/>
      <c r="G249" t="s">
        <v>1551</v>
      </c>
      <c r="H249" t="s">
        <v>106</v>
      </c>
      <c r="I249" s="77">
        <v>0.66</v>
      </c>
      <c r="J249" s="77">
        <v>43089</v>
      </c>
      <c r="K249" s="77">
        <v>0</v>
      </c>
      <c r="L249" s="77">
        <v>1.0946071025999999</v>
      </c>
      <c r="M249" s="78">
        <v>0</v>
      </c>
      <c r="N249" s="78">
        <v>1.1900000000000001E-2</v>
      </c>
      <c r="O249" s="78">
        <v>2.0999999999999999E-3</v>
      </c>
    </row>
    <row r="250" spans="2:15">
      <c r="B250" t="s">
        <v>1679</v>
      </c>
      <c r="C250" t="s">
        <v>1680</v>
      </c>
      <c r="D250" t="s">
        <v>1524</v>
      </c>
      <c r="E250" t="s">
        <v>808</v>
      </c>
      <c r="F250"/>
      <c r="G250" t="s">
        <v>1551</v>
      </c>
      <c r="H250" t="s">
        <v>106</v>
      </c>
      <c r="I250" s="77">
        <v>1.77</v>
      </c>
      <c r="J250" s="77">
        <v>8688.1092000000008</v>
      </c>
      <c r="K250" s="77">
        <v>0</v>
      </c>
      <c r="L250" s="77">
        <v>0.59189742190116001</v>
      </c>
      <c r="M250" s="78">
        <v>0</v>
      </c>
      <c r="N250" s="78">
        <v>6.4000000000000003E-3</v>
      </c>
      <c r="O250" s="78">
        <v>1.1000000000000001E-3</v>
      </c>
    </row>
    <row r="251" spans="2:15">
      <c r="B251" t="s">
        <v>1681</v>
      </c>
      <c r="C251" t="s">
        <v>1682</v>
      </c>
      <c r="D251" t="s">
        <v>1528</v>
      </c>
      <c r="E251" t="s">
        <v>808</v>
      </c>
      <c r="F251"/>
      <c r="G251" t="s">
        <v>918</v>
      </c>
      <c r="H251" t="s">
        <v>106</v>
      </c>
      <c r="I251" s="77">
        <v>0.16</v>
      </c>
      <c r="J251" s="77">
        <v>50467</v>
      </c>
      <c r="K251" s="77">
        <v>0</v>
      </c>
      <c r="L251" s="77">
        <v>0.31079597279999999</v>
      </c>
      <c r="M251" s="78">
        <v>0</v>
      </c>
      <c r="N251" s="78">
        <v>3.3999999999999998E-3</v>
      </c>
      <c r="O251" s="78">
        <v>5.9999999999999995E-4</v>
      </c>
    </row>
    <row r="252" spans="2:15">
      <c r="B252" t="s">
        <v>1683</v>
      </c>
      <c r="C252" t="s">
        <v>1684</v>
      </c>
      <c r="D252" t="s">
        <v>1528</v>
      </c>
      <c r="E252" t="s">
        <v>808</v>
      </c>
      <c r="F252"/>
      <c r="G252" t="s">
        <v>918</v>
      </c>
      <c r="H252" t="s">
        <v>106</v>
      </c>
      <c r="I252" s="77">
        <v>0.14000000000000001</v>
      </c>
      <c r="J252" s="77">
        <v>16525</v>
      </c>
      <c r="K252" s="77">
        <v>0</v>
      </c>
      <c r="L252" s="77">
        <v>8.9046614999999996E-2</v>
      </c>
      <c r="M252" s="78">
        <v>0</v>
      </c>
      <c r="N252" s="78">
        <v>1E-3</v>
      </c>
      <c r="O252" s="78">
        <v>2.0000000000000001E-4</v>
      </c>
    </row>
    <row r="253" spans="2:15">
      <c r="B253" t="s">
        <v>1685</v>
      </c>
      <c r="C253" t="s">
        <v>1686</v>
      </c>
      <c r="D253" t="s">
        <v>1524</v>
      </c>
      <c r="E253" t="s">
        <v>808</v>
      </c>
      <c r="F253"/>
      <c r="G253" t="s">
        <v>918</v>
      </c>
      <c r="H253" t="s">
        <v>106</v>
      </c>
      <c r="I253" s="77">
        <v>0.83</v>
      </c>
      <c r="J253" s="77">
        <v>4668</v>
      </c>
      <c r="K253" s="77">
        <v>0</v>
      </c>
      <c r="L253" s="77">
        <v>0.14912719560000001</v>
      </c>
      <c r="M253" s="78">
        <v>0</v>
      </c>
      <c r="N253" s="78">
        <v>1.6000000000000001E-3</v>
      </c>
      <c r="O253" s="78">
        <v>2.9999999999999997E-4</v>
      </c>
    </row>
    <row r="254" spans="2:15">
      <c r="B254" t="s">
        <v>1687</v>
      </c>
      <c r="C254" t="s">
        <v>1688</v>
      </c>
      <c r="D254" t="s">
        <v>1528</v>
      </c>
      <c r="E254" t="s">
        <v>808</v>
      </c>
      <c r="F254"/>
      <c r="G254" t="s">
        <v>918</v>
      </c>
      <c r="H254" t="s">
        <v>106</v>
      </c>
      <c r="I254" s="77">
        <v>0.44</v>
      </c>
      <c r="J254" s="77">
        <v>5860</v>
      </c>
      <c r="K254" s="77">
        <v>0</v>
      </c>
      <c r="L254" s="77">
        <v>9.9242616000000006E-2</v>
      </c>
      <c r="M254" s="78">
        <v>0</v>
      </c>
      <c r="N254" s="78">
        <v>1.1000000000000001E-3</v>
      </c>
      <c r="O254" s="78">
        <v>2.0000000000000001E-4</v>
      </c>
    </row>
    <row r="255" spans="2:15">
      <c r="B255" t="s">
        <v>1689</v>
      </c>
      <c r="C255" t="s">
        <v>1690</v>
      </c>
      <c r="D255" t="s">
        <v>1524</v>
      </c>
      <c r="E255" t="s">
        <v>808</v>
      </c>
      <c r="F255"/>
      <c r="G255" t="s">
        <v>918</v>
      </c>
      <c r="H255" t="s">
        <v>106</v>
      </c>
      <c r="I255" s="77">
        <v>0.23</v>
      </c>
      <c r="J255" s="77">
        <v>39944</v>
      </c>
      <c r="K255" s="77">
        <v>0</v>
      </c>
      <c r="L255" s="77">
        <v>0.35361224879999997</v>
      </c>
      <c r="M255" s="78">
        <v>0</v>
      </c>
      <c r="N255" s="78">
        <v>3.8E-3</v>
      </c>
      <c r="O255" s="78">
        <v>6.9999999999999999E-4</v>
      </c>
    </row>
    <row r="256" spans="2:15">
      <c r="B256" t="s">
        <v>1691</v>
      </c>
      <c r="C256" t="s">
        <v>1692</v>
      </c>
      <c r="D256" t="s">
        <v>1528</v>
      </c>
      <c r="E256" t="s">
        <v>808</v>
      </c>
      <c r="F256"/>
      <c r="G256" t="s">
        <v>918</v>
      </c>
      <c r="H256" t="s">
        <v>106</v>
      </c>
      <c r="I256" s="77">
        <v>0.55000000000000004</v>
      </c>
      <c r="J256" s="77">
        <v>31364</v>
      </c>
      <c r="K256" s="77">
        <v>0</v>
      </c>
      <c r="L256" s="77">
        <v>0.66396019799999995</v>
      </c>
      <c r="M256" s="78">
        <v>0</v>
      </c>
      <c r="N256" s="78">
        <v>7.1999999999999998E-3</v>
      </c>
      <c r="O256" s="78">
        <v>1.2999999999999999E-3</v>
      </c>
    </row>
    <row r="257" spans="2:15">
      <c r="B257" t="s">
        <v>1693</v>
      </c>
      <c r="C257" t="s">
        <v>1694</v>
      </c>
      <c r="D257" t="s">
        <v>1528</v>
      </c>
      <c r="E257" t="s">
        <v>808</v>
      </c>
      <c r="F257"/>
      <c r="G257" t="s">
        <v>918</v>
      </c>
      <c r="H257" t="s">
        <v>106</v>
      </c>
      <c r="I257" s="77">
        <v>0.61</v>
      </c>
      <c r="J257" s="77">
        <v>23518</v>
      </c>
      <c r="K257" s="77">
        <v>0</v>
      </c>
      <c r="L257" s="77">
        <v>0.5521767702</v>
      </c>
      <c r="M257" s="78">
        <v>0</v>
      </c>
      <c r="N257" s="78">
        <v>6.0000000000000001E-3</v>
      </c>
      <c r="O257" s="78">
        <v>1.1000000000000001E-3</v>
      </c>
    </row>
    <row r="258" spans="2:15">
      <c r="B258" t="s">
        <v>1695</v>
      </c>
      <c r="C258" t="s">
        <v>1696</v>
      </c>
      <c r="D258" t="s">
        <v>1528</v>
      </c>
      <c r="E258" t="s">
        <v>808</v>
      </c>
      <c r="F258"/>
      <c r="G258" t="s">
        <v>918</v>
      </c>
      <c r="H258" t="s">
        <v>106</v>
      </c>
      <c r="I258" s="77">
        <v>1.44</v>
      </c>
      <c r="J258" s="77">
        <v>1634</v>
      </c>
      <c r="K258" s="77">
        <v>0</v>
      </c>
      <c r="L258" s="77">
        <v>9.0565430399999994E-2</v>
      </c>
      <c r="M258" s="78">
        <v>0</v>
      </c>
      <c r="N258" s="78">
        <v>1E-3</v>
      </c>
      <c r="O258" s="78">
        <v>2.0000000000000001E-4</v>
      </c>
    </row>
    <row r="259" spans="2:15">
      <c r="B259" t="s">
        <v>1697</v>
      </c>
      <c r="C259" t="s">
        <v>1698</v>
      </c>
      <c r="D259" t="s">
        <v>1524</v>
      </c>
      <c r="E259" t="s">
        <v>808</v>
      </c>
      <c r="F259"/>
      <c r="G259" t="s">
        <v>918</v>
      </c>
      <c r="H259" t="s">
        <v>106</v>
      </c>
      <c r="I259" s="77">
        <v>0.38</v>
      </c>
      <c r="J259" s="77">
        <v>23166</v>
      </c>
      <c r="K259" s="77">
        <v>0</v>
      </c>
      <c r="L259" s="77">
        <v>0.3388305492</v>
      </c>
      <c r="M259" s="78">
        <v>0</v>
      </c>
      <c r="N259" s="78">
        <v>3.7000000000000002E-3</v>
      </c>
      <c r="O259" s="78">
        <v>5.9999999999999995E-4</v>
      </c>
    </row>
    <row r="260" spans="2:15">
      <c r="B260" t="s">
        <v>1699</v>
      </c>
      <c r="C260" t="s">
        <v>1700</v>
      </c>
      <c r="D260" t="s">
        <v>1524</v>
      </c>
      <c r="E260" t="s">
        <v>808</v>
      </c>
      <c r="F260"/>
      <c r="G260" t="s">
        <v>1584</v>
      </c>
      <c r="H260" t="s">
        <v>106</v>
      </c>
      <c r="I260" s="77">
        <v>0.27</v>
      </c>
      <c r="J260" s="77">
        <v>7625</v>
      </c>
      <c r="K260" s="77">
        <v>0</v>
      </c>
      <c r="L260" s="77">
        <v>7.9241287499999993E-2</v>
      </c>
      <c r="M260" s="78">
        <v>0</v>
      </c>
      <c r="N260" s="78">
        <v>8.9999999999999998E-4</v>
      </c>
      <c r="O260" s="78">
        <v>2.0000000000000001E-4</v>
      </c>
    </row>
    <row r="261" spans="2:15">
      <c r="B261" t="s">
        <v>1701</v>
      </c>
      <c r="C261" t="s">
        <v>1702</v>
      </c>
      <c r="D261" t="s">
        <v>1524</v>
      </c>
      <c r="E261" t="s">
        <v>808</v>
      </c>
      <c r="F261"/>
      <c r="G261" t="s">
        <v>1584</v>
      </c>
      <c r="H261" t="s">
        <v>106</v>
      </c>
      <c r="I261" s="77">
        <v>1.1499999999999999</v>
      </c>
      <c r="J261" s="77">
        <v>3511</v>
      </c>
      <c r="K261" s="77">
        <v>0</v>
      </c>
      <c r="L261" s="77">
        <v>0.15540914850000001</v>
      </c>
      <c r="M261" s="78">
        <v>0</v>
      </c>
      <c r="N261" s="78">
        <v>1.6999999999999999E-3</v>
      </c>
      <c r="O261" s="78">
        <v>2.9999999999999997E-4</v>
      </c>
    </row>
    <row r="262" spans="2:15">
      <c r="B262" t="s">
        <v>1703</v>
      </c>
      <c r="C262" t="s">
        <v>1704</v>
      </c>
      <c r="D262" t="s">
        <v>123</v>
      </c>
      <c r="E262" t="s">
        <v>808</v>
      </c>
      <c r="F262"/>
      <c r="G262" t="s">
        <v>1584</v>
      </c>
      <c r="H262" t="s">
        <v>106</v>
      </c>
      <c r="I262" s="77">
        <v>0.09</v>
      </c>
      <c r="J262" s="77">
        <v>125300</v>
      </c>
      <c r="K262" s="77">
        <v>0</v>
      </c>
      <c r="L262" s="77">
        <v>0.43405173000000002</v>
      </c>
      <c r="M262" s="78">
        <v>0</v>
      </c>
      <c r="N262" s="78">
        <v>4.7000000000000002E-3</v>
      </c>
      <c r="O262" s="78">
        <v>8.0000000000000004E-4</v>
      </c>
    </row>
    <row r="263" spans="2:15">
      <c r="B263" t="s">
        <v>1705</v>
      </c>
      <c r="C263" t="s">
        <v>1706</v>
      </c>
      <c r="D263" t="s">
        <v>1528</v>
      </c>
      <c r="E263" t="s">
        <v>808</v>
      </c>
      <c r="F263"/>
      <c r="G263" t="s">
        <v>123</v>
      </c>
      <c r="H263" t="s">
        <v>106</v>
      </c>
      <c r="I263" s="77">
        <v>0.46</v>
      </c>
      <c r="J263" s="77">
        <v>8896</v>
      </c>
      <c r="K263" s="77">
        <v>0</v>
      </c>
      <c r="L263" s="77">
        <v>0.1575072384</v>
      </c>
      <c r="M263" s="78">
        <v>0</v>
      </c>
      <c r="N263" s="78">
        <v>1.6999999999999999E-3</v>
      </c>
      <c r="O263" s="78">
        <v>2.9999999999999997E-4</v>
      </c>
    </row>
    <row r="264" spans="2:15">
      <c r="B264" t="s">
        <v>215</v>
      </c>
      <c r="E264" s="16"/>
      <c r="F264" s="16"/>
      <c r="G264" s="16"/>
    </row>
    <row r="265" spans="2:15">
      <c r="B265" t="s">
        <v>295</v>
      </c>
      <c r="E265" s="16"/>
      <c r="F265" s="16"/>
      <c r="G265" s="16"/>
    </row>
    <row r="266" spans="2:15">
      <c r="B266" t="s">
        <v>296</v>
      </c>
      <c r="E266" s="16"/>
      <c r="F266" s="16"/>
      <c r="G266" s="16"/>
    </row>
    <row r="267" spans="2:15">
      <c r="B267" t="s">
        <v>297</v>
      </c>
      <c r="E267" s="16"/>
      <c r="F267" s="16"/>
      <c r="G267" s="16"/>
    </row>
    <row r="268" spans="2:15">
      <c r="B268" t="s">
        <v>298</v>
      </c>
      <c r="E268" s="16"/>
      <c r="F268" s="16"/>
      <c r="G268" s="16"/>
    </row>
    <row r="269" spans="2:15"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8" workbookViewId="0">
      <selection activeCell="E43" sqref="E43:E9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1968</v>
      </c>
    </row>
    <row r="3" spans="2:63" s="1" customFormat="1">
      <c r="B3" s="2" t="s">
        <v>2</v>
      </c>
      <c r="C3" s="83" t="s">
        <v>1969</v>
      </c>
    </row>
    <row r="4" spans="2:63" s="1" customFormat="1">
      <c r="B4" s="2" t="s">
        <v>3</v>
      </c>
      <c r="C4" s="84">
        <v>14229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9609.42</v>
      </c>
      <c r="I11" s="7"/>
      <c r="J11" s="75">
        <v>0</v>
      </c>
      <c r="K11" s="75">
        <v>115.71551386625397</v>
      </c>
      <c r="L11" s="7"/>
      <c r="M11" s="76">
        <v>1</v>
      </c>
      <c r="N11" s="76">
        <v>0.22070000000000001</v>
      </c>
      <c r="O11" s="35"/>
      <c r="BH11" s="16"/>
      <c r="BI11" s="19"/>
      <c r="BK11" s="16"/>
    </row>
    <row r="12" spans="2:63">
      <c r="B12" s="79" t="s">
        <v>200</v>
      </c>
      <c r="D12" s="16"/>
      <c r="E12" s="16"/>
      <c r="F12" s="16"/>
      <c r="G12" s="16"/>
      <c r="H12" s="81">
        <v>8937.26</v>
      </c>
      <c r="J12" s="81">
        <v>0</v>
      </c>
      <c r="K12" s="81">
        <v>51.251197292000001</v>
      </c>
      <c r="M12" s="80">
        <v>0.44290000000000002</v>
      </c>
      <c r="N12" s="80">
        <v>9.7799999999999998E-2</v>
      </c>
    </row>
    <row r="13" spans="2:63">
      <c r="B13" s="79" t="s">
        <v>1707</v>
      </c>
      <c r="D13" s="16"/>
      <c r="E13" s="16"/>
      <c r="F13" s="16"/>
      <c r="G13" s="16"/>
      <c r="H13" s="81">
        <v>304.33</v>
      </c>
      <c r="J13" s="81">
        <v>0</v>
      </c>
      <c r="K13" s="81">
        <v>14.455636500000001</v>
      </c>
      <c r="M13" s="80">
        <v>0.1249</v>
      </c>
      <c r="N13" s="80">
        <v>2.76E-2</v>
      </c>
    </row>
    <row r="14" spans="2:63">
      <c r="B14" t="s">
        <v>1708</v>
      </c>
      <c r="C14" t="s">
        <v>1709</v>
      </c>
      <c r="D14" t="s">
        <v>100</v>
      </c>
      <c r="E14" t="s">
        <v>1710</v>
      </c>
      <c r="F14" t="s">
        <v>1711</v>
      </c>
      <c r="G14" t="s">
        <v>102</v>
      </c>
      <c r="H14" s="77">
        <v>36.299999999999997</v>
      </c>
      <c r="I14" s="77">
        <v>3597</v>
      </c>
      <c r="J14" s="77">
        <v>0</v>
      </c>
      <c r="K14" s="77">
        <v>1.3057110000000001</v>
      </c>
      <c r="L14" s="78">
        <v>0</v>
      </c>
      <c r="M14" s="78">
        <v>1.1299999999999999E-2</v>
      </c>
      <c r="N14" s="78">
        <v>2.5000000000000001E-3</v>
      </c>
    </row>
    <row r="15" spans="2:63">
      <c r="B15" t="s">
        <v>1712</v>
      </c>
      <c r="C15" t="s">
        <v>1713</v>
      </c>
      <c r="D15" t="s">
        <v>100</v>
      </c>
      <c r="E15" t="s">
        <v>1710</v>
      </c>
      <c r="F15" t="s">
        <v>1711</v>
      </c>
      <c r="G15" t="s">
        <v>102</v>
      </c>
      <c r="H15" s="77">
        <v>58.66</v>
      </c>
      <c r="I15" s="77">
        <v>1854</v>
      </c>
      <c r="J15" s="77">
        <v>0</v>
      </c>
      <c r="K15" s="77">
        <v>1.0875564</v>
      </c>
      <c r="L15" s="78">
        <v>0</v>
      </c>
      <c r="M15" s="78">
        <v>9.4000000000000004E-3</v>
      </c>
      <c r="N15" s="78">
        <v>2.0999999999999999E-3</v>
      </c>
    </row>
    <row r="16" spans="2:63">
      <c r="B16" t="s">
        <v>1714</v>
      </c>
      <c r="C16" t="s">
        <v>1715</v>
      </c>
      <c r="D16" t="s">
        <v>100</v>
      </c>
      <c r="E16" t="s">
        <v>1716</v>
      </c>
      <c r="F16" t="s">
        <v>1711</v>
      </c>
      <c r="G16" t="s">
        <v>102</v>
      </c>
      <c r="H16" s="77">
        <v>4.24</v>
      </c>
      <c r="I16" s="77">
        <v>2858</v>
      </c>
      <c r="J16" s="77">
        <v>0</v>
      </c>
      <c r="K16" s="77">
        <v>0.1211792</v>
      </c>
      <c r="L16" s="78">
        <v>0</v>
      </c>
      <c r="M16" s="78">
        <v>1E-3</v>
      </c>
      <c r="N16" s="78">
        <v>2.0000000000000001E-4</v>
      </c>
    </row>
    <row r="17" spans="2:14">
      <c r="B17" t="s">
        <v>1717</v>
      </c>
      <c r="C17" t="s">
        <v>1718</v>
      </c>
      <c r="D17" t="s">
        <v>100</v>
      </c>
      <c r="E17" t="s">
        <v>1716</v>
      </c>
      <c r="F17" t="s">
        <v>1711</v>
      </c>
      <c r="G17" t="s">
        <v>102</v>
      </c>
      <c r="H17" s="77">
        <v>67.73</v>
      </c>
      <c r="I17" s="77">
        <v>3539</v>
      </c>
      <c r="J17" s="77">
        <v>0</v>
      </c>
      <c r="K17" s="77">
        <v>2.3969646999999998</v>
      </c>
      <c r="L17" s="78">
        <v>0</v>
      </c>
      <c r="M17" s="78">
        <v>2.07E-2</v>
      </c>
      <c r="N17" s="78">
        <v>4.5999999999999999E-3</v>
      </c>
    </row>
    <row r="18" spans="2:14">
      <c r="B18" t="s">
        <v>1719</v>
      </c>
      <c r="C18" t="s">
        <v>1720</v>
      </c>
      <c r="D18" t="s">
        <v>100</v>
      </c>
      <c r="E18" t="s">
        <v>1716</v>
      </c>
      <c r="F18" t="s">
        <v>1711</v>
      </c>
      <c r="G18" t="s">
        <v>102</v>
      </c>
      <c r="H18" s="77">
        <v>63.3</v>
      </c>
      <c r="I18" s="77">
        <v>1852</v>
      </c>
      <c r="J18" s="77">
        <v>0</v>
      </c>
      <c r="K18" s="77">
        <v>1.1723159999999999</v>
      </c>
      <c r="L18" s="78">
        <v>0</v>
      </c>
      <c r="M18" s="78">
        <v>1.01E-2</v>
      </c>
      <c r="N18" s="78">
        <v>2.2000000000000001E-3</v>
      </c>
    </row>
    <row r="19" spans="2:14">
      <c r="B19" t="s">
        <v>1721</v>
      </c>
      <c r="C19" t="s">
        <v>1722</v>
      </c>
      <c r="D19" t="s">
        <v>100</v>
      </c>
      <c r="E19" t="s">
        <v>1716</v>
      </c>
      <c r="F19" t="s">
        <v>1711</v>
      </c>
      <c r="G19" t="s">
        <v>102</v>
      </c>
      <c r="H19" s="77">
        <v>16.96</v>
      </c>
      <c r="I19" s="77">
        <v>1827</v>
      </c>
      <c r="J19" s="77">
        <v>0</v>
      </c>
      <c r="K19" s="77">
        <v>0.3098592</v>
      </c>
      <c r="L19" s="78">
        <v>0</v>
      </c>
      <c r="M19" s="78">
        <v>2.7000000000000001E-3</v>
      </c>
      <c r="N19" s="78">
        <v>5.9999999999999995E-4</v>
      </c>
    </row>
    <row r="20" spans="2:14">
      <c r="B20" t="s">
        <v>1723</v>
      </c>
      <c r="C20" t="s">
        <v>1724</v>
      </c>
      <c r="D20" t="s">
        <v>100</v>
      </c>
      <c r="E20" t="s">
        <v>1725</v>
      </c>
      <c r="F20" t="s">
        <v>1711</v>
      </c>
      <c r="G20" t="s">
        <v>102</v>
      </c>
      <c r="H20" s="77">
        <v>18.46</v>
      </c>
      <c r="I20" s="77">
        <v>3560</v>
      </c>
      <c r="J20" s="77">
        <v>0</v>
      </c>
      <c r="K20" s="77">
        <v>0.65717599999999998</v>
      </c>
      <c r="L20" s="78">
        <v>0</v>
      </c>
      <c r="M20" s="78">
        <v>5.7000000000000002E-3</v>
      </c>
      <c r="N20" s="78">
        <v>1.2999999999999999E-3</v>
      </c>
    </row>
    <row r="21" spans="2:14">
      <c r="B21" t="s">
        <v>1726</v>
      </c>
      <c r="C21" t="s">
        <v>1727</v>
      </c>
      <c r="D21" t="s">
        <v>100</v>
      </c>
      <c r="E21" t="s">
        <v>1728</v>
      </c>
      <c r="F21" t="s">
        <v>1711</v>
      </c>
      <c r="G21" t="s">
        <v>102</v>
      </c>
      <c r="H21" s="77">
        <v>2.61</v>
      </c>
      <c r="I21" s="77">
        <v>34690</v>
      </c>
      <c r="J21" s="77">
        <v>0</v>
      </c>
      <c r="K21" s="77">
        <v>0.90540900000000002</v>
      </c>
      <c r="L21" s="78">
        <v>0</v>
      </c>
      <c r="M21" s="78">
        <v>7.7999999999999996E-3</v>
      </c>
      <c r="N21" s="78">
        <v>1.6999999999999999E-3</v>
      </c>
    </row>
    <row r="22" spans="2:14">
      <c r="B22" t="s">
        <v>1729</v>
      </c>
      <c r="C22" t="s">
        <v>1730</v>
      </c>
      <c r="D22" t="s">
        <v>100</v>
      </c>
      <c r="E22" t="s">
        <v>1728</v>
      </c>
      <c r="F22" t="s">
        <v>1711</v>
      </c>
      <c r="G22" t="s">
        <v>102</v>
      </c>
      <c r="H22" s="77">
        <v>6.25</v>
      </c>
      <c r="I22" s="77">
        <v>18410</v>
      </c>
      <c r="J22" s="77">
        <v>0</v>
      </c>
      <c r="K22" s="77">
        <v>1.150625</v>
      </c>
      <c r="L22" s="78">
        <v>0</v>
      </c>
      <c r="M22" s="78">
        <v>9.9000000000000008E-3</v>
      </c>
      <c r="N22" s="78">
        <v>2.2000000000000001E-3</v>
      </c>
    </row>
    <row r="23" spans="2:14">
      <c r="B23" t="s">
        <v>1731</v>
      </c>
      <c r="C23" t="s">
        <v>1732</v>
      </c>
      <c r="D23" t="s">
        <v>100</v>
      </c>
      <c r="E23" t="s">
        <v>1728</v>
      </c>
      <c r="F23" t="s">
        <v>1711</v>
      </c>
      <c r="G23" t="s">
        <v>102</v>
      </c>
      <c r="H23" s="77">
        <v>1.82</v>
      </c>
      <c r="I23" s="77">
        <v>18200</v>
      </c>
      <c r="J23" s="77">
        <v>0</v>
      </c>
      <c r="K23" s="77">
        <v>0.33123999999999998</v>
      </c>
      <c r="L23" s="78">
        <v>0</v>
      </c>
      <c r="M23" s="78">
        <v>2.8999999999999998E-3</v>
      </c>
      <c r="N23" s="78">
        <v>5.9999999999999995E-4</v>
      </c>
    </row>
    <row r="24" spans="2:14">
      <c r="B24" t="s">
        <v>1733</v>
      </c>
      <c r="C24" t="s">
        <v>1734</v>
      </c>
      <c r="D24" t="s">
        <v>100</v>
      </c>
      <c r="E24" t="s">
        <v>1728</v>
      </c>
      <c r="F24" t="s">
        <v>1711</v>
      </c>
      <c r="G24" t="s">
        <v>102</v>
      </c>
      <c r="H24" s="77">
        <v>28</v>
      </c>
      <c r="I24" s="77">
        <v>17920</v>
      </c>
      <c r="J24" s="77">
        <v>0</v>
      </c>
      <c r="K24" s="77">
        <v>5.0175999999999998</v>
      </c>
      <c r="L24" s="78">
        <v>0</v>
      </c>
      <c r="M24" s="78">
        <v>4.3400000000000001E-2</v>
      </c>
      <c r="N24" s="78">
        <v>9.5999999999999992E-3</v>
      </c>
    </row>
    <row r="25" spans="2:14">
      <c r="B25" s="79" t="s">
        <v>1735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1736</v>
      </c>
      <c r="D27" s="16"/>
      <c r="E27" s="16"/>
      <c r="F27" s="16"/>
      <c r="G27" s="16"/>
      <c r="H27" s="81">
        <v>8632.93</v>
      </c>
      <c r="J27" s="81">
        <v>0</v>
      </c>
      <c r="K27" s="81">
        <v>36.795560792000003</v>
      </c>
      <c r="M27" s="80">
        <v>0.318</v>
      </c>
      <c r="N27" s="80">
        <v>7.0199999999999999E-2</v>
      </c>
    </row>
    <row r="28" spans="2:14">
      <c r="B28" t="s">
        <v>1737</v>
      </c>
      <c r="C28" t="s">
        <v>1738</v>
      </c>
      <c r="D28" t="s">
        <v>100</v>
      </c>
      <c r="E28" t="s">
        <v>1710</v>
      </c>
      <c r="F28" t="s">
        <v>1739</v>
      </c>
      <c r="G28" t="s">
        <v>102</v>
      </c>
      <c r="H28" s="77">
        <v>289.12</v>
      </c>
      <c r="I28" s="77">
        <v>368.92</v>
      </c>
      <c r="J28" s="77">
        <v>0</v>
      </c>
      <c r="K28" s="77">
        <v>1.066621504</v>
      </c>
      <c r="L28" s="78">
        <v>0</v>
      </c>
      <c r="M28" s="78">
        <v>9.1999999999999998E-3</v>
      </c>
      <c r="N28" s="78">
        <v>2E-3</v>
      </c>
    </row>
    <row r="29" spans="2:14">
      <c r="B29" t="s">
        <v>1740</v>
      </c>
      <c r="C29" t="s">
        <v>1741</v>
      </c>
      <c r="D29" t="s">
        <v>100</v>
      </c>
      <c r="E29" t="s">
        <v>1710</v>
      </c>
      <c r="F29" t="s">
        <v>1739</v>
      </c>
      <c r="G29" t="s">
        <v>102</v>
      </c>
      <c r="H29" s="77">
        <v>4400.1899999999996</v>
      </c>
      <c r="I29" s="77">
        <v>344.75</v>
      </c>
      <c r="J29" s="77">
        <v>0</v>
      </c>
      <c r="K29" s="77">
        <v>15.169655025000001</v>
      </c>
      <c r="L29" s="78">
        <v>0</v>
      </c>
      <c r="M29" s="78">
        <v>0.13109999999999999</v>
      </c>
      <c r="N29" s="78">
        <v>2.8899999999999999E-2</v>
      </c>
    </row>
    <row r="30" spans="2:14">
      <c r="B30" t="s">
        <v>1742</v>
      </c>
      <c r="C30" t="s">
        <v>1743</v>
      </c>
      <c r="D30" t="s">
        <v>100</v>
      </c>
      <c r="E30" t="s">
        <v>1710</v>
      </c>
      <c r="F30" t="s">
        <v>1739</v>
      </c>
      <c r="G30" t="s">
        <v>102</v>
      </c>
      <c r="H30" s="77">
        <v>1287</v>
      </c>
      <c r="I30" s="77">
        <v>369.24</v>
      </c>
      <c r="J30" s="77">
        <v>0</v>
      </c>
      <c r="K30" s="77">
        <v>4.7521187999999999</v>
      </c>
      <c r="L30" s="78">
        <v>0</v>
      </c>
      <c r="M30" s="78">
        <v>4.1099999999999998E-2</v>
      </c>
      <c r="N30" s="78">
        <v>9.1000000000000004E-3</v>
      </c>
    </row>
    <row r="31" spans="2:14">
      <c r="B31" t="s">
        <v>1744</v>
      </c>
      <c r="C31" t="s">
        <v>1745</v>
      </c>
      <c r="D31" t="s">
        <v>100</v>
      </c>
      <c r="E31" t="s">
        <v>1716</v>
      </c>
      <c r="F31" t="s">
        <v>1739</v>
      </c>
      <c r="G31" t="s">
        <v>102</v>
      </c>
      <c r="H31" s="77">
        <v>65.47</v>
      </c>
      <c r="I31" s="77">
        <v>3704.64</v>
      </c>
      <c r="J31" s="77">
        <v>0</v>
      </c>
      <c r="K31" s="77">
        <v>2.4254278079999998</v>
      </c>
      <c r="L31" s="78">
        <v>0</v>
      </c>
      <c r="M31" s="78">
        <v>2.1000000000000001E-2</v>
      </c>
      <c r="N31" s="78">
        <v>4.5999999999999999E-3</v>
      </c>
    </row>
    <row r="32" spans="2:14">
      <c r="B32" t="s">
        <v>1746</v>
      </c>
      <c r="C32" t="s">
        <v>1747</v>
      </c>
      <c r="D32" t="s">
        <v>100</v>
      </c>
      <c r="E32" t="s">
        <v>1716</v>
      </c>
      <c r="F32" t="s">
        <v>1739</v>
      </c>
      <c r="G32" t="s">
        <v>102</v>
      </c>
      <c r="H32" s="77">
        <v>740</v>
      </c>
      <c r="I32" s="77">
        <v>345.35</v>
      </c>
      <c r="J32" s="77">
        <v>0</v>
      </c>
      <c r="K32" s="77">
        <v>2.55559</v>
      </c>
      <c r="L32" s="78">
        <v>0</v>
      </c>
      <c r="M32" s="78">
        <v>2.2100000000000002E-2</v>
      </c>
      <c r="N32" s="78">
        <v>4.8999999999999998E-3</v>
      </c>
    </row>
    <row r="33" spans="2:14">
      <c r="B33" t="s">
        <v>1748</v>
      </c>
      <c r="C33" t="s">
        <v>1749</v>
      </c>
      <c r="D33" t="s">
        <v>100</v>
      </c>
      <c r="E33" t="s">
        <v>1725</v>
      </c>
      <c r="F33" t="s">
        <v>1739</v>
      </c>
      <c r="G33" t="s">
        <v>102</v>
      </c>
      <c r="H33" s="77">
        <v>1719</v>
      </c>
      <c r="I33" s="77">
        <v>345.8</v>
      </c>
      <c r="J33" s="77">
        <v>0</v>
      </c>
      <c r="K33" s="77">
        <v>5.9443020000000004</v>
      </c>
      <c r="L33" s="78">
        <v>0</v>
      </c>
      <c r="M33" s="78">
        <v>5.1400000000000001E-2</v>
      </c>
      <c r="N33" s="78">
        <v>1.1299999999999999E-2</v>
      </c>
    </row>
    <row r="34" spans="2:14">
      <c r="B34" t="s">
        <v>1750</v>
      </c>
      <c r="C34" t="s">
        <v>1751</v>
      </c>
      <c r="D34" t="s">
        <v>100</v>
      </c>
      <c r="E34" t="s">
        <v>1728</v>
      </c>
      <c r="F34" t="s">
        <v>1739</v>
      </c>
      <c r="G34" t="s">
        <v>102</v>
      </c>
      <c r="H34" s="77">
        <v>132.15</v>
      </c>
      <c r="I34" s="77">
        <v>3694.17</v>
      </c>
      <c r="J34" s="77">
        <v>0</v>
      </c>
      <c r="K34" s="77">
        <v>4.8818456550000002</v>
      </c>
      <c r="L34" s="78">
        <v>0</v>
      </c>
      <c r="M34" s="78">
        <v>4.2200000000000001E-2</v>
      </c>
      <c r="N34" s="78">
        <v>9.2999999999999992E-3</v>
      </c>
    </row>
    <row r="35" spans="2:14">
      <c r="B35" s="79" t="s">
        <v>1752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205</v>
      </c>
      <c r="C36" t="s">
        <v>205</v>
      </c>
      <c r="D36" s="16"/>
      <c r="E36" s="16"/>
      <c r="F36" t="s">
        <v>205</v>
      </c>
      <c r="G36" t="s">
        <v>205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805</v>
      </c>
      <c r="D37" s="16"/>
      <c r="E37" s="1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205</v>
      </c>
      <c r="C38" t="s">
        <v>205</v>
      </c>
      <c r="D38" s="16"/>
      <c r="E38" s="16"/>
      <c r="F38" t="s">
        <v>205</v>
      </c>
      <c r="G38" t="s">
        <v>205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1753</v>
      </c>
      <c r="D39" s="16"/>
      <c r="E39" s="1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205</v>
      </c>
      <c r="C40" t="s">
        <v>205</v>
      </c>
      <c r="D40" s="16"/>
      <c r="E40" s="16"/>
      <c r="F40" t="s">
        <v>205</v>
      </c>
      <c r="G40" t="s">
        <v>205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s="79" t="s">
        <v>213</v>
      </c>
      <c r="D41" s="16"/>
      <c r="E41" s="16"/>
      <c r="F41" s="16"/>
      <c r="G41" s="16"/>
      <c r="H41" s="81">
        <v>672.16</v>
      </c>
      <c r="J41" s="81">
        <v>0</v>
      </c>
      <c r="K41" s="81">
        <v>64.464316574253971</v>
      </c>
      <c r="M41" s="80">
        <v>0.55710000000000004</v>
      </c>
      <c r="N41" s="80">
        <v>0.123</v>
      </c>
    </row>
    <row r="42" spans="2:14">
      <c r="B42" s="79" t="s">
        <v>1754</v>
      </c>
      <c r="D42" s="16"/>
      <c r="E42" s="16"/>
      <c r="F42" s="16"/>
      <c r="G42" s="16"/>
      <c r="H42" s="81">
        <v>669.73</v>
      </c>
      <c r="J42" s="81">
        <v>0</v>
      </c>
      <c r="K42" s="81">
        <v>63.625533256653966</v>
      </c>
      <c r="M42" s="80">
        <v>0.54979999999999996</v>
      </c>
      <c r="N42" s="80">
        <v>0.12139999999999999</v>
      </c>
    </row>
    <row r="43" spans="2:14">
      <c r="B43" t="s">
        <v>1755</v>
      </c>
      <c r="C43" t="s">
        <v>1756</v>
      </c>
      <c r="D43" t="s">
        <v>123</v>
      </c>
      <c r="E43"/>
      <c r="F43" t="s">
        <v>1711</v>
      </c>
      <c r="G43" t="s">
        <v>106</v>
      </c>
      <c r="H43" s="77">
        <v>19.62</v>
      </c>
      <c r="I43" s="77">
        <v>6073</v>
      </c>
      <c r="J43" s="77">
        <v>0</v>
      </c>
      <c r="K43" s="77">
        <v>4.5861704874000004</v>
      </c>
      <c r="L43" s="78">
        <v>0</v>
      </c>
      <c r="M43" s="78">
        <v>3.9600000000000003E-2</v>
      </c>
      <c r="N43" s="78">
        <v>8.6999999999999994E-3</v>
      </c>
    </row>
    <row r="44" spans="2:14">
      <c r="B44" t="s">
        <v>1757</v>
      </c>
      <c r="C44" t="s">
        <v>1758</v>
      </c>
      <c r="D44" t="s">
        <v>123</v>
      </c>
      <c r="E44"/>
      <c r="F44" t="s">
        <v>1711</v>
      </c>
      <c r="G44" t="s">
        <v>106</v>
      </c>
      <c r="H44" s="77">
        <v>2.12</v>
      </c>
      <c r="I44" s="77">
        <v>4463</v>
      </c>
      <c r="J44" s="77">
        <v>0</v>
      </c>
      <c r="K44" s="77">
        <v>0.36417544439999999</v>
      </c>
      <c r="L44" s="78">
        <v>0</v>
      </c>
      <c r="M44" s="78">
        <v>3.0999999999999999E-3</v>
      </c>
      <c r="N44" s="78">
        <v>6.9999999999999999E-4</v>
      </c>
    </row>
    <row r="45" spans="2:14">
      <c r="B45" t="s">
        <v>1759</v>
      </c>
      <c r="C45" t="s">
        <v>1760</v>
      </c>
      <c r="D45" t="s">
        <v>1524</v>
      </c>
      <c r="E45"/>
      <c r="F45" t="s">
        <v>1711</v>
      </c>
      <c r="G45" t="s">
        <v>106</v>
      </c>
      <c r="H45" s="77">
        <v>1.65</v>
      </c>
      <c r="I45" s="77">
        <v>33993</v>
      </c>
      <c r="J45" s="77">
        <v>0</v>
      </c>
      <c r="K45" s="77">
        <v>2.1588444404999998</v>
      </c>
      <c r="L45" s="78">
        <v>0</v>
      </c>
      <c r="M45" s="78">
        <v>1.8700000000000001E-2</v>
      </c>
      <c r="N45" s="78">
        <v>4.1000000000000003E-3</v>
      </c>
    </row>
    <row r="46" spans="2:14">
      <c r="B46" t="s">
        <v>1761</v>
      </c>
      <c r="C46" t="s">
        <v>1762</v>
      </c>
      <c r="D46" t="s">
        <v>1647</v>
      </c>
      <c r="E46"/>
      <c r="F46" t="s">
        <v>1711</v>
      </c>
      <c r="G46" t="s">
        <v>106</v>
      </c>
      <c r="H46" s="77">
        <v>126.5</v>
      </c>
      <c r="I46" s="77">
        <v>765.35</v>
      </c>
      <c r="J46" s="77">
        <v>0</v>
      </c>
      <c r="K46" s="77">
        <v>3.7264776697499999</v>
      </c>
      <c r="L46" s="78">
        <v>0</v>
      </c>
      <c r="M46" s="78">
        <v>3.2199999999999999E-2</v>
      </c>
      <c r="N46" s="78">
        <v>7.1000000000000004E-3</v>
      </c>
    </row>
    <row r="47" spans="2:14">
      <c r="B47" t="s">
        <v>1763</v>
      </c>
      <c r="C47" t="s">
        <v>1764</v>
      </c>
      <c r="D47" t="s">
        <v>1647</v>
      </c>
      <c r="E47"/>
      <c r="F47" t="s">
        <v>1711</v>
      </c>
      <c r="G47" t="s">
        <v>106</v>
      </c>
      <c r="H47" s="77">
        <v>44.65</v>
      </c>
      <c r="I47" s="77">
        <v>1007.75</v>
      </c>
      <c r="J47" s="77">
        <v>0</v>
      </c>
      <c r="K47" s="77">
        <v>1.731897483375</v>
      </c>
      <c r="L47" s="78">
        <v>0</v>
      </c>
      <c r="M47" s="78">
        <v>1.4999999999999999E-2</v>
      </c>
      <c r="N47" s="78">
        <v>3.3E-3</v>
      </c>
    </row>
    <row r="48" spans="2:14">
      <c r="B48" t="s">
        <v>1765</v>
      </c>
      <c r="C48" t="s">
        <v>1766</v>
      </c>
      <c r="D48" t="s">
        <v>1767</v>
      </c>
      <c r="E48"/>
      <c r="F48" t="s">
        <v>1711</v>
      </c>
      <c r="G48" t="s">
        <v>199</v>
      </c>
      <c r="H48" s="77">
        <v>77.56</v>
      </c>
      <c r="I48" s="77">
        <v>1844.8142</v>
      </c>
      <c r="J48" s="77">
        <v>0</v>
      </c>
      <c r="K48" s="77">
        <v>0.70239832192896801</v>
      </c>
      <c r="L48" s="78">
        <v>0</v>
      </c>
      <c r="M48" s="78">
        <v>6.1000000000000004E-3</v>
      </c>
      <c r="N48" s="78">
        <v>1.2999999999999999E-3</v>
      </c>
    </row>
    <row r="49" spans="2:14">
      <c r="B49" t="s">
        <v>1768</v>
      </c>
      <c r="C49" t="s">
        <v>1769</v>
      </c>
      <c r="D49" t="s">
        <v>123</v>
      </c>
      <c r="E49"/>
      <c r="F49" t="s">
        <v>1711</v>
      </c>
      <c r="G49" t="s">
        <v>106</v>
      </c>
      <c r="H49" s="77">
        <v>6.45</v>
      </c>
      <c r="I49" s="77">
        <v>3588</v>
      </c>
      <c r="J49" s="77">
        <v>0</v>
      </c>
      <c r="K49" s="77">
        <v>0.89075867399999997</v>
      </c>
      <c r="L49" s="78">
        <v>0</v>
      </c>
      <c r="M49" s="78">
        <v>7.7000000000000002E-3</v>
      </c>
      <c r="N49" s="78">
        <v>1.6999999999999999E-3</v>
      </c>
    </row>
    <row r="50" spans="2:14">
      <c r="B50" t="s">
        <v>1770</v>
      </c>
      <c r="C50" t="s">
        <v>1771</v>
      </c>
      <c r="D50" t="s">
        <v>1647</v>
      </c>
      <c r="E50"/>
      <c r="F50" t="s">
        <v>1711</v>
      </c>
      <c r="G50" t="s">
        <v>106</v>
      </c>
      <c r="H50" s="77">
        <v>40.28</v>
      </c>
      <c r="I50" s="77">
        <v>459.55</v>
      </c>
      <c r="J50" s="77">
        <v>0</v>
      </c>
      <c r="K50" s="77">
        <v>0.71247584226000005</v>
      </c>
      <c r="L50" s="78">
        <v>0</v>
      </c>
      <c r="M50" s="78">
        <v>6.1999999999999998E-3</v>
      </c>
      <c r="N50" s="78">
        <v>1.4E-3</v>
      </c>
    </row>
    <row r="51" spans="2:14">
      <c r="B51" t="s">
        <v>1772</v>
      </c>
      <c r="C51" t="s">
        <v>1773</v>
      </c>
      <c r="D51" t="s">
        <v>1647</v>
      </c>
      <c r="E51"/>
      <c r="F51" t="s">
        <v>1711</v>
      </c>
      <c r="G51" t="s">
        <v>106</v>
      </c>
      <c r="H51" s="77">
        <v>4.71</v>
      </c>
      <c r="I51" s="77">
        <v>3668.75</v>
      </c>
      <c r="J51" s="77">
        <v>0</v>
      </c>
      <c r="K51" s="77">
        <v>0.66509998312499996</v>
      </c>
      <c r="L51" s="78">
        <v>0</v>
      </c>
      <c r="M51" s="78">
        <v>5.7000000000000002E-3</v>
      </c>
      <c r="N51" s="78">
        <v>1.2999999999999999E-3</v>
      </c>
    </row>
    <row r="52" spans="2:14">
      <c r="B52" t="s">
        <v>1774</v>
      </c>
      <c r="C52" t="s">
        <v>1775</v>
      </c>
      <c r="D52" t="s">
        <v>123</v>
      </c>
      <c r="E52"/>
      <c r="F52" t="s">
        <v>1711</v>
      </c>
      <c r="G52" t="s">
        <v>110</v>
      </c>
      <c r="H52" s="77">
        <v>35.799999999999997</v>
      </c>
      <c r="I52" s="77">
        <v>639.70000000000005</v>
      </c>
      <c r="J52" s="77">
        <v>0</v>
      </c>
      <c r="K52" s="77">
        <v>0.92921862450000003</v>
      </c>
      <c r="L52" s="78">
        <v>0</v>
      </c>
      <c r="M52" s="78">
        <v>8.0000000000000002E-3</v>
      </c>
      <c r="N52" s="78">
        <v>1.8E-3</v>
      </c>
    </row>
    <row r="53" spans="2:14">
      <c r="B53" t="s">
        <v>1776</v>
      </c>
      <c r="C53" t="s">
        <v>1777</v>
      </c>
      <c r="D53" t="s">
        <v>123</v>
      </c>
      <c r="E53"/>
      <c r="F53" t="s">
        <v>1711</v>
      </c>
      <c r="G53" t="s">
        <v>106</v>
      </c>
      <c r="H53" s="77">
        <v>37.78</v>
      </c>
      <c r="I53" s="77">
        <v>696.05</v>
      </c>
      <c r="J53" s="77">
        <v>0</v>
      </c>
      <c r="K53" s="77">
        <v>1.01216263881</v>
      </c>
      <c r="L53" s="78">
        <v>0</v>
      </c>
      <c r="M53" s="78">
        <v>8.6999999999999994E-3</v>
      </c>
      <c r="N53" s="78">
        <v>1.9E-3</v>
      </c>
    </row>
    <row r="54" spans="2:14">
      <c r="B54" t="s">
        <v>1778</v>
      </c>
      <c r="C54" t="s">
        <v>1779</v>
      </c>
      <c r="D54" t="s">
        <v>123</v>
      </c>
      <c r="E54"/>
      <c r="F54" t="s">
        <v>1711</v>
      </c>
      <c r="G54" t="s">
        <v>106</v>
      </c>
      <c r="H54" s="77">
        <v>23.95</v>
      </c>
      <c r="I54" s="77">
        <v>515.05999999999995</v>
      </c>
      <c r="J54" s="77">
        <v>0</v>
      </c>
      <c r="K54" s="77">
        <v>0.47480059263000002</v>
      </c>
      <c r="L54" s="78">
        <v>0</v>
      </c>
      <c r="M54" s="78">
        <v>4.1000000000000003E-3</v>
      </c>
      <c r="N54" s="78">
        <v>8.9999999999999998E-4</v>
      </c>
    </row>
    <row r="55" spans="2:14">
      <c r="B55" t="s">
        <v>1780</v>
      </c>
      <c r="C55" t="s">
        <v>1781</v>
      </c>
      <c r="D55" t="s">
        <v>123</v>
      </c>
      <c r="E55"/>
      <c r="F55" t="s">
        <v>1711</v>
      </c>
      <c r="G55" t="s">
        <v>110</v>
      </c>
      <c r="H55" s="77">
        <v>0.43</v>
      </c>
      <c r="I55" s="77">
        <v>6857</v>
      </c>
      <c r="J55" s="77">
        <v>0</v>
      </c>
      <c r="K55" s="77">
        <v>0.11963579325</v>
      </c>
      <c r="L55" s="78">
        <v>0</v>
      </c>
      <c r="M55" s="78">
        <v>1E-3</v>
      </c>
      <c r="N55" s="78">
        <v>2.0000000000000001E-4</v>
      </c>
    </row>
    <row r="56" spans="2:14">
      <c r="B56" t="s">
        <v>1782</v>
      </c>
      <c r="C56" t="s">
        <v>1783</v>
      </c>
      <c r="D56" t="s">
        <v>123</v>
      </c>
      <c r="E56"/>
      <c r="F56" t="s">
        <v>1711</v>
      </c>
      <c r="G56" t="s">
        <v>110</v>
      </c>
      <c r="H56" s="77">
        <v>46.54</v>
      </c>
      <c r="I56" s="77">
        <v>2802</v>
      </c>
      <c r="J56" s="77">
        <v>0</v>
      </c>
      <c r="K56" s="77">
        <v>5.291186121</v>
      </c>
      <c r="L56" s="78">
        <v>0</v>
      </c>
      <c r="M56" s="78">
        <v>4.5699999999999998E-2</v>
      </c>
      <c r="N56" s="78">
        <v>1.01E-2</v>
      </c>
    </row>
    <row r="57" spans="2:14">
      <c r="B57" t="s">
        <v>1784</v>
      </c>
      <c r="C57" t="s">
        <v>1785</v>
      </c>
      <c r="D57" t="s">
        <v>1524</v>
      </c>
      <c r="E57"/>
      <c r="F57" t="s">
        <v>1711</v>
      </c>
      <c r="G57" t="s">
        <v>106</v>
      </c>
      <c r="H57" s="77">
        <v>5.28</v>
      </c>
      <c r="I57" s="77">
        <v>6594</v>
      </c>
      <c r="J57" s="77">
        <v>0</v>
      </c>
      <c r="K57" s="77">
        <v>1.3400801568</v>
      </c>
      <c r="L57" s="78">
        <v>0</v>
      </c>
      <c r="M57" s="78">
        <v>1.1599999999999999E-2</v>
      </c>
      <c r="N57" s="78">
        <v>2.5999999999999999E-3</v>
      </c>
    </row>
    <row r="58" spans="2:14">
      <c r="B58" t="s">
        <v>1786</v>
      </c>
      <c r="C58" t="s">
        <v>1787</v>
      </c>
      <c r="D58" t="s">
        <v>1524</v>
      </c>
      <c r="E58"/>
      <c r="F58" t="s">
        <v>1711</v>
      </c>
      <c r="G58" t="s">
        <v>106</v>
      </c>
      <c r="H58" s="77">
        <v>3.03</v>
      </c>
      <c r="I58" s="77">
        <v>6901</v>
      </c>
      <c r="J58" s="77">
        <v>0</v>
      </c>
      <c r="K58" s="77">
        <v>0.80482705470000004</v>
      </c>
      <c r="L58" s="78">
        <v>0</v>
      </c>
      <c r="M58" s="78">
        <v>7.0000000000000001E-3</v>
      </c>
      <c r="N58" s="78">
        <v>1.5E-3</v>
      </c>
    </row>
    <row r="59" spans="2:14">
      <c r="B59" t="s">
        <v>1788</v>
      </c>
      <c r="C59" t="s">
        <v>1789</v>
      </c>
      <c r="D59" t="s">
        <v>123</v>
      </c>
      <c r="E59"/>
      <c r="F59" t="s">
        <v>1711</v>
      </c>
      <c r="G59" t="s">
        <v>116</v>
      </c>
      <c r="H59" s="77">
        <v>9.5399999999999991</v>
      </c>
      <c r="I59" s="77">
        <v>4919</v>
      </c>
      <c r="J59" s="77">
        <v>0</v>
      </c>
      <c r="K59" s="77">
        <v>1.3400079092999999</v>
      </c>
      <c r="L59" s="78">
        <v>0</v>
      </c>
      <c r="M59" s="78">
        <v>1.1599999999999999E-2</v>
      </c>
      <c r="N59" s="78">
        <v>2.5999999999999999E-3</v>
      </c>
    </row>
    <row r="60" spans="2:14">
      <c r="B60" t="s">
        <v>1790</v>
      </c>
      <c r="C60" t="s">
        <v>1791</v>
      </c>
      <c r="D60" t="s">
        <v>1647</v>
      </c>
      <c r="E60"/>
      <c r="F60" t="s">
        <v>1711</v>
      </c>
      <c r="G60" t="s">
        <v>106</v>
      </c>
      <c r="H60" s="77">
        <v>23.09</v>
      </c>
      <c r="I60" s="77">
        <v>954.5</v>
      </c>
      <c r="J60" s="77">
        <v>0</v>
      </c>
      <c r="K60" s="77">
        <v>0.84829669845</v>
      </c>
      <c r="L60" s="78">
        <v>0</v>
      </c>
      <c r="M60" s="78">
        <v>7.3000000000000001E-3</v>
      </c>
      <c r="N60" s="78">
        <v>1.6000000000000001E-3</v>
      </c>
    </row>
    <row r="61" spans="2:14">
      <c r="B61" t="s">
        <v>1792</v>
      </c>
      <c r="C61" t="s">
        <v>1793</v>
      </c>
      <c r="D61" t="s">
        <v>123</v>
      </c>
      <c r="E61"/>
      <c r="F61" t="s">
        <v>1711</v>
      </c>
      <c r="G61" t="s">
        <v>106</v>
      </c>
      <c r="H61" s="77">
        <v>3.27</v>
      </c>
      <c r="I61" s="77">
        <v>4445.5</v>
      </c>
      <c r="J61" s="77">
        <v>0</v>
      </c>
      <c r="K61" s="77">
        <v>0.55952085465000001</v>
      </c>
      <c r="L61" s="78">
        <v>0</v>
      </c>
      <c r="M61" s="78">
        <v>4.7999999999999996E-3</v>
      </c>
      <c r="N61" s="78">
        <v>1.1000000000000001E-3</v>
      </c>
    </row>
    <row r="62" spans="2:14">
      <c r="B62" t="s">
        <v>1794</v>
      </c>
      <c r="C62" t="s">
        <v>1795</v>
      </c>
      <c r="D62" t="s">
        <v>1524</v>
      </c>
      <c r="E62"/>
      <c r="F62" t="s">
        <v>1711</v>
      </c>
      <c r="G62" t="s">
        <v>106</v>
      </c>
      <c r="H62" s="77">
        <v>9.24</v>
      </c>
      <c r="I62" s="77">
        <v>5832.5</v>
      </c>
      <c r="J62" s="77">
        <v>0</v>
      </c>
      <c r="K62" s="77">
        <v>2.0743146270000001</v>
      </c>
      <c r="L62" s="78">
        <v>0</v>
      </c>
      <c r="M62" s="78">
        <v>1.7899999999999999E-2</v>
      </c>
      <c r="N62" s="78">
        <v>4.0000000000000001E-3</v>
      </c>
    </row>
    <row r="63" spans="2:14">
      <c r="B63" t="s">
        <v>1796</v>
      </c>
      <c r="C63" t="s">
        <v>1797</v>
      </c>
      <c r="D63" t="s">
        <v>1647</v>
      </c>
      <c r="E63"/>
      <c r="F63" t="s">
        <v>1711</v>
      </c>
      <c r="G63" t="s">
        <v>106</v>
      </c>
      <c r="H63" s="77">
        <v>0.21</v>
      </c>
      <c r="I63" s="77">
        <v>83376</v>
      </c>
      <c r="J63" s="77">
        <v>0</v>
      </c>
      <c r="K63" s="77">
        <v>0.67391987040000001</v>
      </c>
      <c r="L63" s="78">
        <v>0</v>
      </c>
      <c r="M63" s="78">
        <v>5.7999999999999996E-3</v>
      </c>
      <c r="N63" s="78">
        <v>1.2999999999999999E-3</v>
      </c>
    </row>
    <row r="64" spans="2:14">
      <c r="B64" t="s">
        <v>1798</v>
      </c>
      <c r="C64" t="s">
        <v>1799</v>
      </c>
      <c r="D64" t="s">
        <v>123</v>
      </c>
      <c r="E64"/>
      <c r="F64" t="s">
        <v>1711</v>
      </c>
      <c r="G64" t="s">
        <v>110</v>
      </c>
      <c r="H64" s="77">
        <v>8.9499999999999993</v>
      </c>
      <c r="I64" s="77">
        <v>20332</v>
      </c>
      <c r="J64" s="77">
        <v>0</v>
      </c>
      <c r="K64" s="77">
        <v>7.3834895549999997</v>
      </c>
      <c r="L64" s="78">
        <v>0</v>
      </c>
      <c r="M64" s="78">
        <v>6.3799999999999996E-2</v>
      </c>
      <c r="N64" s="78">
        <v>1.41E-2</v>
      </c>
    </row>
    <row r="65" spans="2:14">
      <c r="B65" t="s">
        <v>1800</v>
      </c>
      <c r="C65" t="s">
        <v>1801</v>
      </c>
      <c r="D65" t="s">
        <v>123</v>
      </c>
      <c r="E65"/>
      <c r="F65" t="s">
        <v>1711</v>
      </c>
      <c r="G65" t="s">
        <v>110</v>
      </c>
      <c r="H65" s="77">
        <v>4.93</v>
      </c>
      <c r="I65" s="77">
        <v>8625.6</v>
      </c>
      <c r="J65" s="77">
        <v>0</v>
      </c>
      <c r="K65" s="77">
        <v>1.7254197395999999</v>
      </c>
      <c r="L65" s="78">
        <v>0</v>
      </c>
      <c r="M65" s="78">
        <v>1.49E-2</v>
      </c>
      <c r="N65" s="78">
        <v>3.3E-3</v>
      </c>
    </row>
    <row r="66" spans="2:14">
      <c r="B66" t="s">
        <v>1802</v>
      </c>
      <c r="C66" t="s">
        <v>1803</v>
      </c>
      <c r="D66" t="s">
        <v>123</v>
      </c>
      <c r="E66"/>
      <c r="F66" t="s">
        <v>1711</v>
      </c>
      <c r="G66" t="s">
        <v>110</v>
      </c>
      <c r="H66" s="77">
        <v>7.69</v>
      </c>
      <c r="I66" s="77">
        <v>2424.6</v>
      </c>
      <c r="J66" s="77">
        <v>0</v>
      </c>
      <c r="K66" s="77">
        <v>0.75652793505000004</v>
      </c>
      <c r="L66" s="78">
        <v>0</v>
      </c>
      <c r="M66" s="78">
        <v>6.4999999999999997E-3</v>
      </c>
      <c r="N66" s="78">
        <v>1.4E-3</v>
      </c>
    </row>
    <row r="67" spans="2:14">
      <c r="B67" t="s">
        <v>1804</v>
      </c>
      <c r="C67" t="s">
        <v>1805</v>
      </c>
      <c r="D67" t="s">
        <v>1806</v>
      </c>
      <c r="E67"/>
      <c r="F67" t="s">
        <v>1711</v>
      </c>
      <c r="G67" t="s">
        <v>198</v>
      </c>
      <c r="H67" s="77">
        <v>64.95</v>
      </c>
      <c r="I67" s="77">
        <v>245200</v>
      </c>
      <c r="J67" s="77">
        <v>0</v>
      </c>
      <c r="K67" s="77">
        <v>4.1056557720000004</v>
      </c>
      <c r="L67" s="78">
        <v>0</v>
      </c>
      <c r="M67" s="78">
        <v>3.5499999999999997E-2</v>
      </c>
      <c r="N67" s="78">
        <v>7.7999999999999996E-3</v>
      </c>
    </row>
    <row r="68" spans="2:14">
      <c r="B68" t="s">
        <v>1807</v>
      </c>
      <c r="C68" t="s">
        <v>1808</v>
      </c>
      <c r="D68" t="s">
        <v>123</v>
      </c>
      <c r="E68"/>
      <c r="F68" t="s">
        <v>1711</v>
      </c>
      <c r="G68" t="s">
        <v>110</v>
      </c>
      <c r="H68" s="77">
        <v>0.94</v>
      </c>
      <c r="I68" s="77">
        <v>20655</v>
      </c>
      <c r="J68" s="77">
        <v>0</v>
      </c>
      <c r="K68" s="77">
        <v>0.78779202749999999</v>
      </c>
      <c r="L68" s="78">
        <v>0</v>
      </c>
      <c r="M68" s="78">
        <v>6.7999999999999996E-3</v>
      </c>
      <c r="N68" s="78">
        <v>1.5E-3</v>
      </c>
    </row>
    <row r="69" spans="2:14">
      <c r="B69" t="s">
        <v>1809</v>
      </c>
      <c r="C69" t="s">
        <v>1810</v>
      </c>
      <c r="D69" t="s">
        <v>1524</v>
      </c>
      <c r="E69"/>
      <c r="F69" t="s">
        <v>1711</v>
      </c>
      <c r="G69" t="s">
        <v>106</v>
      </c>
      <c r="H69" s="77">
        <v>1.54</v>
      </c>
      <c r="I69" s="77">
        <v>16013</v>
      </c>
      <c r="J69" s="77">
        <v>0</v>
      </c>
      <c r="K69" s="77">
        <v>0.94916416979999996</v>
      </c>
      <c r="L69" s="78">
        <v>0</v>
      </c>
      <c r="M69" s="78">
        <v>8.2000000000000007E-3</v>
      </c>
      <c r="N69" s="78">
        <v>1.8E-3</v>
      </c>
    </row>
    <row r="70" spans="2:14">
      <c r="B70" t="s">
        <v>1811</v>
      </c>
      <c r="C70" t="s">
        <v>1812</v>
      </c>
      <c r="D70" t="s">
        <v>1524</v>
      </c>
      <c r="E70"/>
      <c r="F70" t="s">
        <v>1711</v>
      </c>
      <c r="G70" t="s">
        <v>106</v>
      </c>
      <c r="H70" s="77">
        <v>0.78</v>
      </c>
      <c r="I70" s="77">
        <v>9225</v>
      </c>
      <c r="J70" s="77">
        <v>0</v>
      </c>
      <c r="K70" s="77">
        <v>0.27695479499999998</v>
      </c>
      <c r="L70" s="78">
        <v>0</v>
      </c>
      <c r="M70" s="78">
        <v>2.3999999999999998E-3</v>
      </c>
      <c r="N70" s="78">
        <v>5.0000000000000001E-4</v>
      </c>
    </row>
    <row r="71" spans="2:14">
      <c r="B71" t="s">
        <v>1813</v>
      </c>
      <c r="C71" t="s">
        <v>1814</v>
      </c>
      <c r="D71" t="s">
        <v>1524</v>
      </c>
      <c r="E71"/>
      <c r="F71" t="s">
        <v>1711</v>
      </c>
      <c r="G71" t="s">
        <v>106</v>
      </c>
      <c r="H71" s="77">
        <v>7.33</v>
      </c>
      <c r="I71" s="77">
        <v>3348</v>
      </c>
      <c r="J71" s="77">
        <v>0</v>
      </c>
      <c r="K71" s="77">
        <v>0.9445769316</v>
      </c>
      <c r="L71" s="78">
        <v>0</v>
      </c>
      <c r="M71" s="78">
        <v>8.2000000000000007E-3</v>
      </c>
      <c r="N71" s="78">
        <v>1.8E-3</v>
      </c>
    </row>
    <row r="72" spans="2:14">
      <c r="B72" t="s">
        <v>1815</v>
      </c>
      <c r="C72" t="s">
        <v>1816</v>
      </c>
      <c r="D72" t="s">
        <v>1524</v>
      </c>
      <c r="E72"/>
      <c r="F72" t="s">
        <v>1711</v>
      </c>
      <c r="G72" t="s">
        <v>106</v>
      </c>
      <c r="H72" s="77">
        <v>10.82</v>
      </c>
      <c r="I72" s="77">
        <v>10192</v>
      </c>
      <c r="J72" s="77">
        <v>0</v>
      </c>
      <c r="K72" s="77">
        <v>4.2445786655999997</v>
      </c>
      <c r="L72" s="78">
        <v>0</v>
      </c>
      <c r="M72" s="78">
        <v>3.6700000000000003E-2</v>
      </c>
      <c r="N72" s="78">
        <v>8.0999999999999996E-3</v>
      </c>
    </row>
    <row r="73" spans="2:14">
      <c r="B73" t="s">
        <v>1817</v>
      </c>
      <c r="C73" t="s">
        <v>1818</v>
      </c>
      <c r="D73" t="s">
        <v>1528</v>
      </c>
      <c r="E73"/>
      <c r="F73" t="s">
        <v>1711</v>
      </c>
      <c r="G73" t="s">
        <v>106</v>
      </c>
      <c r="H73" s="77">
        <v>4.8</v>
      </c>
      <c r="I73" s="77">
        <v>5429.5</v>
      </c>
      <c r="J73" s="77">
        <v>0</v>
      </c>
      <c r="K73" s="77">
        <v>1.0031109840000001</v>
      </c>
      <c r="L73" s="78">
        <v>0</v>
      </c>
      <c r="M73" s="78">
        <v>8.6999999999999994E-3</v>
      </c>
      <c r="N73" s="78">
        <v>1.9E-3</v>
      </c>
    </row>
    <row r="74" spans="2:14">
      <c r="B74" t="s">
        <v>1819</v>
      </c>
      <c r="C74" t="s">
        <v>1820</v>
      </c>
      <c r="D74" t="s">
        <v>123</v>
      </c>
      <c r="E74"/>
      <c r="F74" t="s">
        <v>1711</v>
      </c>
      <c r="G74" t="s">
        <v>110</v>
      </c>
      <c r="H74" s="77">
        <v>2.19</v>
      </c>
      <c r="I74" s="77">
        <v>20135</v>
      </c>
      <c r="J74" s="77">
        <v>0</v>
      </c>
      <c r="K74" s="77">
        <v>1.78918099875</v>
      </c>
      <c r="L74" s="78">
        <v>0</v>
      </c>
      <c r="M74" s="78">
        <v>1.55E-2</v>
      </c>
      <c r="N74" s="78">
        <v>3.3999999999999998E-3</v>
      </c>
    </row>
    <row r="75" spans="2:14">
      <c r="B75" t="s">
        <v>1821</v>
      </c>
      <c r="C75" t="s">
        <v>1822</v>
      </c>
      <c r="D75" t="s">
        <v>123</v>
      </c>
      <c r="E75"/>
      <c r="F75" t="s">
        <v>1711</v>
      </c>
      <c r="G75" t="s">
        <v>110</v>
      </c>
      <c r="H75" s="77">
        <v>0.77</v>
      </c>
      <c r="I75" s="77">
        <v>21510</v>
      </c>
      <c r="J75" s="77">
        <v>0</v>
      </c>
      <c r="K75" s="77">
        <v>0.67203155250000002</v>
      </c>
      <c r="L75" s="78">
        <v>0</v>
      </c>
      <c r="M75" s="78">
        <v>5.7999999999999996E-3</v>
      </c>
      <c r="N75" s="78">
        <v>1.2999999999999999E-3</v>
      </c>
    </row>
    <row r="76" spans="2:14">
      <c r="B76" t="s">
        <v>1823</v>
      </c>
      <c r="C76" t="s">
        <v>1824</v>
      </c>
      <c r="D76" t="s">
        <v>1524</v>
      </c>
      <c r="E76"/>
      <c r="F76" t="s">
        <v>1711</v>
      </c>
      <c r="G76" t="s">
        <v>106</v>
      </c>
      <c r="H76" s="77">
        <v>3.48</v>
      </c>
      <c r="I76" s="77">
        <v>7377</v>
      </c>
      <c r="J76" s="77">
        <v>0</v>
      </c>
      <c r="K76" s="77">
        <v>0.9881137404</v>
      </c>
      <c r="L76" s="78">
        <v>0</v>
      </c>
      <c r="M76" s="78">
        <v>8.5000000000000006E-3</v>
      </c>
      <c r="N76" s="78">
        <v>1.9E-3</v>
      </c>
    </row>
    <row r="77" spans="2:14">
      <c r="B77" t="s">
        <v>1825</v>
      </c>
      <c r="C77" t="s">
        <v>1826</v>
      </c>
      <c r="D77" t="s">
        <v>1647</v>
      </c>
      <c r="E77"/>
      <c r="F77" t="s">
        <v>1711</v>
      </c>
      <c r="G77" t="s">
        <v>106</v>
      </c>
      <c r="H77" s="77">
        <v>15.78</v>
      </c>
      <c r="I77" s="77">
        <v>3453.625</v>
      </c>
      <c r="J77" s="77">
        <v>0</v>
      </c>
      <c r="K77" s="77">
        <v>2.0976358142249998</v>
      </c>
      <c r="L77" s="78">
        <v>0</v>
      </c>
      <c r="M77" s="78">
        <v>1.8100000000000002E-2</v>
      </c>
      <c r="N77" s="78">
        <v>4.0000000000000001E-3</v>
      </c>
    </row>
    <row r="78" spans="2:14">
      <c r="B78" t="s">
        <v>1827</v>
      </c>
      <c r="C78" t="s">
        <v>1828</v>
      </c>
      <c r="D78" t="s">
        <v>1524</v>
      </c>
      <c r="E78"/>
      <c r="F78" t="s">
        <v>1711</v>
      </c>
      <c r="G78" t="s">
        <v>106</v>
      </c>
      <c r="H78" s="77">
        <v>4.1399999999999997</v>
      </c>
      <c r="I78" s="77">
        <v>16337</v>
      </c>
      <c r="J78" s="77">
        <v>0</v>
      </c>
      <c r="K78" s="77">
        <v>2.6032780781999998</v>
      </c>
      <c r="L78" s="78">
        <v>0</v>
      </c>
      <c r="M78" s="78">
        <v>2.2499999999999999E-2</v>
      </c>
      <c r="N78" s="78">
        <v>5.0000000000000001E-3</v>
      </c>
    </row>
    <row r="79" spans="2:14">
      <c r="B79" t="s">
        <v>1829</v>
      </c>
      <c r="C79" t="s">
        <v>1830</v>
      </c>
      <c r="D79" t="s">
        <v>1524</v>
      </c>
      <c r="E79"/>
      <c r="F79" t="s">
        <v>1711</v>
      </c>
      <c r="G79" t="s">
        <v>106</v>
      </c>
      <c r="H79" s="77">
        <v>1.04</v>
      </c>
      <c r="I79" s="77">
        <v>14429</v>
      </c>
      <c r="J79" s="77">
        <v>0</v>
      </c>
      <c r="K79" s="77">
        <v>0.5775870984</v>
      </c>
      <c r="L79" s="78">
        <v>0</v>
      </c>
      <c r="M79" s="78">
        <v>5.0000000000000001E-3</v>
      </c>
      <c r="N79" s="78">
        <v>1.1000000000000001E-3</v>
      </c>
    </row>
    <row r="80" spans="2:14">
      <c r="B80" t="s">
        <v>1831</v>
      </c>
      <c r="C80" t="s">
        <v>1832</v>
      </c>
      <c r="D80" t="s">
        <v>107</v>
      </c>
      <c r="E80"/>
      <c r="F80" t="s">
        <v>1711</v>
      </c>
      <c r="G80" t="s">
        <v>120</v>
      </c>
      <c r="H80" s="77">
        <v>7.9</v>
      </c>
      <c r="I80" s="77">
        <v>8814</v>
      </c>
      <c r="J80" s="77">
        <v>0</v>
      </c>
      <c r="K80" s="77">
        <v>1.7141661107999999</v>
      </c>
      <c r="L80" s="78">
        <v>0</v>
      </c>
      <c r="M80" s="78">
        <v>1.4800000000000001E-2</v>
      </c>
      <c r="N80" s="78">
        <v>3.3E-3</v>
      </c>
    </row>
    <row r="81" spans="2:14">
      <c r="B81" s="79" t="s">
        <v>1833</v>
      </c>
      <c r="D81" s="16"/>
      <c r="E81" s="16"/>
      <c r="F81" s="16"/>
      <c r="G81" s="16"/>
      <c r="H81" s="81">
        <v>2.4300000000000002</v>
      </c>
      <c r="J81" s="81">
        <v>0</v>
      </c>
      <c r="K81" s="81">
        <v>0.83878331760000002</v>
      </c>
      <c r="M81" s="80">
        <v>7.1999999999999998E-3</v>
      </c>
      <c r="N81" s="80">
        <v>1.6000000000000001E-3</v>
      </c>
    </row>
    <row r="82" spans="2:14">
      <c r="B82" t="s">
        <v>1834</v>
      </c>
      <c r="C82" t="s">
        <v>1835</v>
      </c>
      <c r="D82" t="s">
        <v>1647</v>
      </c>
      <c r="E82"/>
      <c r="F82" t="s">
        <v>1739</v>
      </c>
      <c r="G82" t="s">
        <v>106</v>
      </c>
      <c r="H82" s="77">
        <v>2.4300000000000002</v>
      </c>
      <c r="I82" s="77">
        <v>8968</v>
      </c>
      <c r="J82" s="77">
        <v>0</v>
      </c>
      <c r="K82" s="77">
        <v>0.83878331760000002</v>
      </c>
      <c r="L82" s="78">
        <v>0</v>
      </c>
      <c r="M82" s="78">
        <v>7.1999999999999998E-3</v>
      </c>
      <c r="N82" s="78">
        <v>1.6000000000000001E-3</v>
      </c>
    </row>
    <row r="83" spans="2:14">
      <c r="B83" s="79" t="s">
        <v>805</v>
      </c>
      <c r="D83" s="16"/>
      <c r="E83" s="16"/>
      <c r="F83" s="16"/>
      <c r="G83" s="16"/>
      <c r="H83" s="81">
        <v>0</v>
      </c>
      <c r="J83" s="81">
        <v>0</v>
      </c>
      <c r="K83" s="81">
        <v>0</v>
      </c>
      <c r="M83" s="80">
        <v>0</v>
      </c>
      <c r="N83" s="80">
        <v>0</v>
      </c>
    </row>
    <row r="84" spans="2:14">
      <c r="B84" t="s">
        <v>205</v>
      </c>
      <c r="C84" t="s">
        <v>205</v>
      </c>
      <c r="D84" s="16"/>
      <c r="E84" s="16"/>
      <c r="F84" t="s">
        <v>205</v>
      </c>
      <c r="G84" t="s">
        <v>205</v>
      </c>
      <c r="H84" s="77">
        <v>0</v>
      </c>
      <c r="I84" s="77">
        <v>0</v>
      </c>
      <c r="K84" s="77">
        <v>0</v>
      </c>
      <c r="L84" s="78">
        <v>0</v>
      </c>
      <c r="M84" s="78">
        <v>0</v>
      </c>
      <c r="N84" s="78">
        <v>0</v>
      </c>
    </row>
    <row r="85" spans="2:14">
      <c r="B85" s="79" t="s">
        <v>1753</v>
      </c>
      <c r="D85" s="16"/>
      <c r="E85" s="16"/>
      <c r="F85" s="16"/>
      <c r="G85" s="16"/>
      <c r="H85" s="81">
        <v>0</v>
      </c>
      <c r="J85" s="81">
        <v>0</v>
      </c>
      <c r="K85" s="81">
        <v>0</v>
      </c>
      <c r="M85" s="80">
        <v>0</v>
      </c>
      <c r="N85" s="80">
        <v>0</v>
      </c>
    </row>
    <row r="86" spans="2:14">
      <c r="B86" t="s">
        <v>205</v>
      </c>
      <c r="C86" t="s">
        <v>205</v>
      </c>
      <c r="D86" s="16"/>
      <c r="E86" s="16"/>
      <c r="F86" t="s">
        <v>205</v>
      </c>
      <c r="G86" t="s">
        <v>205</v>
      </c>
      <c r="H86" s="77">
        <v>0</v>
      </c>
      <c r="I86" s="77">
        <v>0</v>
      </c>
      <c r="K86" s="77">
        <v>0</v>
      </c>
      <c r="L86" s="78">
        <v>0</v>
      </c>
      <c r="M86" s="78">
        <v>0</v>
      </c>
      <c r="N86" s="78">
        <v>0</v>
      </c>
    </row>
    <row r="87" spans="2:14">
      <c r="B87" t="s">
        <v>215</v>
      </c>
      <c r="D87" s="16"/>
      <c r="E87" s="16"/>
      <c r="F87" s="16"/>
      <c r="G87" s="16"/>
    </row>
    <row r="88" spans="2:14">
      <c r="B88" t="s">
        <v>295</v>
      </c>
      <c r="D88" s="16"/>
      <c r="E88" s="16"/>
      <c r="F88" s="16"/>
      <c r="G88" s="16"/>
    </row>
    <row r="89" spans="2:14">
      <c r="B89" t="s">
        <v>296</v>
      </c>
      <c r="D89" s="16"/>
      <c r="E89" s="16"/>
      <c r="F89" s="16"/>
      <c r="G89" s="16"/>
    </row>
    <row r="90" spans="2:14">
      <c r="B90" t="s">
        <v>297</v>
      </c>
      <c r="D90" s="16"/>
      <c r="E90" s="16"/>
      <c r="F90" s="16"/>
      <c r="G90" s="16"/>
    </row>
    <row r="91" spans="2:14">
      <c r="B91" t="s">
        <v>298</v>
      </c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33" sqref="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1968</v>
      </c>
    </row>
    <row r="3" spans="2:65" s="1" customFormat="1">
      <c r="B3" s="2" t="s">
        <v>2</v>
      </c>
      <c r="C3" s="83" t="s">
        <v>1969</v>
      </c>
    </row>
    <row r="4" spans="2:65" s="1" customFormat="1">
      <c r="B4" s="2" t="s">
        <v>3</v>
      </c>
      <c r="C4" s="84">
        <v>14229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59.17</v>
      </c>
      <c r="K11" s="7"/>
      <c r="L11" s="75">
        <v>9.2378813767737</v>
      </c>
      <c r="M11" s="7"/>
      <c r="N11" s="76">
        <v>1</v>
      </c>
      <c r="O11" s="76">
        <v>1.7600000000000001E-2</v>
      </c>
      <c r="P11" s="35"/>
      <c r="BG11" s="16"/>
      <c r="BH11" s="19"/>
      <c r="BI11" s="16"/>
      <c r="BM11" s="16"/>
    </row>
    <row r="12" spans="2:65">
      <c r="B12" s="79" t="s">
        <v>200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1836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1837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805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213</v>
      </c>
      <c r="C21" s="16"/>
      <c r="D21" s="16"/>
      <c r="E21" s="16"/>
      <c r="J21" s="81">
        <v>59.17</v>
      </c>
      <c r="L21" s="81">
        <v>9.2378813767737</v>
      </c>
      <c r="N21" s="80">
        <v>1</v>
      </c>
      <c r="O21" s="80">
        <v>1.7600000000000001E-2</v>
      </c>
    </row>
    <row r="22" spans="2:15">
      <c r="B22" s="79" t="s">
        <v>1836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1837</v>
      </c>
      <c r="C24" s="16"/>
      <c r="D24" s="16"/>
      <c r="E24" s="16"/>
      <c r="J24" s="81">
        <v>50.68</v>
      </c>
      <c r="L24" s="81">
        <v>6.0294000870537001</v>
      </c>
      <c r="N24" s="80">
        <v>0.65269999999999995</v>
      </c>
      <c r="O24" s="80">
        <v>1.15E-2</v>
      </c>
    </row>
    <row r="25" spans="2:15">
      <c r="B25" t="s">
        <v>1838</v>
      </c>
      <c r="C25" t="s">
        <v>1839</v>
      </c>
      <c r="D25" t="s">
        <v>123</v>
      </c>
      <c r="E25"/>
      <c r="F25" t="s">
        <v>1739</v>
      </c>
      <c r="G25" t="s">
        <v>809</v>
      </c>
      <c r="H25" t="s">
        <v>207</v>
      </c>
      <c r="I25" t="s">
        <v>110</v>
      </c>
      <c r="J25" s="77">
        <v>0.12</v>
      </c>
      <c r="K25" s="77">
        <v>106693.59239999999</v>
      </c>
      <c r="L25" s="77">
        <v>0.51949110139559995</v>
      </c>
      <c r="M25" s="78">
        <v>0</v>
      </c>
      <c r="N25" s="78">
        <v>5.62E-2</v>
      </c>
      <c r="O25" s="78">
        <v>1E-3</v>
      </c>
    </row>
    <row r="26" spans="2:15">
      <c r="B26" t="s">
        <v>1840</v>
      </c>
      <c r="C26" t="s">
        <v>1841</v>
      </c>
      <c r="D26" t="s">
        <v>123</v>
      </c>
      <c r="E26"/>
      <c r="F26" t="s">
        <v>1739</v>
      </c>
      <c r="G26" t="s">
        <v>820</v>
      </c>
      <c r="H26" t="s">
        <v>207</v>
      </c>
      <c r="I26" t="s">
        <v>106</v>
      </c>
      <c r="J26" s="77">
        <v>0.02</v>
      </c>
      <c r="K26" s="77">
        <v>1007522</v>
      </c>
      <c r="L26" s="77">
        <v>0.77559043559999996</v>
      </c>
      <c r="M26" s="78">
        <v>0</v>
      </c>
      <c r="N26" s="78">
        <v>8.4000000000000005E-2</v>
      </c>
      <c r="O26" s="78">
        <v>1.5E-3</v>
      </c>
    </row>
    <row r="27" spans="2:15">
      <c r="B27" t="s">
        <v>1842</v>
      </c>
      <c r="C27" t="s">
        <v>1843</v>
      </c>
      <c r="D27" t="s">
        <v>123</v>
      </c>
      <c r="E27"/>
      <c r="F27" t="s">
        <v>1739</v>
      </c>
      <c r="G27" t="s">
        <v>1039</v>
      </c>
      <c r="H27" t="s">
        <v>207</v>
      </c>
      <c r="I27" t="s">
        <v>106</v>
      </c>
      <c r="J27" s="77">
        <v>0.48</v>
      </c>
      <c r="K27" s="77">
        <v>34735.449999999997</v>
      </c>
      <c r="L27" s="77">
        <v>0.64174438584000004</v>
      </c>
      <c r="M27" s="78">
        <v>0</v>
      </c>
      <c r="N27" s="78">
        <v>6.9500000000000006E-2</v>
      </c>
      <c r="O27" s="78">
        <v>1.1999999999999999E-3</v>
      </c>
    </row>
    <row r="28" spans="2:15">
      <c r="B28" t="s">
        <v>1844</v>
      </c>
      <c r="C28" t="s">
        <v>1845</v>
      </c>
      <c r="D28" t="s">
        <v>123</v>
      </c>
      <c r="E28"/>
      <c r="F28" t="s">
        <v>1739</v>
      </c>
      <c r="G28" t="s">
        <v>1846</v>
      </c>
      <c r="H28" t="s">
        <v>207</v>
      </c>
      <c r="I28" t="s">
        <v>110</v>
      </c>
      <c r="J28" s="77">
        <v>0.11</v>
      </c>
      <c r="K28" s="77">
        <v>236239</v>
      </c>
      <c r="L28" s="77">
        <v>1.0543937167499999</v>
      </c>
      <c r="M28" s="78">
        <v>0</v>
      </c>
      <c r="N28" s="78">
        <v>0.11409999999999999</v>
      </c>
      <c r="O28" s="78">
        <v>2E-3</v>
      </c>
    </row>
    <row r="29" spans="2:15">
      <c r="B29" t="s">
        <v>1847</v>
      </c>
      <c r="C29" t="s">
        <v>1848</v>
      </c>
      <c r="D29" t="s">
        <v>123</v>
      </c>
      <c r="E29"/>
      <c r="F29" t="s">
        <v>1739</v>
      </c>
      <c r="G29" t="s">
        <v>1849</v>
      </c>
      <c r="H29" t="s">
        <v>207</v>
      </c>
      <c r="I29" t="s">
        <v>106</v>
      </c>
      <c r="J29" s="77">
        <v>0.27</v>
      </c>
      <c r="K29" s="77">
        <v>122601.60000000001</v>
      </c>
      <c r="L29" s="77">
        <v>1.27411260768</v>
      </c>
      <c r="M29" s="78">
        <v>0</v>
      </c>
      <c r="N29" s="78">
        <v>0.13789999999999999</v>
      </c>
      <c r="O29" s="78">
        <v>2.3999999999999998E-3</v>
      </c>
    </row>
    <row r="30" spans="2:15">
      <c r="B30" t="s">
        <v>1850</v>
      </c>
      <c r="C30" t="s">
        <v>1851</v>
      </c>
      <c r="D30" t="s">
        <v>123</v>
      </c>
      <c r="E30"/>
      <c r="F30" t="s">
        <v>1739</v>
      </c>
      <c r="G30" t="s">
        <v>1849</v>
      </c>
      <c r="H30" t="s">
        <v>207</v>
      </c>
      <c r="I30" t="s">
        <v>113</v>
      </c>
      <c r="J30" s="77">
        <v>47.81</v>
      </c>
      <c r="K30" s="77">
        <v>132</v>
      </c>
      <c r="L30" s="77">
        <v>0.29663217275999998</v>
      </c>
      <c r="M30" s="78">
        <v>0</v>
      </c>
      <c r="N30" s="78">
        <v>3.2099999999999997E-2</v>
      </c>
      <c r="O30" s="78">
        <v>5.9999999999999995E-4</v>
      </c>
    </row>
    <row r="31" spans="2:15">
      <c r="B31" t="s">
        <v>1852</v>
      </c>
      <c r="C31" t="s">
        <v>1853</v>
      </c>
      <c r="D31" t="s">
        <v>123</v>
      </c>
      <c r="E31"/>
      <c r="F31" t="s">
        <v>1739</v>
      </c>
      <c r="G31" t="s">
        <v>2668</v>
      </c>
      <c r="H31" t="s">
        <v>206</v>
      </c>
      <c r="I31" t="s">
        <v>113</v>
      </c>
      <c r="J31" s="77">
        <v>1.87</v>
      </c>
      <c r="K31" s="77">
        <v>16695.21</v>
      </c>
      <c r="L31" s="77">
        <v>1.4674356670280999</v>
      </c>
      <c r="M31" s="78">
        <v>0</v>
      </c>
      <c r="N31" s="78">
        <v>0.1588</v>
      </c>
      <c r="O31" s="78">
        <v>2.8E-3</v>
      </c>
    </row>
    <row r="32" spans="2:15">
      <c r="B32" s="79" t="s">
        <v>92</v>
      </c>
      <c r="C32" s="16"/>
      <c r="D32" s="16"/>
      <c r="E32" s="16"/>
      <c r="J32" s="81">
        <v>8.49</v>
      </c>
      <c r="L32" s="81">
        <v>3.2084812897199999</v>
      </c>
      <c r="N32" s="80">
        <v>0.3473</v>
      </c>
      <c r="O32" s="80">
        <v>6.1000000000000004E-3</v>
      </c>
    </row>
    <row r="33" spans="2:15">
      <c r="B33" t="s">
        <v>1854</v>
      </c>
      <c r="C33" t="s">
        <v>1855</v>
      </c>
      <c r="D33" t="s">
        <v>123</v>
      </c>
      <c r="E33"/>
      <c r="F33" t="s">
        <v>1711</v>
      </c>
      <c r="G33" t="s">
        <v>2668</v>
      </c>
      <c r="H33" t="s">
        <v>206</v>
      </c>
      <c r="I33" t="s">
        <v>106</v>
      </c>
      <c r="J33" s="77">
        <v>0.45</v>
      </c>
      <c r="K33" s="77">
        <v>20511</v>
      </c>
      <c r="L33" s="77">
        <v>0.35526077550000001</v>
      </c>
      <c r="M33" s="78">
        <v>0</v>
      </c>
      <c r="N33" s="78">
        <v>3.85E-2</v>
      </c>
      <c r="O33" s="78">
        <v>6.9999999999999999E-4</v>
      </c>
    </row>
    <row r="34" spans="2:15">
      <c r="B34" t="s">
        <v>1856</v>
      </c>
      <c r="C34" t="s">
        <v>1857</v>
      </c>
      <c r="D34" t="s">
        <v>123</v>
      </c>
      <c r="E34"/>
      <c r="F34" t="s">
        <v>1711</v>
      </c>
      <c r="G34" t="s">
        <v>2668</v>
      </c>
      <c r="H34" t="s">
        <v>206</v>
      </c>
      <c r="I34" t="s">
        <v>106</v>
      </c>
      <c r="J34" s="77">
        <v>2.5299999999999998</v>
      </c>
      <c r="K34" s="77">
        <v>3717</v>
      </c>
      <c r="L34" s="77">
        <v>0.36196034490000001</v>
      </c>
      <c r="M34" s="78">
        <v>0</v>
      </c>
      <c r="N34" s="78">
        <v>3.9199999999999999E-2</v>
      </c>
      <c r="O34" s="78">
        <v>6.9999999999999999E-4</v>
      </c>
    </row>
    <row r="35" spans="2:15">
      <c r="B35" t="s">
        <v>1858</v>
      </c>
      <c r="C35" t="s">
        <v>1859</v>
      </c>
      <c r="D35" t="s">
        <v>1860</v>
      </c>
      <c r="E35"/>
      <c r="F35" t="s">
        <v>1711</v>
      </c>
      <c r="G35" t="s">
        <v>2668</v>
      </c>
      <c r="H35" t="s">
        <v>206</v>
      </c>
      <c r="I35" t="s">
        <v>106</v>
      </c>
      <c r="J35" s="77">
        <v>5.51</v>
      </c>
      <c r="K35" s="77">
        <v>11746.8</v>
      </c>
      <c r="L35" s="77">
        <v>2.4912601693199998</v>
      </c>
      <c r="M35" s="78">
        <v>0</v>
      </c>
      <c r="N35" s="78">
        <v>0.2697</v>
      </c>
      <c r="O35" s="78">
        <v>4.7999999999999996E-3</v>
      </c>
    </row>
    <row r="36" spans="2:15">
      <c r="B36" s="79" t="s">
        <v>805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205</v>
      </c>
      <c r="C37" t="s">
        <v>205</v>
      </c>
      <c r="D37" s="16"/>
      <c r="E37" s="16"/>
      <c r="F37" t="s">
        <v>205</v>
      </c>
      <c r="G37" t="s">
        <v>205</v>
      </c>
      <c r="I37" t="s">
        <v>205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215</v>
      </c>
      <c r="C38" s="16"/>
      <c r="D38" s="16"/>
      <c r="E38" s="16"/>
    </row>
    <row r="39" spans="2:15">
      <c r="B39" t="s">
        <v>295</v>
      </c>
      <c r="C39" s="16"/>
      <c r="D39" s="16"/>
      <c r="E39" s="16"/>
    </row>
    <row r="40" spans="2:15">
      <c r="B40" t="s">
        <v>296</v>
      </c>
      <c r="C40" s="16"/>
      <c r="D40" s="16"/>
      <c r="E40" s="16"/>
    </row>
    <row r="41" spans="2:15">
      <c r="B41" t="s">
        <v>297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1968</v>
      </c>
    </row>
    <row r="3" spans="2:60" s="1" customFormat="1">
      <c r="B3" s="2" t="s">
        <v>2</v>
      </c>
      <c r="C3" s="83" t="s">
        <v>1969</v>
      </c>
    </row>
    <row r="4" spans="2:60" s="1" customFormat="1">
      <c r="B4" s="2" t="s">
        <v>3</v>
      </c>
      <c r="C4" s="84">
        <v>14229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40.090000000000003</v>
      </c>
      <c r="H11" s="7"/>
      <c r="I11" s="75">
        <v>4.5004540000000001E-3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200</v>
      </c>
      <c r="D12" s="16"/>
      <c r="E12" s="16"/>
      <c r="G12" s="81">
        <v>38.53</v>
      </c>
      <c r="I12" s="81">
        <v>3.3226599999999998E-3</v>
      </c>
      <c r="K12" s="80">
        <v>0.73829999999999996</v>
      </c>
      <c r="L12" s="80">
        <v>0</v>
      </c>
    </row>
    <row r="13" spans="2:60">
      <c r="B13" s="79" t="s">
        <v>1861</v>
      </c>
      <c r="D13" s="16"/>
      <c r="E13" s="16"/>
      <c r="G13" s="81">
        <v>38.53</v>
      </c>
      <c r="I13" s="81">
        <v>3.3226599999999998E-3</v>
      </c>
      <c r="K13" s="80">
        <v>0.73829999999999996</v>
      </c>
      <c r="L13" s="80">
        <v>0</v>
      </c>
    </row>
    <row r="14" spans="2:60">
      <c r="B14" t="s">
        <v>1862</v>
      </c>
      <c r="C14" t="s">
        <v>1863</v>
      </c>
      <c r="D14" t="s">
        <v>100</v>
      </c>
      <c r="E14" t="s">
        <v>336</v>
      </c>
      <c r="F14" t="s">
        <v>102</v>
      </c>
      <c r="G14" s="77">
        <v>30.37</v>
      </c>
      <c r="H14" s="77">
        <v>8.1999999999999993</v>
      </c>
      <c r="I14" s="77">
        <v>2.4903400000000002E-3</v>
      </c>
      <c r="J14" s="78">
        <v>0</v>
      </c>
      <c r="K14" s="78">
        <v>0.5534</v>
      </c>
      <c r="L14" s="78">
        <v>0</v>
      </c>
    </row>
    <row r="15" spans="2:60">
      <c r="B15" t="s">
        <v>1864</v>
      </c>
      <c r="C15" t="s">
        <v>1865</v>
      </c>
      <c r="D15" t="s">
        <v>100</v>
      </c>
      <c r="E15" t="s">
        <v>129</v>
      </c>
      <c r="F15" t="s">
        <v>102</v>
      </c>
      <c r="G15" s="77">
        <v>8.16</v>
      </c>
      <c r="H15" s="77">
        <v>10.199999999999999</v>
      </c>
      <c r="I15" s="77">
        <v>8.3232E-4</v>
      </c>
      <c r="J15" s="78">
        <v>0</v>
      </c>
      <c r="K15" s="78">
        <v>0.18490000000000001</v>
      </c>
      <c r="L15" s="78">
        <v>0</v>
      </c>
    </row>
    <row r="16" spans="2:60">
      <c r="B16" s="79" t="s">
        <v>213</v>
      </c>
      <c r="D16" s="16"/>
      <c r="E16" s="16"/>
      <c r="G16" s="81">
        <v>1.56</v>
      </c>
      <c r="I16" s="81">
        <v>1.177794E-3</v>
      </c>
      <c r="K16" s="80">
        <v>0.26169999999999999</v>
      </c>
      <c r="L16" s="80">
        <v>0</v>
      </c>
    </row>
    <row r="17" spans="2:12">
      <c r="B17" s="79" t="s">
        <v>1866</v>
      </c>
      <c r="D17" s="16"/>
      <c r="E17" s="16"/>
      <c r="G17" s="81">
        <v>1.56</v>
      </c>
      <c r="I17" s="81">
        <v>1.177794E-3</v>
      </c>
      <c r="K17" s="80">
        <v>0.26169999999999999</v>
      </c>
      <c r="L17" s="80">
        <v>0</v>
      </c>
    </row>
    <row r="18" spans="2:12">
      <c r="B18" t="s">
        <v>1867</v>
      </c>
      <c r="C18" t="s">
        <v>1868</v>
      </c>
      <c r="D18" t="s">
        <v>1528</v>
      </c>
      <c r="E18" t="s">
        <v>885</v>
      </c>
      <c r="F18" t="s">
        <v>106</v>
      </c>
      <c r="G18" s="77">
        <v>1.23</v>
      </c>
      <c r="H18" s="77">
        <v>23</v>
      </c>
      <c r="I18" s="77">
        <v>1.0888821E-3</v>
      </c>
      <c r="J18" s="78">
        <v>0</v>
      </c>
      <c r="K18" s="78">
        <v>0.2419</v>
      </c>
      <c r="L18" s="78">
        <v>0</v>
      </c>
    </row>
    <row r="19" spans="2:12">
      <c r="B19" t="s">
        <v>1869</v>
      </c>
      <c r="C19" t="s">
        <v>1870</v>
      </c>
      <c r="D19" t="s">
        <v>1524</v>
      </c>
      <c r="E19" t="s">
        <v>951</v>
      </c>
      <c r="F19" t="s">
        <v>106</v>
      </c>
      <c r="G19" s="77">
        <v>0.33</v>
      </c>
      <c r="H19" s="77">
        <v>7</v>
      </c>
      <c r="I19" s="77">
        <v>8.8911899999999998E-5</v>
      </c>
      <c r="J19" s="78">
        <v>0</v>
      </c>
      <c r="K19" s="78">
        <v>1.9800000000000002E-2</v>
      </c>
      <c r="L19" s="78">
        <v>0</v>
      </c>
    </row>
    <row r="20" spans="2:12">
      <c r="B20" t="s">
        <v>215</v>
      </c>
      <c r="D20" s="16"/>
      <c r="E20" s="16"/>
    </row>
    <row r="21" spans="2:12">
      <c r="B21" t="s">
        <v>295</v>
      </c>
      <c r="D21" s="16"/>
      <c r="E21" s="16"/>
    </row>
    <row r="22" spans="2:12">
      <c r="B22" t="s">
        <v>296</v>
      </c>
      <c r="D22" s="16"/>
      <c r="E22" s="16"/>
    </row>
    <row r="23" spans="2:12">
      <c r="B23" t="s">
        <v>297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2023-12-04T09:50:43Z</dcterms:modified>
</cp:coreProperties>
</file>