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4979C78E-F0E1-4763-934B-1282CCF40C38}" xr6:coauthVersionLast="47" xr6:coauthVersionMax="47" xr10:uidLastSave="{00000000-0000-0000-0000-000000000000}"/>
  <bookViews>
    <workbookView xWindow="-120" yWindow="-120" windowWidth="29040" windowHeight="15840" tabRatio="96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עתידיים'!$A$8:$AW$388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5" l="1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48" i="5"/>
  <c r="U48" i="5"/>
  <c r="T49" i="5"/>
  <c r="U49" i="5"/>
  <c r="T50" i="5"/>
  <c r="U50" i="5"/>
  <c r="T51" i="5"/>
  <c r="U51" i="5"/>
  <c r="T52" i="5"/>
  <c r="U52" i="5"/>
  <c r="T53" i="5"/>
  <c r="U53" i="5"/>
  <c r="T54" i="5"/>
  <c r="U54" i="5"/>
  <c r="T55" i="5"/>
  <c r="U55" i="5"/>
  <c r="T56" i="5"/>
  <c r="U56" i="5"/>
  <c r="T57" i="5"/>
  <c r="U57" i="5"/>
  <c r="T58" i="5"/>
  <c r="U58" i="5"/>
  <c r="T59" i="5"/>
  <c r="U59" i="5"/>
  <c r="T60" i="5"/>
  <c r="U60" i="5"/>
  <c r="T61" i="5"/>
  <c r="U61" i="5"/>
  <c r="T62" i="5"/>
  <c r="U62" i="5"/>
  <c r="T63" i="5"/>
  <c r="U63" i="5"/>
  <c r="T64" i="5"/>
  <c r="U64" i="5"/>
  <c r="T65" i="5"/>
  <c r="U65" i="5"/>
  <c r="T66" i="5"/>
  <c r="U66" i="5"/>
  <c r="T67" i="5"/>
  <c r="U67" i="5"/>
  <c r="T68" i="5"/>
  <c r="U68" i="5"/>
  <c r="T69" i="5"/>
  <c r="U69" i="5"/>
  <c r="T70" i="5"/>
  <c r="U70" i="5"/>
  <c r="T71" i="5"/>
  <c r="U71" i="5"/>
  <c r="T72" i="5"/>
  <c r="U72" i="5"/>
  <c r="T73" i="5"/>
  <c r="U73" i="5"/>
  <c r="T74" i="5"/>
  <c r="U74" i="5"/>
  <c r="T75" i="5"/>
  <c r="U75" i="5"/>
  <c r="T76" i="5"/>
  <c r="U76" i="5"/>
  <c r="T77" i="5"/>
  <c r="U77" i="5"/>
  <c r="T78" i="5"/>
  <c r="U78" i="5"/>
  <c r="T79" i="5"/>
  <c r="U79" i="5"/>
  <c r="T80" i="5"/>
  <c r="U80" i="5"/>
  <c r="T81" i="5"/>
  <c r="U81" i="5"/>
  <c r="T82" i="5"/>
  <c r="U82" i="5"/>
  <c r="T83" i="5"/>
  <c r="U83" i="5"/>
  <c r="T84" i="5"/>
  <c r="U84" i="5"/>
  <c r="T85" i="5"/>
  <c r="U85" i="5"/>
  <c r="T86" i="5"/>
  <c r="U86" i="5"/>
  <c r="T87" i="5"/>
  <c r="U87" i="5"/>
  <c r="T88" i="5"/>
  <c r="U88" i="5"/>
  <c r="T89" i="5"/>
  <c r="U89" i="5"/>
  <c r="T90" i="5"/>
  <c r="U90" i="5"/>
  <c r="T91" i="5"/>
  <c r="U91" i="5"/>
  <c r="T92" i="5"/>
  <c r="U92" i="5"/>
  <c r="T93" i="5"/>
  <c r="U93" i="5"/>
  <c r="T94" i="5"/>
  <c r="U94" i="5"/>
  <c r="T95" i="5"/>
  <c r="U95" i="5"/>
  <c r="T96" i="5"/>
  <c r="U96" i="5"/>
  <c r="T97" i="5"/>
  <c r="U97" i="5"/>
  <c r="T98" i="5"/>
  <c r="U98" i="5"/>
  <c r="T99" i="5"/>
  <c r="U99" i="5"/>
  <c r="T100" i="5"/>
  <c r="U100" i="5"/>
  <c r="T101" i="5"/>
  <c r="U101" i="5"/>
  <c r="T102" i="5"/>
  <c r="U102" i="5"/>
  <c r="T103" i="5"/>
  <c r="U103" i="5"/>
  <c r="T104" i="5"/>
  <c r="U104" i="5"/>
  <c r="T105" i="5"/>
  <c r="U105" i="5"/>
  <c r="T106" i="5"/>
  <c r="U106" i="5"/>
  <c r="T107" i="5"/>
  <c r="U107" i="5"/>
  <c r="T108" i="5"/>
  <c r="U108" i="5"/>
  <c r="T109" i="5"/>
  <c r="U109" i="5"/>
  <c r="T110" i="5"/>
  <c r="U110" i="5"/>
  <c r="T111" i="5"/>
  <c r="U111" i="5"/>
  <c r="T112" i="5"/>
  <c r="U112" i="5"/>
  <c r="T113" i="5"/>
  <c r="U113" i="5"/>
  <c r="T114" i="5"/>
  <c r="U114" i="5"/>
  <c r="T115" i="5"/>
  <c r="U115" i="5"/>
  <c r="T116" i="5"/>
  <c r="U116" i="5"/>
  <c r="T117" i="5"/>
  <c r="U117" i="5"/>
  <c r="T118" i="5"/>
  <c r="U118" i="5"/>
  <c r="T119" i="5"/>
  <c r="U119" i="5"/>
  <c r="T120" i="5"/>
  <c r="U120" i="5"/>
  <c r="T121" i="5"/>
  <c r="U121" i="5"/>
  <c r="T122" i="5"/>
  <c r="U122" i="5"/>
  <c r="T123" i="5"/>
  <c r="U123" i="5"/>
  <c r="T124" i="5"/>
  <c r="U124" i="5"/>
  <c r="T125" i="5"/>
  <c r="U125" i="5"/>
  <c r="T126" i="5"/>
  <c r="U126" i="5"/>
  <c r="T127" i="5"/>
  <c r="U127" i="5"/>
  <c r="T128" i="5"/>
  <c r="U128" i="5"/>
  <c r="T129" i="5"/>
  <c r="U129" i="5"/>
  <c r="T130" i="5"/>
  <c r="U130" i="5"/>
  <c r="T131" i="5"/>
  <c r="U131" i="5"/>
  <c r="T132" i="5"/>
  <c r="U132" i="5"/>
  <c r="T133" i="5"/>
  <c r="U133" i="5"/>
  <c r="T134" i="5"/>
  <c r="U134" i="5"/>
  <c r="T135" i="5"/>
  <c r="U135" i="5"/>
  <c r="T136" i="5"/>
  <c r="U136" i="5"/>
  <c r="T137" i="5"/>
  <c r="U137" i="5"/>
  <c r="T138" i="5"/>
  <c r="U138" i="5"/>
  <c r="T139" i="5"/>
  <c r="U139" i="5"/>
  <c r="T140" i="5"/>
  <c r="U140" i="5"/>
  <c r="T141" i="5"/>
  <c r="U141" i="5"/>
  <c r="T142" i="5"/>
  <c r="U142" i="5"/>
  <c r="T143" i="5"/>
  <c r="U143" i="5"/>
  <c r="T144" i="5"/>
  <c r="U144" i="5"/>
  <c r="T145" i="5"/>
  <c r="U145" i="5"/>
  <c r="T146" i="5"/>
  <c r="U146" i="5"/>
  <c r="T147" i="5"/>
  <c r="U147" i="5"/>
  <c r="T148" i="5"/>
  <c r="U148" i="5"/>
  <c r="T149" i="5"/>
  <c r="U149" i="5"/>
  <c r="T150" i="5"/>
  <c r="U150" i="5"/>
  <c r="T151" i="5"/>
  <c r="U151" i="5"/>
  <c r="T152" i="5"/>
  <c r="U152" i="5"/>
  <c r="T153" i="5"/>
  <c r="U153" i="5"/>
  <c r="T154" i="5"/>
  <c r="U154" i="5"/>
  <c r="T155" i="5"/>
  <c r="U155" i="5"/>
  <c r="T156" i="5"/>
  <c r="U156" i="5"/>
  <c r="T157" i="5"/>
  <c r="U157" i="5"/>
  <c r="T158" i="5"/>
  <c r="U158" i="5"/>
  <c r="T159" i="5"/>
  <c r="U159" i="5"/>
  <c r="T160" i="5"/>
  <c r="U160" i="5"/>
  <c r="T161" i="5"/>
  <c r="U161" i="5"/>
  <c r="T162" i="5"/>
  <c r="U162" i="5"/>
  <c r="T163" i="5"/>
  <c r="U163" i="5"/>
  <c r="T164" i="5"/>
  <c r="U164" i="5"/>
  <c r="T165" i="5"/>
  <c r="U165" i="5"/>
  <c r="T166" i="5"/>
  <c r="U166" i="5"/>
  <c r="T167" i="5"/>
  <c r="U167" i="5"/>
  <c r="T168" i="5"/>
  <c r="U168" i="5"/>
  <c r="T169" i="5"/>
  <c r="U169" i="5"/>
  <c r="T170" i="5"/>
  <c r="U170" i="5"/>
  <c r="T171" i="5"/>
  <c r="U171" i="5"/>
  <c r="T172" i="5"/>
  <c r="U172" i="5"/>
  <c r="T173" i="5"/>
  <c r="U173" i="5"/>
  <c r="T174" i="5"/>
  <c r="U174" i="5"/>
  <c r="T175" i="5"/>
  <c r="U175" i="5"/>
  <c r="T176" i="5"/>
  <c r="U176" i="5"/>
  <c r="T177" i="5"/>
  <c r="U177" i="5"/>
  <c r="T178" i="5"/>
  <c r="U178" i="5"/>
  <c r="T179" i="5"/>
  <c r="U179" i="5"/>
  <c r="T180" i="5"/>
  <c r="U180" i="5"/>
  <c r="T181" i="5"/>
  <c r="U181" i="5"/>
  <c r="T182" i="5"/>
  <c r="U182" i="5"/>
  <c r="T183" i="5"/>
  <c r="U183" i="5"/>
  <c r="T184" i="5"/>
  <c r="U184" i="5"/>
  <c r="T185" i="5"/>
  <c r="U185" i="5"/>
  <c r="T186" i="5"/>
  <c r="U186" i="5"/>
  <c r="T187" i="5"/>
  <c r="U187" i="5"/>
  <c r="T188" i="5"/>
  <c r="U188" i="5"/>
  <c r="T189" i="5"/>
  <c r="U189" i="5"/>
  <c r="T190" i="5"/>
  <c r="U190" i="5"/>
  <c r="T191" i="5"/>
  <c r="U191" i="5"/>
  <c r="T192" i="5"/>
  <c r="U192" i="5"/>
  <c r="T193" i="5"/>
  <c r="U193" i="5"/>
  <c r="T194" i="5"/>
  <c r="U194" i="5"/>
  <c r="T195" i="5"/>
  <c r="U195" i="5"/>
  <c r="T196" i="5"/>
  <c r="U196" i="5"/>
  <c r="T197" i="5"/>
  <c r="U197" i="5"/>
  <c r="T198" i="5"/>
  <c r="U198" i="5"/>
  <c r="T199" i="5"/>
  <c r="U199" i="5"/>
  <c r="T200" i="5"/>
  <c r="U200" i="5"/>
  <c r="T201" i="5"/>
  <c r="U201" i="5"/>
  <c r="T202" i="5"/>
  <c r="U202" i="5"/>
  <c r="T203" i="5"/>
  <c r="U203" i="5"/>
  <c r="T204" i="5"/>
  <c r="U204" i="5"/>
  <c r="T205" i="5"/>
  <c r="U205" i="5"/>
  <c r="T206" i="5"/>
  <c r="U206" i="5"/>
  <c r="T207" i="5"/>
  <c r="U207" i="5"/>
  <c r="T208" i="5"/>
  <c r="U208" i="5"/>
  <c r="T209" i="5"/>
  <c r="U209" i="5"/>
  <c r="T210" i="5"/>
  <c r="U210" i="5"/>
  <c r="T211" i="5"/>
  <c r="U211" i="5"/>
  <c r="T212" i="5"/>
  <c r="U212" i="5"/>
  <c r="T213" i="5"/>
  <c r="U213" i="5"/>
  <c r="T214" i="5"/>
  <c r="U214" i="5"/>
  <c r="T215" i="5"/>
  <c r="U215" i="5"/>
  <c r="T216" i="5"/>
  <c r="U216" i="5"/>
  <c r="T217" i="5"/>
  <c r="U217" i="5"/>
  <c r="T218" i="5"/>
  <c r="U218" i="5"/>
  <c r="T219" i="5"/>
  <c r="U219" i="5"/>
  <c r="T220" i="5"/>
  <c r="U220" i="5"/>
  <c r="T221" i="5"/>
  <c r="U221" i="5"/>
  <c r="T222" i="5"/>
  <c r="U222" i="5"/>
  <c r="T223" i="5"/>
  <c r="U223" i="5"/>
  <c r="T224" i="5"/>
  <c r="U224" i="5"/>
  <c r="T225" i="5"/>
  <c r="U225" i="5"/>
  <c r="T226" i="5"/>
  <c r="U226" i="5"/>
  <c r="T227" i="5"/>
  <c r="U227" i="5"/>
  <c r="T228" i="5"/>
  <c r="U228" i="5"/>
  <c r="T229" i="5"/>
  <c r="U229" i="5"/>
  <c r="T230" i="5"/>
  <c r="U230" i="5"/>
  <c r="T231" i="5"/>
  <c r="U231" i="5"/>
  <c r="T232" i="5"/>
  <c r="U232" i="5"/>
  <c r="T233" i="5"/>
  <c r="U233" i="5"/>
  <c r="T234" i="5"/>
  <c r="U234" i="5"/>
  <c r="T235" i="5"/>
  <c r="U235" i="5"/>
  <c r="T236" i="5"/>
  <c r="U236" i="5"/>
  <c r="T237" i="5"/>
  <c r="U237" i="5"/>
  <c r="T238" i="5"/>
  <c r="U238" i="5"/>
  <c r="T239" i="5"/>
  <c r="U239" i="5"/>
  <c r="T240" i="5"/>
  <c r="U240" i="5"/>
  <c r="T241" i="5"/>
  <c r="U241" i="5"/>
  <c r="T242" i="5"/>
  <c r="U242" i="5"/>
  <c r="T243" i="5"/>
  <c r="U243" i="5"/>
  <c r="T244" i="5"/>
  <c r="U244" i="5"/>
  <c r="T245" i="5"/>
  <c r="U245" i="5"/>
  <c r="T246" i="5"/>
  <c r="U246" i="5"/>
  <c r="T247" i="5"/>
  <c r="U247" i="5"/>
  <c r="T248" i="5"/>
  <c r="U248" i="5"/>
  <c r="T249" i="5"/>
  <c r="U249" i="5"/>
  <c r="T250" i="5"/>
  <c r="U250" i="5"/>
  <c r="T251" i="5"/>
  <c r="U251" i="5"/>
  <c r="T252" i="5"/>
  <c r="U252" i="5"/>
  <c r="T253" i="5"/>
  <c r="U253" i="5"/>
  <c r="T254" i="5"/>
  <c r="U254" i="5"/>
  <c r="T255" i="5"/>
  <c r="U255" i="5"/>
  <c r="T256" i="5"/>
  <c r="U256" i="5"/>
  <c r="T257" i="5"/>
  <c r="U257" i="5"/>
  <c r="T258" i="5"/>
  <c r="U258" i="5"/>
  <c r="T259" i="5"/>
  <c r="U259" i="5"/>
  <c r="T260" i="5"/>
  <c r="U260" i="5"/>
  <c r="T261" i="5"/>
  <c r="U261" i="5"/>
  <c r="T262" i="5"/>
  <c r="U262" i="5"/>
  <c r="T263" i="5"/>
  <c r="U263" i="5"/>
  <c r="T264" i="5"/>
  <c r="U264" i="5"/>
  <c r="T265" i="5"/>
  <c r="U265" i="5"/>
  <c r="T266" i="5"/>
  <c r="U266" i="5"/>
  <c r="T267" i="5"/>
  <c r="U267" i="5"/>
  <c r="T268" i="5"/>
  <c r="U268" i="5"/>
  <c r="T269" i="5"/>
  <c r="U269" i="5"/>
  <c r="T270" i="5"/>
  <c r="U270" i="5"/>
  <c r="T271" i="5"/>
  <c r="U271" i="5"/>
  <c r="T272" i="5"/>
  <c r="U272" i="5"/>
  <c r="T273" i="5"/>
  <c r="U273" i="5"/>
  <c r="T274" i="5"/>
  <c r="U274" i="5"/>
  <c r="T275" i="5"/>
  <c r="U275" i="5"/>
  <c r="T276" i="5"/>
  <c r="U276" i="5"/>
  <c r="T277" i="5"/>
  <c r="U277" i="5"/>
  <c r="T278" i="5"/>
  <c r="U278" i="5"/>
  <c r="T279" i="5"/>
  <c r="U279" i="5"/>
  <c r="T280" i="5"/>
  <c r="U280" i="5"/>
  <c r="T281" i="5"/>
  <c r="U281" i="5"/>
  <c r="T282" i="5"/>
  <c r="U282" i="5"/>
  <c r="T283" i="5"/>
  <c r="U283" i="5"/>
  <c r="T284" i="5"/>
  <c r="U284" i="5"/>
  <c r="T285" i="5"/>
  <c r="U285" i="5"/>
  <c r="T286" i="5"/>
  <c r="U286" i="5"/>
  <c r="T287" i="5"/>
  <c r="U287" i="5"/>
  <c r="T288" i="5"/>
  <c r="U288" i="5"/>
  <c r="T289" i="5"/>
  <c r="U289" i="5"/>
  <c r="T290" i="5"/>
  <c r="U290" i="5"/>
  <c r="T291" i="5"/>
  <c r="U291" i="5"/>
  <c r="T292" i="5"/>
  <c r="U292" i="5"/>
  <c r="T293" i="5"/>
  <c r="U293" i="5"/>
  <c r="T294" i="5"/>
  <c r="U294" i="5"/>
  <c r="T295" i="5"/>
  <c r="U295" i="5"/>
  <c r="T296" i="5"/>
  <c r="U296" i="5"/>
  <c r="T297" i="5"/>
  <c r="U297" i="5"/>
  <c r="T298" i="5"/>
  <c r="U298" i="5"/>
  <c r="T299" i="5"/>
  <c r="U299" i="5"/>
  <c r="T300" i="5"/>
  <c r="U300" i="5"/>
  <c r="T301" i="5"/>
  <c r="U301" i="5"/>
  <c r="T302" i="5"/>
  <c r="U302" i="5"/>
  <c r="T303" i="5"/>
  <c r="U303" i="5"/>
  <c r="T304" i="5"/>
  <c r="U304" i="5"/>
  <c r="T305" i="5"/>
  <c r="U305" i="5"/>
  <c r="T306" i="5"/>
  <c r="U306" i="5"/>
  <c r="T307" i="5"/>
  <c r="U307" i="5"/>
  <c r="T308" i="5"/>
  <c r="U308" i="5"/>
  <c r="T309" i="5"/>
  <c r="U309" i="5"/>
  <c r="T310" i="5"/>
  <c r="U310" i="5"/>
  <c r="T311" i="5"/>
  <c r="U311" i="5"/>
  <c r="T312" i="5"/>
  <c r="U312" i="5"/>
  <c r="T313" i="5"/>
  <c r="U313" i="5"/>
  <c r="T314" i="5"/>
  <c r="U314" i="5"/>
  <c r="T315" i="5"/>
  <c r="U315" i="5"/>
  <c r="T316" i="5"/>
  <c r="U316" i="5"/>
  <c r="T317" i="5"/>
  <c r="U317" i="5"/>
  <c r="T318" i="5"/>
  <c r="U318" i="5"/>
  <c r="T319" i="5"/>
  <c r="U319" i="5"/>
  <c r="T320" i="5"/>
  <c r="U320" i="5"/>
  <c r="T321" i="5"/>
  <c r="U321" i="5"/>
  <c r="T322" i="5"/>
  <c r="U322" i="5"/>
  <c r="T323" i="5"/>
  <c r="U323" i="5"/>
  <c r="T324" i="5"/>
  <c r="U324" i="5"/>
  <c r="T325" i="5"/>
  <c r="U325" i="5"/>
  <c r="T326" i="5"/>
  <c r="U326" i="5"/>
  <c r="T327" i="5"/>
  <c r="U327" i="5"/>
  <c r="T328" i="5"/>
  <c r="U328" i="5"/>
  <c r="T329" i="5"/>
  <c r="U329" i="5"/>
  <c r="T330" i="5"/>
  <c r="U330" i="5"/>
  <c r="T331" i="5"/>
  <c r="U331" i="5"/>
  <c r="T332" i="5"/>
  <c r="U332" i="5"/>
  <c r="T333" i="5"/>
  <c r="U333" i="5"/>
  <c r="T334" i="5"/>
  <c r="U334" i="5"/>
  <c r="T335" i="5"/>
  <c r="U335" i="5"/>
  <c r="T336" i="5"/>
  <c r="U336" i="5"/>
  <c r="T337" i="5"/>
  <c r="U337" i="5"/>
  <c r="T338" i="5"/>
  <c r="U338" i="5"/>
  <c r="T339" i="5"/>
  <c r="U339" i="5"/>
  <c r="T340" i="5"/>
  <c r="U340" i="5"/>
  <c r="T341" i="5"/>
  <c r="U341" i="5"/>
  <c r="T342" i="5"/>
  <c r="U342" i="5"/>
  <c r="T343" i="5"/>
  <c r="U343" i="5"/>
  <c r="T344" i="5"/>
  <c r="U344" i="5"/>
  <c r="T345" i="5"/>
  <c r="U345" i="5"/>
  <c r="T346" i="5"/>
  <c r="U346" i="5"/>
  <c r="T347" i="5"/>
  <c r="U347" i="5"/>
  <c r="T348" i="5"/>
  <c r="U348" i="5"/>
  <c r="T349" i="5"/>
  <c r="U349" i="5"/>
  <c r="T350" i="5"/>
  <c r="U350" i="5"/>
  <c r="T351" i="5"/>
  <c r="U351" i="5"/>
  <c r="T352" i="5"/>
  <c r="U352" i="5"/>
  <c r="T353" i="5"/>
  <c r="U353" i="5"/>
  <c r="T354" i="5"/>
  <c r="U354" i="5"/>
  <c r="T355" i="5"/>
  <c r="U355" i="5"/>
  <c r="T356" i="5"/>
  <c r="U356" i="5"/>
  <c r="T357" i="5"/>
  <c r="U357" i="5"/>
  <c r="T358" i="5"/>
  <c r="U358" i="5"/>
  <c r="T359" i="5"/>
  <c r="U359" i="5"/>
  <c r="U11" i="5"/>
  <c r="T11" i="5"/>
  <c r="R13" i="5"/>
  <c r="Q13" i="5"/>
  <c r="R12" i="5"/>
  <c r="Q12" i="5"/>
  <c r="R11" i="5"/>
  <c r="C15" i="1" s="1"/>
  <c r="Q11" i="5"/>
  <c r="O13" i="5"/>
  <c r="O12" i="5"/>
  <c r="O11" i="5" s="1"/>
  <c r="O168" i="5"/>
  <c r="C26" i="1"/>
  <c r="P23" i="15"/>
  <c r="N23" i="15"/>
  <c r="C42" i="1" l="1"/>
  <c r="D20" i="1"/>
  <c r="D14" i="1"/>
  <c r="D33" i="1"/>
  <c r="D27" i="1"/>
  <c r="D40" i="1"/>
  <c r="S17" i="15"/>
  <c r="S23" i="15"/>
  <c r="S29" i="15"/>
  <c r="S36" i="15"/>
  <c r="S42" i="15"/>
  <c r="P13" i="15"/>
  <c r="P12" i="15"/>
  <c r="N13" i="15"/>
  <c r="N12" i="15" s="1"/>
  <c r="N11" i="15" s="1"/>
  <c r="S41" i="15" l="1"/>
  <c r="S35" i="15"/>
  <c r="S28" i="15"/>
  <c r="S22" i="15"/>
  <c r="S16" i="15"/>
  <c r="D41" i="1"/>
  <c r="D28" i="1"/>
  <c r="D34" i="1"/>
  <c r="D15" i="1"/>
  <c r="D21" i="1"/>
  <c r="S40" i="15"/>
  <c r="S34" i="15"/>
  <c r="S27" i="15"/>
  <c r="S21" i="15"/>
  <c r="S15" i="15"/>
  <c r="D42" i="1"/>
  <c r="D29" i="1"/>
  <c r="D35" i="1"/>
  <c r="D16" i="1"/>
  <c r="D22" i="1"/>
  <c r="S39" i="15"/>
  <c r="S33" i="15"/>
  <c r="S26" i="15"/>
  <c r="S20" i="15"/>
  <c r="S14" i="15"/>
  <c r="D24" i="1"/>
  <c r="D30" i="1"/>
  <c r="D36" i="1"/>
  <c r="D17" i="1"/>
  <c r="D11" i="1"/>
  <c r="S12" i="15"/>
  <c r="S38" i="15"/>
  <c r="S31" i="15"/>
  <c r="S25" i="15"/>
  <c r="S19" i="15"/>
  <c r="S13" i="15"/>
  <c r="D25" i="1"/>
  <c r="D31" i="1"/>
  <c r="D37" i="1"/>
  <c r="D18" i="1"/>
  <c r="S32" i="15"/>
  <c r="S37" i="15"/>
  <c r="S30" i="15"/>
  <c r="S24" i="15"/>
  <c r="S18" i="15"/>
  <c r="D39" i="1"/>
  <c r="D26" i="1"/>
  <c r="D32" i="1"/>
  <c r="D13" i="1"/>
  <c r="D19" i="1"/>
  <c r="P11" i="15"/>
  <c r="R36" i="15" s="1"/>
  <c r="R12" i="15"/>
  <c r="R13" i="15"/>
  <c r="R42" i="15"/>
  <c r="R26" i="15"/>
  <c r="R20" i="15"/>
  <c r="R41" i="15"/>
  <c r="R35" i="15"/>
  <c r="R39" i="15"/>
  <c r="R29" i="15"/>
  <c r="R23" i="15"/>
  <c r="R17" i="15"/>
  <c r="R31" i="15"/>
  <c r="R28" i="15"/>
  <c r="R22" i="15"/>
  <c r="R16" i="15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386" i="20"/>
  <c r="K387" i="20"/>
  <c r="K388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388" i="20"/>
  <c r="J11" i="20"/>
  <c r="I284" i="20"/>
  <c r="I372" i="20"/>
  <c r="I290" i="20"/>
  <c r="I23" i="20"/>
  <c r="I12" i="20" s="1"/>
  <c r="I11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L11" i="2"/>
  <c r="K11" i="2"/>
  <c r="J18" i="2"/>
  <c r="J42" i="2"/>
  <c r="J32" i="2"/>
  <c r="J28" i="2"/>
  <c r="J24" i="2"/>
  <c r="J21" i="2"/>
  <c r="J16" i="2"/>
  <c r="J13" i="2" s="1"/>
  <c r="J12" i="2" s="1"/>
  <c r="J56" i="2"/>
  <c r="J55" i="2" s="1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H29" i="24"/>
  <c r="I29" i="24"/>
  <c r="H30" i="24"/>
  <c r="I30" i="24"/>
  <c r="H31" i="24"/>
  <c r="I31" i="24"/>
  <c r="I11" i="24"/>
  <c r="H11" i="24"/>
  <c r="E13" i="24"/>
  <c r="E12" i="24" s="1"/>
  <c r="E11" i="24" s="1"/>
  <c r="G17" i="24"/>
  <c r="G13" i="24" s="1"/>
  <c r="G21" i="24"/>
  <c r="C57" i="27"/>
  <c r="C12" i="27"/>
  <c r="R38" i="15" l="1"/>
  <c r="R19" i="15"/>
  <c r="R33" i="15"/>
  <c r="R11" i="15"/>
  <c r="R14" i="15"/>
  <c r="R25" i="15"/>
  <c r="R32" i="15"/>
  <c r="R18" i="15"/>
  <c r="R27" i="15"/>
  <c r="R37" i="15"/>
  <c r="R15" i="15"/>
  <c r="R24" i="15"/>
  <c r="R34" i="15"/>
  <c r="S11" i="15"/>
  <c r="R30" i="15"/>
  <c r="R40" i="15"/>
  <c r="R21" i="15"/>
  <c r="C11" i="27"/>
  <c r="C43" i="1" s="1"/>
  <c r="D43" i="1" s="1"/>
  <c r="J11" i="2"/>
  <c r="G12" i="24"/>
</calcChain>
</file>

<file path=xl/sharedStrings.xml><?xml version="1.0" encoding="utf-8"?>
<sst xmlns="http://schemas.openxmlformats.org/spreadsheetml/2006/main" count="12807" uniqueCount="3643">
  <si>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</si>
  <si>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</si>
  <si>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</si>
  <si>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</si>
  <si>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</si>
  <si>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</si>
  <si>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</si>
  <si>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</si>
  <si>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</si>
  <si>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</si>
  <si>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</si>
  <si>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</si>
  <si>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</si>
  <si>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</si>
  <si>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</si>
  <si>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</si>
  <si>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</si>
  <si>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</si>
  <si>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</si>
  <si>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</si>
  <si>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</si>
  <si>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</si>
  <si>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</si>
  <si>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</si>
  <si>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</si>
  <si>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</si>
  <si>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</si>
  <si>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</si>
  <si>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</si>
  <si>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</si>
  <si>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</si>
  <si>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</si>
  <si>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</si>
  <si>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</si>
  <si>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</si>
  <si>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</si>
  <si>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</si>
  <si>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</si>
  <si>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</si>
  <si>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</si>
  <si>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</si>
  <si>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</si>
  <si>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</si>
  <si>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</si>
  <si>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</si>
  <si>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</si>
  <si>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</si>
  <si>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</si>
  <si>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</si>
  <si>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</si>
  <si>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</si>
  <si>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</si>
  <si>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</si>
  <si>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</si>
  <si>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</si>
  <si>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</si>
  <si>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</si>
  <si>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</si>
  <si>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</si>
  <si>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</si>
  <si>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</si>
  <si>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</si>
  <si>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</si>
  <si>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</si>
  <si>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</si>
  <si>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</si>
  <si>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</si>
  <si>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</si>
  <si>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</si>
  <si>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</si>
  <si>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</si>
  <si>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</si>
  <si>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</si>
  <si>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</si>
  <si>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</si>
  <si>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</si>
  <si>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</si>
  <si>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</si>
  <si>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</si>
  <si>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</si>
  <si>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</si>
  <si>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</si>
  <si>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</si>
  <si>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</si>
  <si>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</si>
  <si>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</si>
  <si>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</si>
  <si>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</si>
  <si>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</si>
  <si>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</si>
  <si>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</si>
  <si>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</si>
  <si>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</si>
  <si>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</si>
  <si>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</si>
  <si>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</si>
  <si>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</si>
  <si>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</si>
  <si>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</si>
  <si>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</si>
  <si>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</si>
  <si>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</si>
  <si>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</si>
  <si>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</si>
  <si>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</si>
  <si>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</si>
  <si>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</si>
  <si>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</si>
  <si>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</si>
  <si>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</si>
  <si>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</si>
  <si>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</si>
  <si>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</si>
  <si>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</si>
  <si>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</si>
  <si>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</si>
  <si>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</si>
  <si>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</si>
  <si>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</si>
  <si>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</si>
  <si>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</si>
  <si>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</si>
  <si>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</si>
  <si>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</si>
  <si>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</si>
  <si>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</si>
  <si>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</si>
  <si>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</si>
  <si>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</si>
  <si>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</si>
  <si>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</si>
  <si>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</si>
  <si>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</si>
  <si>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</si>
  <si>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</si>
  <si>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</si>
  <si>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</si>
  <si>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</si>
  <si>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</si>
  <si>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</si>
  <si>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</si>
  <si>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</si>
  <si>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</si>
  <si>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</si>
  <si>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</si>
  <si>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</si>
  <si>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</si>
  <si>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</si>
  <si>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</si>
  <si>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</si>
  <si>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</si>
  <si>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</si>
  <si>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</si>
  <si>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</si>
  <si>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</si>
  <si>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</si>
  <si>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</si>
  <si>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</si>
  <si>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</si>
  <si>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</si>
  <si>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</si>
  <si>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</si>
  <si>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</si>
  <si>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</si>
  <si>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</si>
  <si>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</si>
  <si>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</si>
  <si>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</si>
  <si>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</si>
  <si>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</si>
  <si>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</si>
  <si>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</si>
  <si>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</si>
  <si>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</si>
  <si>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</si>
  <si>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</si>
  <si>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</si>
  <si>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</si>
  <si>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</si>
  <si>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</si>
  <si>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</si>
  <si>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</si>
  <si>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</si>
  <si>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</si>
  <si>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</si>
  <si>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</si>
  <si>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</si>
  <si>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</si>
  <si>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</si>
  <si>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</si>
  <si>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</si>
  <si>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</si>
  <si>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</si>
  <si>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</si>
  <si>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</si>
  <si>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</si>
  <si>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9781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</si>
  <si>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</si>
  <si>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</si>
  <si>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</si>
  <si>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</si>
  <si>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</si>
  <si>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</si>
  <si>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</si>
  <si>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</si>
  <si>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</si>
  <si>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</si>
  <si>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</si>
  <si>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</si>
  <si>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</si>
  <si>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</si>
  <si>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</si>
  <si>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200010- 10-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</si>
  <si>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</si>
  <si>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</si>
  <si>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</si>
  <si>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</si>
  <si>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</si>
  <si>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</si>
  <si>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</si>
  <si>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</si>
  <si>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</si>
  <si>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</si>
  <si>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</si>
  <si>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</si>
  <si>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</si>
  <si>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</si>
  <si>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</si>
  <si>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</si>
  <si>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</si>
  <si>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</si>
  <si>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</si>
  <si>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</si>
  <si>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</si>
  <si>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</si>
  <si>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</si>
  <si>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</si>
  <si>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</si>
  <si>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</si>
  <si>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</si>
  <si>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</si>
  <si>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</si>
  <si>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</si>
  <si>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</si>
  <si>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</si>
  <si>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</si>
  <si>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</si>
  <si>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</si>
  <si>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</si>
  <si>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</si>
  <si>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</si>
  <si>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</si>
  <si>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</si>
  <si>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</si>
  <si>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</si>
  <si>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</si>
  <si>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</si>
  <si>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</si>
  <si>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</si>
  <si>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</si>
  <si>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</si>
  <si>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</si>
  <si>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</si>
  <si>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</si>
  <si>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</si>
  <si>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</si>
  <si>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</si>
  <si>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</si>
  <si>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</si>
  <si>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</si>
  <si>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</si>
  <si>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</si>
  <si>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</si>
  <si>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</si>
  <si>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</si>
  <si>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</si>
  <si>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</si>
  <si>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</si>
  <si>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</si>
  <si>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</si>
  <si>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</si>
  <si>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</si>
  <si>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</si>
  <si>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</si>
  <si>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</si>
  <si>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</si>
  <si>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</si>
  <si>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</si>
  <si>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</si>
  <si>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</si>
  <si>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</si>
  <si>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</si>
  <si>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</si>
  <si>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</si>
  <si>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</si>
  <si>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</si>
  <si>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</si>
  <si>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</si>
  <si>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</si>
  <si>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</si>
  <si>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</si>
  <si>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</si>
  <si>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</si>
  <si>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</si>
  <si>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</si>
  <si>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</si>
  <si>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</si>
  <si>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</si>
  <si>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</si>
  <si>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</si>
  <si>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</si>
  <si>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</si>
  <si>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</si>
  <si>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</si>
  <si>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</si>
  <si>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</si>
  <si>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</si>
  <si>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</si>
  <si>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</si>
  <si>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</si>
  <si>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</si>
  <si>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</si>
  <si>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</si>
  <si>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</si>
  <si>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</si>
  <si>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</si>
  <si>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</si>
  <si>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</si>
  <si>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</si>
  <si>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</si>
  <si>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</si>
  <si>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</si>
  <si>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</si>
  <si>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</si>
  <si>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</si>
  <si>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</si>
  <si>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</si>
  <si>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</si>
  <si>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</si>
  <si>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</si>
  <si>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</si>
  <si>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</si>
  <si>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</si>
  <si>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</si>
  <si>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</si>
  <si>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</si>
  <si>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</si>
  <si>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</si>
  <si>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</si>
  <si>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</si>
  <si>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</si>
  <si>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</si>
  <si>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</si>
  <si>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</si>
  <si>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</si>
  <si>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</si>
  <si>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</si>
  <si>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</si>
  <si>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</si>
  <si>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</si>
  <si>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</si>
  <si>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</si>
  <si>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</si>
  <si>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</si>
  <si>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</si>
  <si>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</si>
  <si>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</si>
  <si>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</si>
  <si>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</si>
  <si>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</si>
  <si>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</si>
  <si>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</si>
  <si>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</si>
  <si>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</si>
  <si>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</si>
  <si>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</si>
  <si>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</si>
  <si>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</si>
  <si>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</si>
  <si>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</si>
  <si>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</si>
  <si>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</si>
  <si>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</si>
  <si>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</si>
  <si>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</si>
  <si>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</si>
  <si>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</si>
  <si>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</si>
  <si>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</si>
  <si>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</si>
  <si>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</si>
  <si>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</si>
  <si>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</si>
  <si>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</si>
  <si>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</si>
  <si>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</si>
  <si>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</si>
  <si>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</si>
  <si>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</si>
  <si>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</si>
  <si>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</si>
  <si>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</si>
  <si>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</si>
  <si>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</si>
  <si>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</si>
  <si>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</si>
  <si>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</si>
  <si>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</si>
  <si>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</si>
  <si>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</si>
  <si>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</si>
  <si>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</si>
  <si>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</si>
  <si>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</si>
  <si>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</si>
  <si>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</si>
  <si>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</si>
  <si>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</si>
  <si>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</si>
  <si>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</si>
  <si>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</si>
  <si>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</si>
  <si>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</si>
  <si>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</si>
  <si>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</si>
  <si>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</si>
  <si>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</si>
  <si>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</si>
  <si>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</si>
  <si>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</si>
  <si>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</si>
  <si>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</si>
  <si>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</si>
  <si>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</si>
  <si>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</si>
  <si>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</si>
  <si>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</si>
  <si>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</si>
  <si>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</si>
  <si>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</si>
  <si>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</si>
  <si>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</si>
  <si>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</si>
  <si>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</si>
  <si>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</si>
  <si>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</si>
  <si>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</si>
  <si>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</si>
  <si>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</si>
  <si>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</si>
  <si>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</si>
  <si>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</si>
  <si>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</si>
  <si>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</si>
  <si>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</si>
  <si>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</si>
  <si>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</si>
  <si>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</si>
  <si>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</si>
  <si>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</si>
  <si>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</si>
  <si>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</si>
  <si>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</si>
  <si>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</si>
  <si>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</si>
  <si>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</si>
  <si>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</si>
  <si>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</si>
  <si>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</si>
  <si>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</si>
  <si>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</si>
  <si>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</si>
  <si>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</si>
  <si>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</si>
  <si>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</si>
  <si>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</si>
  <si>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</si>
  <si>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</si>
  <si>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</si>
  <si>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</si>
  <si>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</si>
  <si>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</si>
  <si>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</si>
  <si>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</si>
  <si>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</si>
  <si>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</si>
  <si>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</si>
  <si>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</si>
  <si>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</si>
  <si>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</si>
  <si>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</si>
  <si>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</si>
  <si>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</si>
  <si>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</si>
  <si>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</si>
  <si>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</si>
  <si>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</si>
  <si>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</si>
  <si>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</si>
  <si>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</si>
  <si>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</si>
  <si>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</si>
  <si>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</si>
  <si>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</si>
  <si>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</si>
  <si>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</si>
  <si>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</si>
  <si>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</si>
  <si>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</si>
  <si>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</si>
  <si>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</si>
  <si>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</si>
  <si>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</si>
  <si>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</si>
  <si>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</si>
  <si>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</si>
  <si>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</si>
  <si>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</si>
  <si>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</si>
  <si>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</si>
  <si>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</si>
  <si>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</si>
  <si>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</si>
  <si>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</si>
  <si>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</si>
  <si>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</si>
  <si>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</si>
  <si>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</si>
  <si>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</si>
  <si>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</si>
  <si>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</si>
  <si>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</si>
  <si>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</si>
  <si>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</si>
  <si>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</si>
  <si>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</si>
  <si>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</si>
  <si>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</si>
  <si>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</si>
  <si>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</si>
  <si>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</si>
  <si>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</si>
  <si>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</si>
  <si>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</si>
  <si>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</si>
  <si>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</si>
  <si>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</si>
  <si>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</si>
  <si>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</si>
  <si>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</si>
  <si>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</si>
  <si>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</si>
  <si>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</si>
  <si>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</si>
  <si>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</si>
  <si>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</si>
  <si>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</si>
  <si>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</si>
  <si>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</si>
  <si>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</si>
  <si>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</si>
  <si>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</si>
  <si>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</si>
  <si>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</si>
  <si>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</si>
  <si>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</si>
  <si>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</si>
  <si>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</si>
  <si>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</si>
  <si>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</si>
  <si>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</si>
  <si>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</si>
  <si>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</si>
  <si>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</si>
  <si>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</si>
  <si>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</si>
  <si>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</si>
  <si>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</si>
  <si>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</si>
  <si>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</si>
  <si>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</si>
  <si>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</si>
  <si>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</si>
  <si>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</si>
  <si>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</si>
  <si>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</si>
  <si>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</si>
  <si>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</si>
  <si>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</si>
  <si>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</si>
  <si>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</si>
  <si>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</si>
  <si>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</si>
  <si>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</si>
  <si>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</si>
  <si>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</si>
  <si>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</si>
  <si>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</si>
  <si>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</si>
  <si>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</si>
  <si>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</si>
  <si>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</si>
  <si>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</si>
  <si>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</si>
  <si>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</si>
  <si>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</si>
  <si>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</si>
  <si>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</si>
  <si>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</si>
  <si>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</si>
  <si>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</si>
  <si>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</si>
  <si>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</si>
  <si>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</si>
  <si>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</si>
  <si>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</si>
  <si>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</si>
  <si>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</si>
  <si>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</si>
  <si>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</si>
  <si>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</si>
  <si>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</si>
  <si>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</si>
  <si>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</si>
  <si>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</si>
  <si>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</si>
  <si>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</si>
  <si>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</si>
  <si>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</si>
  <si>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</si>
  <si>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</si>
  <si>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</si>
  <si>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</si>
  <si>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</si>
  <si>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</si>
  <si>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</si>
  <si>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</si>
  <si>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</si>
  <si>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</si>
  <si>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</si>
  <si>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</si>
  <si>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</si>
  <si>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</si>
  <si>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</si>
  <si>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</si>
  <si>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</si>
  <si>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</si>
  <si>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</si>
  <si>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</si>
  <si>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</si>
  <si>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</si>
  <si>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</si>
  <si>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</si>
  <si>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</si>
  <si>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</si>
  <si>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</si>
  <si>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</si>
  <si>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</si>
  <si>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</si>
  <si>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</si>
  <si>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</si>
  <si>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</si>
  <si>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</si>
  <si>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</si>
  <si>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</si>
  <si>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</si>
  <si>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</si>
  <si>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</si>
  <si>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</si>
  <si>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</si>
  <si>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</si>
  <si>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</si>
  <si>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</si>
  <si>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</si>
  <si>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</si>
  <si>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</si>
  <si>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</si>
  <si>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</si>
  <si>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</si>
  <si>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</si>
  <si>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</si>
  <si>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</si>
  <si>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</si>
  <si>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</si>
  <si>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</si>
  <si>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</si>
  <si>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</si>
  <si>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</si>
  <si>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</si>
  <si>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</si>
  <si>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</si>
  <si>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</si>
  <si>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</si>
  <si>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</si>
  <si>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</si>
  <si>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</si>
  <si>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</si>
  <si>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</si>
  <si>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</si>
  <si>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</si>
  <si>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</si>
  <si>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</si>
  <si>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</si>
  <si>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</si>
  <si>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</si>
  <si>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</si>
  <si>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</si>
  <si>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</si>
  <si>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</si>
  <si>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</si>
  <si>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</si>
  <si>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</si>
  <si>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</si>
  <si>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</si>
  <si>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</si>
  <si>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</si>
  <si>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</si>
  <si>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</si>
  <si>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</si>
  <si>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</si>
  <si>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</si>
  <si>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</si>
  <si>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</si>
  <si>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</si>
  <si>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</si>
  <si>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</si>
  <si>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</si>
  <si>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</si>
  <si>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</si>
  <si>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</si>
  <si>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</si>
  <si>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</si>
  <si>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</si>
  <si>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</si>
  <si>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</si>
  <si>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</si>
  <si>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</si>
  <si>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</si>
  <si>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</si>
  <si>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</si>
  <si>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</si>
  <si>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</si>
  <si>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</si>
  <si>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</si>
  <si>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</si>
  <si>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</si>
  <si>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</si>
  <si>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</si>
  <si>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</si>
  <si>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</si>
  <si>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</si>
  <si>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</si>
  <si>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</si>
  <si>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</si>
  <si>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</si>
  <si>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</si>
  <si>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</si>
  <si>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</si>
  <si>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</si>
  <si>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</si>
  <si>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</si>
  <si>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</si>
  <si>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</si>
  <si>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</si>
  <si>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</si>
  <si>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</si>
  <si>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</si>
  <si>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</si>
  <si>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</si>
  <si>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</si>
  <si>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</si>
  <si>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</si>
  <si>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</si>
  <si>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</si>
  <si>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</si>
  <si>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</si>
  <si>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</si>
  <si>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</si>
  <si>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</si>
  <si>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</si>
  <si>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</si>
  <si>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</si>
  <si>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</si>
  <si>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</si>
  <si>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</si>
  <si>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</si>
  <si>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</si>
  <si>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</si>
  <si>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</si>
  <si>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</si>
  <si>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</si>
  <si>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</si>
  <si>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</si>
  <si>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</si>
  <si>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</si>
  <si>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</si>
  <si>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</si>
  <si>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</si>
  <si>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</si>
  <si>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</si>
  <si>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</si>
  <si>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</si>
  <si>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</si>
  <si>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</si>
  <si>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</si>
  <si>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</si>
  <si>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</si>
  <si>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</si>
  <si>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</si>
  <si>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</si>
  <si>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</si>
  <si>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</si>
  <si>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</si>
  <si>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</si>
  <si>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</si>
  <si>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</si>
  <si>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</si>
  <si>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</si>
  <si>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</si>
  <si>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</si>
  <si>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</si>
  <si>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</si>
  <si>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</si>
  <si>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</si>
  <si>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</si>
  <si>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</si>
  <si>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</si>
  <si>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</si>
  <si>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שפיר הנדסה  אג"ח א- שפיר הנדסה חוצה ישראל צפון בע"מ</t>
  </si>
  <si>
    <t>1136134</t>
  </si>
  <si>
    <t>שפיר הנדסה אגח ב- שפיר הנדסה חוצה ישראל צפון בע"מ</t>
  </si>
  <si>
    <t>1141951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</si>
  <si>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</si>
  <si>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</si>
  <si>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</si>
  <si>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</si>
  <si>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</si>
  <si>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</si>
  <si>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</si>
  <si>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</si>
  <si>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</si>
  <si>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</si>
  <si>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</si>
  <si>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</si>
  <si>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</si>
  <si>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</si>
  <si>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</si>
  <si>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</si>
  <si>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</si>
  <si>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</si>
  <si>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</si>
  <si>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</si>
  <si>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</si>
  <si>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</si>
  <si>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</si>
  <si>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</si>
  <si>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</si>
  <si>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</si>
  <si>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</si>
  <si>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</si>
  <si>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</si>
  <si>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</si>
  <si>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</si>
  <si>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</si>
  <si>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</si>
  <si>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</si>
  <si>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</si>
  <si>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</si>
  <si>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</si>
  <si>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</si>
  <si>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</si>
  <si>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</si>
  <si>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</si>
  <si>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</si>
  <si>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</si>
  <si>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</si>
  <si>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</si>
  <si>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</si>
  <si>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</si>
  <si>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</si>
  <si>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</si>
  <si>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</si>
  <si>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</si>
  <si>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</si>
  <si>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</si>
  <si>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</si>
  <si>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</si>
  <si>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</si>
  <si>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</si>
  <si>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</si>
  <si>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</si>
  <si>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</si>
  <si>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</si>
  <si>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</si>
  <si>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</si>
  <si>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</si>
  <si>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</si>
  <si>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</si>
  <si>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</si>
  <si>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</si>
  <si>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</si>
  <si>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</si>
  <si>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</si>
  <si>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</si>
  <si>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</si>
  <si>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</si>
  <si>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</si>
  <si>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</si>
  <si>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</si>
  <si>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</si>
  <si>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</si>
  <si>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</si>
  <si>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</si>
  <si>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</si>
  <si>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</si>
  <si>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</si>
  <si>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</si>
  <si>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</si>
  <si>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</si>
  <si>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</si>
  <si>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</si>
  <si>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</si>
  <si>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</si>
  <si>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</si>
  <si>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</si>
  <si>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</si>
  <si>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</si>
  <si>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</si>
  <si>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</si>
  <si>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</si>
  <si>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</si>
  <si>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</si>
  <si>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</si>
  <si>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</si>
  <si>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</si>
  <si>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</si>
  <si>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</si>
  <si>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</si>
  <si>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</si>
  <si>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</si>
  <si>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</si>
  <si>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</si>
  <si>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</si>
  <si>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</si>
  <si>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</si>
  <si>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</si>
  <si>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</si>
  <si>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</si>
  <si>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</si>
  <si>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</si>
  <si>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</si>
  <si>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</si>
  <si>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</si>
  <si>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</si>
  <si>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</si>
  <si>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</si>
  <si>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</si>
  <si>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</si>
  <si>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</si>
  <si>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</si>
  <si>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</si>
  <si>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</si>
  <si>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</si>
  <si>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</si>
  <si>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</si>
  <si>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</si>
  <si>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</si>
  <si>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</si>
  <si>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</si>
  <si>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</si>
  <si>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</si>
  <si>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</si>
  <si>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</si>
  <si>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</si>
  <si>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</si>
  <si>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</si>
  <si>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</si>
  <si>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</si>
  <si>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</si>
  <si>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</si>
  <si>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</si>
  <si>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</si>
  <si>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</si>
  <si>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</si>
  <si>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</si>
  <si>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</si>
  <si>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</si>
  <si>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</si>
  <si>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</si>
  <si>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</si>
  <si>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</si>
  <si>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</si>
  <si>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</si>
  <si>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</si>
  <si>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</si>
  <si>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</si>
  <si>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</si>
  <si>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</si>
  <si>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</si>
  <si>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</si>
  <si>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</si>
  <si>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</si>
  <si>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</si>
  <si>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</si>
  <si>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</si>
  <si>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</si>
  <si>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</si>
  <si>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</si>
  <si>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</si>
  <si>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</si>
  <si>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</si>
  <si>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</si>
  <si>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</si>
  <si>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</si>
  <si>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</si>
  <si>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</si>
  <si>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</si>
  <si>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</si>
  <si>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</si>
  <si>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</si>
  <si>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</si>
  <si>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</si>
  <si>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</si>
  <si>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</si>
  <si>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</si>
  <si>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</si>
  <si>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</si>
  <si>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</si>
  <si>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</si>
  <si>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</si>
  <si>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</si>
  <si>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</si>
  <si>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</si>
  <si>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</si>
  <si>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</si>
  <si>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</si>
  <si>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</si>
  <si>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</si>
  <si>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</si>
  <si>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</si>
  <si>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</si>
  <si>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</si>
  <si>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</si>
  <si>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</si>
  <si>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</si>
  <si>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</si>
  <si>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</si>
  <si>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</si>
  <si>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</si>
  <si>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</si>
  <si>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</si>
  <si>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</si>
  <si>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</si>
  <si>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</si>
  <si>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</si>
  <si>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</si>
  <si>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</si>
  <si>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</si>
  <si>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</si>
  <si>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</si>
  <si>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</si>
  <si>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</si>
  <si>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</si>
  <si>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</si>
  <si>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</si>
  <si>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</si>
  <si>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</si>
  <si>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</si>
  <si>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</si>
  <si>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</si>
  <si>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</si>
  <si>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</si>
  <si>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</si>
  <si>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</si>
  <si>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</si>
  <si>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</si>
  <si>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</si>
  <si>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</si>
  <si>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</si>
  <si>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</si>
  <si>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</si>
  <si>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</si>
  <si>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</si>
  <si>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</si>
  <si>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</si>
  <si>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</si>
  <si>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</si>
  <si>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</si>
  <si>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</si>
  <si>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</si>
  <si>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</si>
  <si>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</si>
  <si>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</si>
  <si>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</si>
  <si>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</si>
  <si>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</si>
  <si>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</si>
  <si>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</si>
  <si>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</si>
  <si>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</si>
  <si>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</si>
  <si>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</si>
  <si>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</si>
  <si>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</si>
  <si>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</si>
  <si>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</si>
  <si>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</si>
  <si>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</si>
  <si>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</si>
  <si>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</si>
  <si>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</si>
  <si>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</si>
  <si>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</si>
  <si>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</si>
  <si>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</si>
  <si>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</si>
  <si>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</si>
  <si>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</si>
  <si>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</si>
  <si>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</si>
  <si>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</si>
  <si>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</si>
  <si>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</si>
  <si>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</si>
  <si>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</si>
  <si>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</si>
  <si>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</si>
  <si>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</si>
  <si>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</si>
  <si>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</si>
  <si>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</si>
  <si>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</si>
  <si>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</si>
  <si>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</si>
  <si>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</si>
  <si>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</si>
  <si>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</si>
  <si>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</si>
  <si>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</si>
  <si>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</si>
  <si>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</si>
  <si>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</si>
  <si>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</si>
  <si>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</si>
  <si>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</si>
  <si>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</si>
  <si>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</si>
  <si>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</si>
  <si>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</si>
  <si>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</si>
  <si>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</si>
  <si>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</si>
  <si>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</si>
  <si>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</si>
  <si>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</si>
  <si>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</si>
  <si>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</si>
  <si>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</si>
  <si>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</si>
  <si>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</si>
  <si>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</si>
  <si>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</si>
  <si>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</si>
  <si>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</si>
  <si>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</si>
  <si>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</si>
  <si>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</si>
  <si>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</si>
  <si>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</si>
  <si>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</si>
  <si>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</si>
  <si>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</si>
  <si>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</si>
  <si>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</si>
  <si>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</si>
  <si>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</si>
  <si>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</si>
  <si>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</si>
  <si>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</si>
  <si>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</si>
  <si>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</si>
  <si>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</si>
  <si>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</si>
  <si>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</si>
  <si>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</si>
  <si>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</si>
  <si>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</si>
  <si>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</si>
  <si>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</si>
  <si>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</si>
  <si>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</si>
  <si>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</si>
  <si>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</si>
  <si>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</si>
  <si>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</si>
  <si>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</si>
  <si>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</si>
  <si>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</si>
  <si>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</si>
  <si>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</si>
  <si>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</si>
  <si>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</si>
  <si>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</si>
  <si>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</si>
  <si>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</si>
  <si>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</si>
  <si>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</si>
  <si>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</si>
  <si>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</si>
  <si>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</si>
  <si>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</si>
  <si>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</si>
  <si>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</si>
  <si>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</si>
  <si>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</si>
  <si>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</si>
  <si>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</si>
  <si>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</si>
  <si>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</si>
  <si>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</si>
  <si>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</si>
  <si>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</si>
  <si>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</si>
  <si>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</si>
  <si>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</si>
  <si>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</si>
  <si>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</si>
  <si>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</si>
  <si>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</si>
  <si>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</si>
  <si>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</si>
  <si>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</si>
  <si>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</si>
  <si>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</si>
  <si>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</si>
  <si>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</si>
  <si>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</si>
  <si>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</si>
  <si>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</si>
  <si>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</si>
  <si>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</si>
  <si>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</si>
  <si>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</si>
  <si>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</si>
  <si>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</si>
  <si>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</si>
  <si>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</si>
  <si>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</si>
  <si>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</si>
  <si>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</si>
  <si>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</si>
  <si>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</si>
  <si>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</si>
  <si>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</si>
  <si>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</si>
  <si>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</si>
  <si>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</si>
  <si>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</si>
  <si>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</si>
  <si>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</si>
  <si>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</si>
  <si>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</si>
  <si>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</si>
  <si>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</si>
  <si>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</si>
  <si>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</si>
  <si>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</si>
  <si>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</si>
  <si>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</si>
  <si>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</si>
  <si>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</si>
  <si>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</si>
  <si>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</si>
  <si>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</si>
  <si>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</si>
  <si>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</si>
  <si>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</si>
  <si>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</si>
  <si>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</si>
  <si>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</si>
  <si>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</si>
  <si>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</si>
  <si>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</si>
  <si>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</si>
  <si>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</si>
  <si>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</si>
  <si>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</si>
  <si>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</si>
  <si>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</si>
  <si>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</si>
  <si>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</si>
  <si>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</si>
  <si>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</si>
  <si>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</si>
  <si>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</si>
  <si>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</si>
  <si>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</si>
  <si>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</si>
  <si>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</si>
  <si>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</si>
  <si>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</si>
  <si>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</si>
  <si>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</si>
  <si>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</si>
  <si>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</si>
  <si>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</si>
  <si>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</si>
  <si>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</si>
  <si>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</si>
  <si>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</si>
  <si>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</si>
  <si>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</si>
  <si>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</si>
  <si>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</si>
  <si>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</si>
  <si>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</si>
  <si>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</si>
  <si>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</si>
  <si>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</si>
  <si>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</si>
  <si>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</si>
  <si>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</si>
  <si>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</si>
  <si>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</si>
  <si>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</si>
  <si>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</si>
  <si>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</si>
  <si>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</si>
  <si>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</si>
  <si>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</si>
  <si>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</si>
  <si>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</si>
  <si>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</si>
  <si>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</si>
  <si>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</si>
  <si>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</si>
  <si>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</si>
  <si>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</si>
  <si>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</si>
  <si>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</si>
  <si>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</si>
  <si>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</si>
  <si>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</si>
  <si>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</si>
  <si>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</si>
  <si>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</si>
  <si>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</si>
  <si>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</si>
  <si>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</si>
  <si>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</si>
  <si>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</si>
  <si>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</si>
  <si>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</si>
  <si>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</si>
  <si>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</si>
  <si>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</si>
  <si>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</si>
  <si>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</si>
  <si>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</si>
  <si>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</si>
  <si>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</si>
  <si>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</si>
  <si>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</si>
  <si>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</si>
  <si>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</si>
  <si>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</si>
  <si>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</si>
  <si>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</si>
  <si>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</si>
  <si>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</si>
  <si>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</si>
  <si>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</si>
  <si>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</si>
  <si>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</si>
  <si>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</si>
  <si>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</si>
  <si>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</si>
  <si>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</si>
  <si>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</si>
  <si>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</si>
  <si>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</si>
  <si>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</si>
  <si>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</si>
  <si>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</si>
  <si>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</si>
  <si>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</si>
  <si>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</si>
  <si>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</si>
  <si>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</si>
  <si>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</si>
  <si>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</si>
  <si>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</si>
  <si>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</si>
  <si>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</si>
  <si>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</si>
  <si>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</si>
  <si>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</si>
  <si>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</si>
  <si>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</si>
  <si>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</si>
  <si>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</si>
  <si>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</si>
  <si>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</si>
  <si>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</si>
  <si>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</si>
  <si>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</si>
  <si>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</si>
  <si>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</si>
  <si>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</si>
  <si>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</si>
  <si>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</si>
  <si>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</si>
  <si>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</si>
  <si>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</si>
  <si>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</si>
  <si>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</si>
  <si>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</si>
  <si>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</si>
  <si>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</si>
  <si>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</si>
  <si>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</si>
  <si>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</si>
  <si>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</si>
  <si>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</si>
  <si>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</si>
  <si>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</si>
  <si>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</si>
  <si>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</si>
  <si>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</si>
  <si>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</si>
  <si>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</si>
  <si>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</si>
  <si>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</si>
  <si>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</si>
  <si>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</si>
  <si>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</si>
  <si>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</si>
  <si>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</si>
  <si>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</si>
  <si>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</si>
  <si>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</si>
  <si>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</si>
  <si>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</si>
  <si>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</si>
  <si>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</si>
  <si>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</si>
  <si>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</si>
  <si>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</si>
  <si>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</si>
  <si>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</si>
  <si>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</si>
  <si>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</si>
  <si>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</si>
  <si>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</si>
  <si>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</si>
  <si>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</si>
  <si>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</si>
  <si>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</si>
  <si>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</si>
  <si>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</si>
  <si>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</si>
  <si>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</si>
  <si>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</si>
  <si>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</si>
  <si>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</si>
  <si>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</si>
  <si>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</si>
  <si>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</si>
  <si>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</si>
  <si>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</si>
  <si>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</si>
  <si>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</si>
  <si>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</si>
  <si>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</si>
  <si>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</si>
  <si>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</si>
  <si>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</si>
  <si>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</si>
  <si>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</si>
  <si>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</si>
  <si>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</si>
  <si>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</si>
  <si>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</si>
  <si>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</si>
  <si>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</si>
  <si>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</si>
  <si>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</si>
  <si>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</si>
  <si>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</si>
  <si>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</si>
  <si>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</si>
  <si>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</si>
  <si>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</si>
  <si>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</si>
  <si>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</si>
  <si>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</si>
  <si>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</si>
  <si>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</si>
  <si>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</si>
  <si>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</si>
  <si>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</si>
  <si>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</si>
  <si>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</si>
  <si>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</si>
  <si>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</si>
  <si>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</si>
  <si>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</si>
  <si>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</si>
  <si>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</si>
  <si>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</si>
  <si>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</si>
  <si>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</si>
  <si>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</si>
  <si>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</si>
  <si>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</si>
  <si>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</si>
  <si>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</si>
  <si>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</si>
  <si>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</si>
  <si>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</si>
  <si>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</si>
  <si>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</si>
  <si>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</si>
  <si>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</si>
  <si>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</si>
  <si>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</si>
  <si>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</si>
  <si>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</si>
  <si>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</si>
  <si>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</si>
  <si>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</si>
  <si>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</si>
  <si>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</si>
  <si>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</si>
  <si>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</si>
  <si>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</si>
  <si>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</si>
  <si>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</si>
  <si>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</si>
  <si>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</si>
  <si>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</si>
  <si>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</si>
  <si>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</si>
  <si>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</si>
  <si>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</si>
  <si>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</si>
  <si>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</si>
  <si>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</si>
  <si>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</si>
  <si>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</si>
  <si>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</si>
  <si>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</si>
  <si>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</si>
  <si>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</si>
  <si>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</si>
  <si>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</si>
  <si>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</si>
  <si>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</si>
  <si>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</si>
  <si>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</si>
  <si>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</si>
  <si>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</si>
  <si>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</si>
  <si>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</si>
  <si>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</si>
  <si>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</si>
  <si>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</si>
  <si>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</si>
  <si>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</si>
  <si>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</si>
  <si>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</si>
  <si>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</si>
  <si>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</si>
  <si>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</si>
  <si>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</si>
  <si>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</si>
  <si>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</si>
  <si>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</si>
  <si>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</si>
  <si>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</si>
  <si>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</si>
  <si>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</si>
  <si>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</si>
  <si>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</si>
  <si>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</si>
  <si>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</si>
  <si>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</si>
  <si>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</si>
  <si>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</si>
  <si>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</si>
  <si>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</si>
  <si>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</si>
  <si>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</si>
  <si>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</si>
  <si>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</si>
  <si>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</si>
  <si>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</si>
  <si>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</si>
  <si>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</si>
  <si>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</si>
  <si>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</si>
  <si>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</si>
  <si>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</si>
  <si>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</si>
  <si>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</si>
  <si>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</si>
  <si>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</si>
  <si>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</si>
  <si>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</si>
  <si>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</si>
  <si>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</si>
  <si>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</si>
  <si>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</si>
  <si>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</si>
  <si>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</si>
  <si>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</si>
  <si>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</si>
  <si>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</si>
  <si>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</si>
  <si>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</si>
  <si>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</si>
  <si>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</si>
  <si>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</si>
  <si>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</si>
  <si>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</si>
  <si>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</si>
  <si>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</si>
  <si>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</si>
  <si>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</si>
  <si>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</si>
  <si>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</si>
  <si>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</si>
  <si>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</si>
  <si>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</si>
  <si>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</si>
  <si>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</si>
  <si>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</si>
  <si>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</si>
  <si>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</si>
  <si>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</si>
  <si>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</si>
  <si>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</si>
  <si>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</si>
  <si>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</si>
  <si>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</si>
  <si>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</si>
  <si>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</si>
  <si>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</si>
  <si>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</si>
  <si>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</si>
  <si>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</si>
  <si>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</si>
  <si>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</si>
  <si>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</si>
  <si>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</si>
  <si>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</si>
  <si>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</si>
  <si>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</si>
  <si>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</si>
  <si>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</si>
  <si>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</si>
  <si>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</si>
  <si>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</si>
  <si>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</si>
  <si>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</si>
  <si>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</si>
  <si>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</si>
  <si>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</si>
  <si>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</si>
  <si>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</si>
  <si>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</si>
  <si>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</si>
  <si>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</si>
  <si>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</si>
  <si>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</si>
  <si>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</si>
  <si>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</si>
  <si>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</si>
  <si>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</si>
  <si>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</si>
  <si>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</si>
  <si>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</si>
  <si>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</si>
  <si>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</si>
  <si>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</si>
  <si>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</si>
  <si>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</si>
  <si>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</si>
  <si>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</si>
  <si>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</si>
  <si>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</si>
  <si>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</si>
  <si>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</si>
  <si>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</si>
  <si>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</si>
  <si>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</si>
  <si>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</si>
  <si>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</si>
  <si>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</si>
  <si>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</si>
  <si>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</si>
  <si>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</si>
  <si>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</si>
  <si>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</si>
  <si>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</si>
  <si>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</si>
  <si>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</si>
  <si>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</si>
  <si>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</si>
  <si>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</si>
  <si>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</si>
  <si>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</si>
  <si>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</si>
  <si>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</si>
  <si>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</si>
  <si>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</si>
  <si>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</si>
  <si>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</si>
  <si>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</si>
  <si>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</si>
  <si>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</si>
  <si>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</si>
  <si>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</si>
  <si>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</si>
  <si>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</si>
  <si>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</si>
  <si>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</si>
  <si>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</si>
  <si>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</si>
  <si>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</si>
  <si>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</si>
  <si>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</si>
  <si>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</si>
  <si>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</si>
  <si>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</si>
  <si>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</si>
  <si>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</si>
  <si>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</si>
  <si>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</si>
  <si>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</si>
  <si>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</si>
  <si>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</si>
  <si>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</si>
  <si>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</si>
  <si>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</si>
  <si>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</si>
  <si>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</si>
  <si>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</si>
  <si>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</si>
  <si>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</si>
  <si>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</si>
  <si>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</si>
  <si>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</si>
  <si>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</si>
  <si>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</si>
  <si>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</si>
  <si>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</si>
  <si>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</si>
  <si>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</si>
  <si>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</si>
  <si>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</si>
  <si>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</si>
  <si>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</si>
  <si>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</si>
  <si>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</si>
  <si>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</si>
  <si>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</si>
  <si>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</si>
  <si>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</si>
  <si>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</si>
  <si>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</si>
  <si>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</si>
  <si>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</si>
  <si>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</si>
  <si>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</si>
  <si>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</si>
  <si>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</si>
  <si>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</si>
  <si>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</si>
  <si>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</si>
  <si>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</si>
  <si>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</si>
  <si>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</si>
  <si>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</si>
  <si>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</si>
  <si>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</si>
  <si>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</si>
  <si>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</si>
  <si>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</si>
  <si>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</si>
  <si>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</si>
  <si>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</si>
  <si>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</si>
  <si>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</si>
  <si>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</si>
  <si>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</si>
  <si>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</si>
  <si>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</si>
  <si>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</si>
  <si>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</si>
  <si>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</si>
  <si>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</si>
  <si>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</si>
  <si>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</si>
  <si>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</si>
  <si>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</si>
  <si>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</si>
  <si>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</si>
  <si>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</si>
  <si>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</si>
  <si>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</si>
  <si>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</si>
  <si>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</si>
  <si>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</si>
  <si>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</si>
  <si>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</si>
  <si>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</si>
  <si>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</si>
  <si>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</si>
  <si>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</si>
  <si>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</si>
  <si>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</si>
  <si>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</si>
  <si>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</si>
  <si>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</si>
  <si>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</si>
  <si>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</si>
  <si>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</si>
  <si>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</si>
  <si>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</si>
  <si>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</si>
  <si>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</si>
  <si>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</si>
  <si>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</si>
  <si>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</si>
  <si>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</si>
  <si>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</si>
  <si>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</si>
  <si>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פסג קרן סל .תלבונד 60- פסגות קרנות נאמנות בע"מ</t>
  </si>
  <si>
    <t>1148006</t>
  </si>
  <si>
    <t>קסם קרן סל תל בונד 60- קסם קרנות נאמנות בע"מ</t>
  </si>
  <si>
    <t>1146232</t>
  </si>
  <si>
    <t>קסם קרן סל תל בונד תשואות- קסם קרנות נאמנות בע"מ</t>
  </si>
  <si>
    <t>1146950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</si>
  <si>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</si>
  <si>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</si>
  <si>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</si>
  <si>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</si>
  <si>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</si>
  <si>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</si>
  <si>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</si>
  <si>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</si>
  <si>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</si>
  <si>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</si>
  <si>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</si>
  <si>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</si>
  <si>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</si>
  <si>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</si>
  <si>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</si>
  <si>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</si>
  <si>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</si>
  <si>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</si>
  <si>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</si>
  <si>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</si>
  <si>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</si>
  <si>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</si>
  <si>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</si>
  <si>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</si>
  <si>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</si>
  <si>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</si>
  <si>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</si>
  <si>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</si>
  <si>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</si>
  <si>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</si>
  <si>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</si>
  <si>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</si>
  <si>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</si>
  <si>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</si>
  <si>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</si>
  <si>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</si>
  <si>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</si>
  <si>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</si>
  <si>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</si>
  <si>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</si>
  <si>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</si>
  <si>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</si>
  <si>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</si>
  <si>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</si>
  <si>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</si>
  <si>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</si>
  <si>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</si>
  <si>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</si>
  <si>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</si>
  <si>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</si>
  <si>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</si>
  <si>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</si>
  <si>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</si>
  <si>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</si>
  <si>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</si>
  <si>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</si>
  <si>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</si>
  <si>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</si>
  <si>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</si>
  <si>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</si>
  <si>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</si>
  <si>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</si>
  <si>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</si>
  <si>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</si>
  <si>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</si>
  <si>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</si>
  <si>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</si>
  <si>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</si>
  <si>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</si>
  <si>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</si>
  <si>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</si>
  <si>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</si>
  <si>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</si>
  <si>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</si>
  <si>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</si>
  <si>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</si>
  <si>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</si>
  <si>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</si>
  <si>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</si>
  <si>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</si>
  <si>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</si>
  <si>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</si>
  <si>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</si>
  <si>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</si>
  <si>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</si>
  <si>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</si>
  <si>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</si>
  <si>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</si>
  <si>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</si>
  <si>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</si>
  <si>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</si>
  <si>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</si>
  <si>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</si>
  <si>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</si>
  <si>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</si>
  <si>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</si>
  <si>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</si>
  <si>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</si>
  <si>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</si>
  <si>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</si>
  <si>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</si>
  <si>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</si>
  <si>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</si>
  <si>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</si>
  <si>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</si>
  <si>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</si>
  <si>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</si>
  <si>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</si>
  <si>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</si>
  <si>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</si>
  <si>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</si>
  <si>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</si>
  <si>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</si>
  <si>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</si>
  <si>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</si>
  <si>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</si>
  <si>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</si>
  <si>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</si>
  <si>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</si>
  <si>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</si>
  <si>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</si>
  <si>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</si>
  <si>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</si>
  <si>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</si>
  <si>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</si>
  <si>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</si>
  <si>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</si>
  <si>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</si>
  <si>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</si>
  <si>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</si>
  <si>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</si>
  <si>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</si>
  <si>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</si>
  <si>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</si>
  <si>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</si>
  <si>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</si>
  <si>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</si>
  <si>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</si>
  <si>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</si>
  <si>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</si>
  <si>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</si>
  <si>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</si>
  <si>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</si>
  <si>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</si>
  <si>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</si>
  <si>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</si>
  <si>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</si>
  <si>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</si>
  <si>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</si>
  <si>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</si>
  <si>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</si>
  <si>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</si>
  <si>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</si>
  <si>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</si>
  <si>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</si>
  <si>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</si>
  <si>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</si>
  <si>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</si>
  <si>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</si>
  <si>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</si>
  <si>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</si>
  <si>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</si>
  <si>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</si>
  <si>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</si>
  <si>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</si>
  <si>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</si>
  <si>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</si>
  <si>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</si>
  <si>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</si>
  <si>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</si>
  <si>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</si>
  <si>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</si>
  <si>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</si>
  <si>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</si>
  <si>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</si>
  <si>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</si>
  <si>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</si>
  <si>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</si>
  <si>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</si>
  <si>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</si>
  <si>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</si>
  <si>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</si>
  <si>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</si>
  <si>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</si>
  <si>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</si>
  <si>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</si>
  <si>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</si>
  <si>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</si>
  <si>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</si>
  <si>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</si>
  <si>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</si>
  <si>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</si>
  <si>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</si>
  <si>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</si>
  <si>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</si>
  <si>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</si>
  <si>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</si>
  <si>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</si>
  <si>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</si>
  <si>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</si>
  <si>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</si>
  <si>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</si>
  <si>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</si>
  <si>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</si>
  <si>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</si>
  <si>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</si>
  <si>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</si>
  <si>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</si>
  <si>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</si>
  <si>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</si>
  <si>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</si>
  <si>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</si>
  <si>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</si>
  <si>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</si>
  <si>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</si>
  <si>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</si>
  <si>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</si>
  <si>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</si>
  <si>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</si>
  <si>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</si>
  <si>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</si>
  <si>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- GES</t>
  </si>
  <si>
    <t>9266</t>
  </si>
  <si>
    <t>511325326</t>
  </si>
  <si>
    <t>GES- GES</t>
  </si>
  <si>
    <t>9113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</si>
  <si>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</si>
  <si>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</si>
  <si>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</si>
  <si>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</si>
  <si>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</si>
  <si>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</si>
  <si>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אירופה- אפקון קרן אירופה שותף כללי בע"מ</t>
  </si>
  <si>
    <t>8803</t>
  </si>
  <si>
    <t>516404811</t>
  </si>
  <si>
    <t>פרויקט תענך   אקוויטי- פרויקט תענך - הלוואת בעלים</t>
  </si>
  <si>
    <t>9527</t>
  </si>
  <si>
    <t>540278835</t>
  </si>
  <si>
    <t>פרויקט תענך - - פרויקט תענך - הלוואת בעלים</t>
  </si>
  <si>
    <t>9552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</si>
  <si>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</si>
  <si>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</si>
  <si>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</si>
  <si>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</si>
  <si>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</si>
  <si>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</si>
  <si>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</si>
  <si>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</si>
  <si>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</si>
  <si>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</si>
  <si>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</si>
  <si>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</si>
  <si>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</si>
  <si>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</si>
  <si>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</si>
  <si>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Essence Infra and Construction- Essence Infra</t>
  </si>
  <si>
    <t>8561</t>
  </si>
  <si>
    <t>Agritask Ltd- Agritask Ltd</t>
  </si>
  <si>
    <t>9114</t>
  </si>
  <si>
    <t>513717694</t>
  </si>
  <si>
    <t>Continuity Software Ltd- Continuity Software Ltd</t>
  </si>
  <si>
    <t>8460</t>
  </si>
  <si>
    <t>513644005</t>
  </si>
  <si>
    <t>Cynerio Israel Ltd- Cynerio Israel Ltd</t>
  </si>
  <si>
    <t>8525</t>
  </si>
  <si>
    <t>515746212</t>
  </si>
  <si>
    <t>Venn 2014 Ltd- Venn 2014 Ltd</t>
  </si>
  <si>
    <t>8631</t>
  </si>
  <si>
    <t>515171510</t>
  </si>
  <si>
    <t>Viisights Solutions Ltd- Viisights Solutions Ltd</t>
  </si>
  <si>
    <t>8603</t>
  </si>
  <si>
    <t>515252112</t>
  </si>
  <si>
    <t>BioSight Ltd- ביוסייט בע"מ</t>
  </si>
  <si>
    <t>8113</t>
  </si>
  <si>
    <t>512852559</t>
  </si>
  <si>
    <t>TIPA CORP LTD- TIPA CORP LTD</t>
  </si>
  <si>
    <t>8838</t>
  </si>
  <si>
    <t>514420660</t>
  </si>
  <si>
    <t>Lendbuzz Inc- Lendbuzz, Inc</t>
  </si>
  <si>
    <t>8564</t>
  </si>
  <si>
    <t>ORDH- ORDH</t>
  </si>
  <si>
    <t>8255</t>
  </si>
  <si>
    <t>*Fu Gen AG- Fu Gen AG</t>
  </si>
  <si>
    <t>9035</t>
  </si>
  <si>
    <t>*NORDIC POWER 2- Fu Gen AG</t>
  </si>
  <si>
    <t>9116</t>
  </si>
  <si>
    <t>*NORDIC POWER 3- Fu Gen AG</t>
  </si>
  <si>
    <t>9291</t>
  </si>
  <si>
    <t>*NORDIC POWER 4- Fu Gen AG</t>
  </si>
  <si>
    <t>9300</t>
  </si>
  <si>
    <t>*Global Energy Generation LLC- Global Energy Generation Llc</t>
  </si>
  <si>
    <t>8459</t>
  </si>
  <si>
    <t>*Mammoth North- Mammoth</t>
  </si>
  <si>
    <t>28459</t>
  </si>
  <si>
    <t>*mammoth south- Mammoth</t>
  </si>
  <si>
    <t>8932</t>
  </si>
  <si>
    <t>OPC Power Ventures LP- Power Ventures</t>
  </si>
  <si>
    <t>8215</t>
  </si>
  <si>
    <t>FinTLV Opportunity 2 L.P- NEXT PLC</t>
  </si>
  <si>
    <t>7983</t>
  </si>
  <si>
    <t>S.P.V.N.I 2 Next 2021 L.P- NEXT PLC</t>
  </si>
  <si>
    <t>8773</t>
  </si>
  <si>
    <t>*אשבורן פלאזה- ESHBORN PLAZA</t>
  </si>
  <si>
    <t>5771</t>
  </si>
  <si>
    <t>*425 Lexington- Lexington Capital Partners</t>
  </si>
  <si>
    <t>544461</t>
  </si>
  <si>
    <t>MARKET- MARKET</t>
  </si>
  <si>
    <t>537053</t>
  </si>
  <si>
    <t>AEW RELog SCSp- ReLog</t>
  </si>
  <si>
    <t>8735</t>
  </si>
  <si>
    <t>*Rialto-Elite Portfolio- Rialto-Elite Portfolio</t>
  </si>
  <si>
    <t>496922</t>
  </si>
  <si>
    <t>*ROBIN- ROBIN</t>
  </si>
  <si>
    <t>6164</t>
  </si>
  <si>
    <t>*901 Fifth Seattle- Seattle Genetics Inc</t>
  </si>
  <si>
    <t>548386</t>
  </si>
  <si>
    <t>*Tanfield 1- tanfield</t>
  </si>
  <si>
    <t>6629</t>
  </si>
  <si>
    <t>USBT- us bank tower, la</t>
  </si>
  <si>
    <t>7854</t>
  </si>
  <si>
    <t>Danforth- VanBarton Group</t>
  </si>
  <si>
    <t>7425</t>
  </si>
  <si>
    <t>*WEST 35 STREET 240- WEST 35 STREET 240</t>
  </si>
  <si>
    <t>5814</t>
  </si>
  <si>
    <t>*Migdal WORE 2021-1- White Oak</t>
  </si>
  <si>
    <t>8784</t>
  </si>
  <si>
    <t>*WHITE OAK 2- White Oak</t>
  </si>
  <si>
    <t>457043</t>
  </si>
  <si>
    <t>*WHITE OAK 3- White Oak</t>
  </si>
  <si>
    <t>4570311</t>
  </si>
  <si>
    <t>SACRAMENTO 353- סקרמנטו</t>
  </si>
  <si>
    <t>475607</t>
  </si>
  <si>
    <t>Earnix- Earnix</t>
  </si>
  <si>
    <t>8372</t>
  </si>
  <si>
    <t>Sunbit Inc- Sunbit Inc</t>
  </si>
  <si>
    <t>8432</t>
  </si>
  <si>
    <t>*Veev וויו גרופ MG- וויו (veev) גרופ</t>
  </si>
  <si>
    <t>11711071</t>
  </si>
  <si>
    <t>Behalf Ltd- Behalf Ltd</t>
  </si>
  <si>
    <t>8423</t>
  </si>
  <si>
    <t>LIGHTRICKS LTD- LIGHTRICKS</t>
  </si>
  <si>
    <t>8652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</si>
  <si>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</si>
  <si>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</si>
  <si>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</si>
  <si>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</si>
  <si>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</si>
  <si>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</si>
  <si>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</si>
  <si>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</si>
  <si>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</si>
  <si>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Greenfield Partners II L.P- Greenfield Partners</t>
  </si>
  <si>
    <t>7992</t>
  </si>
  <si>
    <t>Greenfield Cobra Investments L.P- Greenlight Capital</t>
  </si>
  <si>
    <t>8269</t>
  </si>
  <si>
    <t>Arkin Bio Ventures II L.P- Arkin Bio Ventures II L.P</t>
  </si>
  <si>
    <t>70341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</si>
  <si>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</si>
  <si>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</si>
  <si>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</si>
  <si>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</si>
  <si>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</si>
  <si>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</si>
  <si>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</si>
  <si>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</si>
  <si>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ריאליטי קרן השקעות בנדל"ן IV</t>
  </si>
  <si>
    <t>70040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</si>
  <si>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</si>
  <si>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</si>
  <si>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</si>
  <si>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</si>
  <si>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</si>
  <si>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</si>
  <si>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</si>
  <si>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STAGEONE S.P.V D.R</t>
  </si>
  <si>
    <t>8420</t>
  </si>
  <si>
    <t>MIE III Co-Investment Fund II- CO-INVESTMENT</t>
  </si>
  <si>
    <t>9172</t>
  </si>
  <si>
    <t>Fortissimo capital fund v- FORTISSIMO CAPITA FUND</t>
  </si>
  <si>
    <t>70381</t>
  </si>
  <si>
    <t>Noy 4 Infrastructure and energy- Noy 4 Infrastructure and Energy Investments</t>
  </si>
  <si>
    <t>8283</t>
  </si>
  <si>
    <t>SKY 3- sky 3</t>
  </si>
  <si>
    <t>5289</t>
  </si>
  <si>
    <t>Vintage Class A- Vintage</t>
  </si>
  <si>
    <t>70261</t>
  </si>
  <si>
    <t>Vintage fund of funds ISRAEL V- Vintage</t>
  </si>
  <si>
    <t>6645</t>
  </si>
  <si>
    <t>TENE GROWTH CAPITAL 4- טנא השקעות</t>
  </si>
  <si>
    <t>5310</t>
  </si>
  <si>
    <t>FIMI Israel Opportunity VII- פימי אופורטיוניטי 7 שותפות מוגבלת</t>
  </si>
  <si>
    <t>8292</t>
  </si>
  <si>
    <t>Kedma Capital III- קדמה קפיטל 3</t>
  </si>
  <si>
    <t>6662</t>
  </si>
  <si>
    <t>Yesodot Gimmel- Yesodot Gimmel</t>
  </si>
  <si>
    <t>70291</t>
  </si>
  <si>
    <t>Yesodot Senior Co Invest- Yesodot Gimmel</t>
  </si>
  <si>
    <t>7076</t>
  </si>
  <si>
    <t>Greenfield Partners Panorays LP- Greenfield Partners</t>
  </si>
  <si>
    <t>8320</t>
  </si>
  <si>
    <t>DB Sunshine Holdings</t>
  </si>
  <si>
    <t>9703</t>
  </si>
  <si>
    <t>Greenfield Partners Fund III LP</t>
  </si>
  <si>
    <t>9616</t>
  </si>
  <si>
    <t>FIMI 6- פימי מזנין(1) קרן הון סיכון</t>
  </si>
  <si>
    <t>5272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</si>
  <si>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</si>
  <si>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</si>
  <si>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</si>
  <si>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</si>
  <si>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</si>
  <si>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IInsight Partners XI- Insight Partners (Cayman) XI</t>
  </si>
  <si>
    <t>70461</t>
  </si>
  <si>
    <t>Insight Partners XII LP- Insight Partners (Cayman) XI</t>
  </si>
  <si>
    <t>8315</t>
  </si>
  <si>
    <t>QUMRA OPPORTUNITY FUND I- Qumra Capital fund</t>
  </si>
  <si>
    <t>8282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</si>
  <si>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</si>
  <si>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</si>
  <si>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</si>
  <si>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</si>
  <si>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</si>
  <si>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</si>
  <si>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</si>
  <si>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</si>
  <si>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</si>
  <si>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</si>
  <si>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</si>
  <si>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</si>
  <si>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SREP III- Brookfield global</t>
  </si>
  <si>
    <t>5328</t>
  </si>
  <si>
    <t>Co-Invest Antlia BSREP III- CO-INVESTMENT</t>
  </si>
  <si>
    <t>5344</t>
  </si>
  <si>
    <t>Blackstone Real Estate Partners IX- Blackstone</t>
  </si>
  <si>
    <t>7064</t>
  </si>
  <si>
    <t>WATERTON RESIDENTIAL P V XIII- PGCO 4 CO-MINGLED FUND</t>
  </si>
  <si>
    <t>5334</t>
  </si>
  <si>
    <t>Portfolio EDGE- Portfolio EDGE</t>
  </si>
  <si>
    <t>5343</t>
  </si>
  <si>
    <t>WATERTON EDGE- Portfolio EDGE</t>
  </si>
  <si>
    <t>7341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</si>
  <si>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</si>
  <si>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</si>
  <si>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</si>
  <si>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</si>
  <si>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</si>
  <si>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</si>
  <si>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</si>
  <si>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</si>
  <si>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</si>
  <si>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</si>
  <si>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</si>
  <si>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</si>
  <si>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</si>
  <si>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CO-INVEST L.P</t>
  </si>
  <si>
    <t>9534</t>
  </si>
  <si>
    <t>Klirmark Opportunity Fund IV</t>
  </si>
  <si>
    <t>9536</t>
  </si>
  <si>
    <t>WHLP Kennedy (A) LP- Accelmed Growth Partners L.P</t>
  </si>
  <si>
    <t>9409</t>
  </si>
  <si>
    <t>BCP V Brand Co-Invest LP- BCP V Brand Co-Invest LP</t>
  </si>
  <si>
    <t>70321</t>
  </si>
  <si>
    <t>Brookfield Capital Partners V- Blackstone</t>
  </si>
  <si>
    <t>66481</t>
  </si>
  <si>
    <t>Brookfield HSO Co-Invest L.P - 7016- Blackstone</t>
  </si>
  <si>
    <t>70160</t>
  </si>
  <si>
    <t>BCP V DEXKO CO-INVEST LP- Brookfield global</t>
  </si>
  <si>
    <t>8337</t>
  </si>
  <si>
    <t>Brookfield Capital Partners Fund VI- Brookfield global</t>
  </si>
  <si>
    <t>9236</t>
  </si>
  <si>
    <t>Brookfield coinv JCI- Brookfield global</t>
  </si>
  <si>
    <t>6665</t>
  </si>
  <si>
    <t>EC - 1 AUDAX CO INV- EC - AUDAX CO INV</t>
  </si>
  <si>
    <t>6657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</si>
  <si>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</si>
  <si>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</si>
  <si>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</si>
  <si>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</si>
  <si>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</si>
  <si>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</si>
  <si>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Copenhagen Energy Transition</t>
  </si>
  <si>
    <t>8413</t>
  </si>
  <si>
    <t>COPENHAGEN INFRASTRUCTURE</t>
  </si>
  <si>
    <t>5315</t>
  </si>
  <si>
    <t>Copenhagen Infrastructure Partners IV F1- Copenhagen Infrastructure Partners</t>
  </si>
  <si>
    <t>8280</t>
  </si>
  <si>
    <t>Proxima Co-Invest L.P- Galaxy Protfolio</t>
  </si>
  <si>
    <t>9377</t>
  </si>
  <si>
    <t>LS POWER FUND IV-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</si>
  <si>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</si>
  <si>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</si>
  <si>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</si>
  <si>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</si>
  <si>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</si>
  <si>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</si>
  <si>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</si>
  <si>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</si>
  <si>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</si>
  <si>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</si>
  <si>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</si>
  <si>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CO-INVEST- CO-INVESTMENT</t>
  </si>
  <si>
    <t>8406</t>
  </si>
  <si>
    <t>KKR THOR CO-INVEST LP- CO-INVESTMENT</t>
  </si>
  <si>
    <t>8502</t>
  </si>
  <si>
    <t>Advent International GPE X-B L.P</t>
  </si>
  <si>
    <t>8417</t>
  </si>
  <si>
    <t>AP IX Connect Holdings L.P</t>
  </si>
  <si>
    <t>8842</t>
  </si>
  <si>
    <t>Astorg MidCap</t>
  </si>
  <si>
    <t>8318</t>
  </si>
  <si>
    <t>GIP CAPS II REX Co-Investment Fund L.P</t>
  </si>
  <si>
    <t>93851</t>
  </si>
  <si>
    <t>GIP IV Gutenberg Co-Invest SCsp</t>
  </si>
  <si>
    <t>9246</t>
  </si>
  <si>
    <t>GIP IV Seaway Energy</t>
  </si>
  <si>
    <t>9245</t>
  </si>
  <si>
    <t>ICG SDP V</t>
  </si>
  <si>
    <t>9157</t>
  </si>
  <si>
    <t>Pantheon Global Co-Inv Opportu</t>
  </si>
  <si>
    <t>8330</t>
  </si>
  <si>
    <t>Proofpoint Co-Invest Fund L.P</t>
  </si>
  <si>
    <t>8317</t>
  </si>
  <si>
    <t>Vintage Fund of Funds VII (Access) LP</t>
  </si>
  <si>
    <t>9273</t>
  </si>
  <si>
    <t>EC - 3 AUDAX CO INV- ECV IL OPP I</t>
  </si>
  <si>
    <t>7987</t>
  </si>
  <si>
    <t>EC 6 ADLS co-inv- ECV IL OPP I</t>
  </si>
  <si>
    <t>8313</t>
  </si>
  <si>
    <t>EC4 ADLS  co-inv- ECV IL OPP I</t>
  </si>
  <si>
    <t>7988</t>
  </si>
  <si>
    <t>EC-5- ECV IL OPP I</t>
  </si>
  <si>
    <t>8271</t>
  </si>
  <si>
    <t>ADLSCO FUND3- Accelmed Growth Partners L.P</t>
  </si>
  <si>
    <t>8336</t>
  </si>
  <si>
    <t>Advent International GPE IX L.P- Advent International</t>
  </si>
  <si>
    <t>70061</t>
  </si>
  <si>
    <t>Apollo Fund IX -- Apollo &amp; Lunar Croydon</t>
  </si>
  <si>
    <t>5302</t>
  </si>
  <si>
    <t>Arcmont SLF II- Arcmont</t>
  </si>
  <si>
    <t>70451</t>
  </si>
  <si>
    <t>*AUDAX DIRECT LENDING SOLUTIONS- Ares special situation fund IB</t>
  </si>
  <si>
    <t>5339</t>
  </si>
  <si>
    <t>Girasol Investments S.A- BUYOUT</t>
  </si>
  <si>
    <t>8412</t>
  </si>
  <si>
    <t>cdl 2- cdl</t>
  </si>
  <si>
    <t>5237</t>
  </si>
  <si>
    <t>CRECH V- Cheyn Capital</t>
  </si>
  <si>
    <t>5294</t>
  </si>
  <si>
    <t>Concorde Co Invest L.P- CO-INVESTMENT</t>
  </si>
  <si>
    <t>8278</t>
  </si>
  <si>
    <t>Court Square Capital Lancet Holdings L.P- Court Square</t>
  </si>
  <si>
    <t>8327</t>
  </si>
  <si>
    <t>Court Square IV- Court Square</t>
  </si>
  <si>
    <t>53321</t>
  </si>
  <si>
    <t>CRESCENT- COVA Acquisition Corp</t>
  </si>
  <si>
    <t>5290</t>
  </si>
  <si>
    <t>Crescent Direct Lending III- COVA Acquisition Corp</t>
  </si>
  <si>
    <t>8323</t>
  </si>
  <si>
    <t>CVC Capital partners VIII- CVC Credit Partners</t>
  </si>
  <si>
    <t>7060</t>
  </si>
  <si>
    <t>ISQ Global infrastructure Fund- CVC Credit Partners</t>
  </si>
  <si>
    <t>8296</t>
  </si>
  <si>
    <t>EC - 2 AUDAX CO INV- EC - AUDAX CO INV</t>
  </si>
  <si>
    <t>70091</t>
  </si>
  <si>
    <t>Francisco Partners VI- Francisco</t>
  </si>
  <si>
    <t>7991</t>
  </si>
  <si>
    <t>GIP CAPS II Panther Co-Investment L.P- GIP</t>
  </si>
  <si>
    <t>9229</t>
  </si>
  <si>
    <t>GIP GEMINI FUND CAYMAN FEEDER II LP- GIP Gemini Fund LP</t>
  </si>
  <si>
    <t>70271</t>
  </si>
  <si>
    <t>CAPSII co-inv-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</si>
  <si>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</si>
  <si>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</si>
  <si>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</si>
  <si>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</si>
  <si>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</si>
  <si>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Migdal HarbourVest Tranche B מאוחד- HarbourVest Adelaide</t>
  </si>
  <si>
    <t>5298</t>
  </si>
  <si>
    <t>Horsley Bridge XII Ventures- Horsley Bridge</t>
  </si>
  <si>
    <t>5295</t>
  </si>
  <si>
    <t>ICGL V- ICG Fund</t>
  </si>
  <si>
    <t>5326</t>
  </si>
  <si>
    <t>Astorg VII Co-Invest ERT- JOY GLOBAL INC</t>
  </si>
  <si>
    <t>70351</t>
  </si>
  <si>
    <t>Astorg VII Co-Invest LGC- JOY GLOBAL INC</t>
  </si>
  <si>
    <t>70401</t>
  </si>
  <si>
    <t>Astorg VII- JOY GLOBAL INC</t>
  </si>
  <si>
    <t>6650</t>
  </si>
  <si>
    <t>Kartesia Credit Opportunities V- KARTESIA</t>
  </si>
  <si>
    <t>70111</t>
  </si>
  <si>
    <t>KARTESIA- KARTESIA</t>
  </si>
  <si>
    <t>5303</t>
  </si>
  <si>
    <t>KARTESIA KASS- KARTESIA</t>
  </si>
  <si>
    <t>6923</t>
  </si>
  <si>
    <t>KARTESIA KSO- KARTESIA</t>
  </si>
  <si>
    <t>6885</t>
  </si>
  <si>
    <t>KCO VI- KARTESIA</t>
  </si>
  <si>
    <t>93841</t>
  </si>
  <si>
    <t>KASS Unlevered - Compartment E- KASS Unlevered</t>
  </si>
  <si>
    <t>8319</t>
  </si>
  <si>
    <t>ISQ Kio Co-Invest Fund L.P- KION Group AG</t>
  </si>
  <si>
    <t>8333</t>
  </si>
  <si>
    <t>Tikehau Direct Lending V- LendingClub Corp</t>
  </si>
  <si>
    <t>8312</t>
  </si>
  <si>
    <t>MTDL- MASTEC INC</t>
  </si>
  <si>
    <t>6651</t>
  </si>
  <si>
    <t>Mayberry LP- Mayberry</t>
  </si>
  <si>
    <t>70541</t>
  </si>
  <si>
    <t>MCP V- MCP V</t>
  </si>
  <si>
    <t>7077</t>
  </si>
  <si>
    <t>Mirasol Co Invest Fund L.P- Mirasol Co Invest Fund L.P</t>
  </si>
  <si>
    <t>8275</t>
  </si>
  <si>
    <t>MORE C-1- MORE GROUP</t>
  </si>
  <si>
    <t>8334</t>
  </si>
  <si>
    <t>Boom Co-invest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</si>
  <si>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</si>
  <si>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</si>
  <si>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</si>
  <si>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</si>
  <si>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</si>
  <si>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PERMIRA VII L.P.2 SCSP- Permira VI</t>
  </si>
  <si>
    <t>70281</t>
  </si>
  <si>
    <t>Permira VIII - 2 SCSp- Permira VI</t>
  </si>
  <si>
    <t>8416</t>
  </si>
  <si>
    <t>PGCO 4 CO-MINGLED FUND SCSP- PGCO 4 CO-MINGLED FUND</t>
  </si>
  <si>
    <t>5335</t>
  </si>
  <si>
    <t>Project Stream Co-Invest Fund L.P- Project Maraschino</t>
  </si>
  <si>
    <t>8112</t>
  </si>
  <si>
    <t>ICG Real Estate Debt VI- Real Estate Credit Investments Pcc ltd</t>
  </si>
  <si>
    <t>8299</t>
  </si>
  <si>
    <t>SPECTRUM- SPECTRUM DYNAMICS</t>
  </si>
  <si>
    <t>70411</t>
  </si>
  <si>
    <t>Strategic Investors Fund IX L.P- SVB</t>
  </si>
  <si>
    <t>5327</t>
  </si>
  <si>
    <t>TDL IV- TDL IV</t>
  </si>
  <si>
    <t>6646</t>
  </si>
  <si>
    <t>Thoma Bravo Fund XIV-A- THOMA BRAVO</t>
  </si>
  <si>
    <t>80000</t>
  </si>
  <si>
    <t>TOMA BRAVO FUND 8- TOMA BRAVO FUND 8</t>
  </si>
  <si>
    <t>6647</t>
  </si>
  <si>
    <t>TPG Asia VII- TPG Partners</t>
  </si>
  <si>
    <t>5337</t>
  </si>
  <si>
    <t>Trilantic Europe VI SCSp- trilantic</t>
  </si>
  <si>
    <t>70491</t>
  </si>
  <si>
    <t>Vintage Co-Invest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</si>
  <si>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</si>
  <si>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</si>
  <si>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</si>
  <si>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</si>
  <si>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</si>
  <si>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</si>
  <si>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</si>
  <si>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V ACCESS- Vintage</t>
  </si>
  <si>
    <t>5333</t>
  </si>
  <si>
    <t>Vintage Fund of Funds VI Access- Vintage</t>
  </si>
  <si>
    <t>8322</t>
  </si>
  <si>
    <t>Warburg Pincus China II L.P- WARBURG PINCUS</t>
  </si>
  <si>
    <t>6945</t>
  </si>
  <si>
    <t>*ACE 4-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</si>
  <si>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</si>
  <si>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</si>
  <si>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</si>
  <si>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</si>
  <si>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</si>
  <si>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</si>
  <si>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</si>
  <si>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*APCS- Ares special situation fund IB</t>
  </si>
  <si>
    <t>5291</t>
  </si>
  <si>
    <t>Cheyne Real Estate Credit Holdings VII- Cheyne Capital</t>
  </si>
  <si>
    <t>9011</t>
  </si>
  <si>
    <t>WSREDII- WSREDII</t>
  </si>
  <si>
    <t>6658</t>
  </si>
  <si>
    <t>Qumra MS LP Minute Media- Qumra Capital fund</t>
  </si>
  <si>
    <t>8270</t>
  </si>
  <si>
    <t>IFM GIF- IFM GIF</t>
  </si>
  <si>
    <t>53411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</si>
  <si>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</si>
  <si>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</si>
  <si>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</si>
  <si>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</si>
  <si>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</si>
  <si>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</si>
  <si>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SPECTRUM co-inv - Saavi LP- SPECTRUM DYNAMICS</t>
  </si>
  <si>
    <t>7071</t>
  </si>
  <si>
    <t>Whitehorse IV- Whitehorse Ltd</t>
  </si>
  <si>
    <t>8273</t>
  </si>
  <si>
    <t>AIOF II Woolly Co-Invest Fund L.P</t>
  </si>
  <si>
    <t>9282</t>
  </si>
  <si>
    <t>Ambition HOLDINGS OFFSHORE LP</t>
  </si>
  <si>
    <t>8400</t>
  </si>
  <si>
    <t>CSC TS HOLDINGS L.P</t>
  </si>
  <si>
    <t>9697</t>
  </si>
  <si>
    <t>F2 Select I LP</t>
  </si>
  <si>
    <t>8507</t>
  </si>
  <si>
    <t>Global Infrastructure Partners Core C</t>
  </si>
  <si>
    <t>9495</t>
  </si>
  <si>
    <t>ISF III Overflow Fund L.P</t>
  </si>
  <si>
    <t>9457</t>
  </si>
  <si>
    <t>Monarch MCP VI</t>
  </si>
  <si>
    <t>9667</t>
  </si>
  <si>
    <t>NCA Co-Invest L.P</t>
  </si>
  <si>
    <t>8415</t>
  </si>
  <si>
    <t>ArcLight Fund VII AIV Blocker- ARCLIGHT</t>
  </si>
  <si>
    <t>9619</t>
  </si>
  <si>
    <t>Cheyne Co-Invest 2023-1 SP- Cheyn Capital</t>
  </si>
  <si>
    <t>9730</t>
  </si>
  <si>
    <t>ICG SDP 3- Cheyn Capital</t>
  </si>
  <si>
    <t>5304</t>
  </si>
  <si>
    <t>Fitzgerald Fund US LP- Fitzgerald Fund US LP (OMERS|20-49</t>
  </si>
  <si>
    <t>9600</t>
  </si>
  <si>
    <t>Clayton Dubilier &amp; Rice XI L.P- Group 11 Fund  L.P</t>
  </si>
  <si>
    <t>8329</t>
  </si>
  <si>
    <t>DIRECT LENDING FUND IV SLP- KARTESIA</t>
  </si>
  <si>
    <t>9317</t>
  </si>
  <si>
    <t>KLIRMARK III- Klirmark Opportunity Fund</t>
  </si>
  <si>
    <t>70191</t>
  </si>
  <si>
    <t>Nirvana Holdings I LP- Nirvana Holdings I LP</t>
  </si>
  <si>
    <t>8310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</si>
  <si>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</si>
  <si>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</si>
  <si>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</si>
  <si>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</si>
  <si>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</si>
  <si>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</si>
  <si>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Thor Investment Trust 1- Threadneedle Investment funds</t>
  </si>
  <si>
    <t>9618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</si>
  <si>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</si>
  <si>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</si>
  <si>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</si>
  <si>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</si>
  <si>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</si>
  <si>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</si>
  <si>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DIF VII</t>
  </si>
  <si>
    <t>9649</t>
  </si>
  <si>
    <t>DIF VII CO-INVEST PROJECT 1 C.V</t>
  </si>
  <si>
    <t>9648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</si>
  <si>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</si>
  <si>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</si>
  <si>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</si>
  <si>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</si>
  <si>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</si>
  <si>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</si>
  <si>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</si>
  <si>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</si>
  <si>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</si>
  <si>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אופציה על מניה לא סחירה Agritask- Agritask Ltd</t>
  </si>
  <si>
    <t>9122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</si>
  <si>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</si>
  <si>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</si>
  <si>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</si>
  <si>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</si>
  <si>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</si>
  <si>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</si>
  <si>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</si>
  <si>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</si>
  <si>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</si>
  <si>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</si>
  <si>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</si>
  <si>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</si>
  <si>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</si>
  <si>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</si>
  <si>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</si>
  <si>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</si>
  <si>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</si>
  <si>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</si>
  <si>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</si>
  <si>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</si>
  <si>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</si>
  <si>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</si>
  <si>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</si>
  <si>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</si>
  <si>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</si>
  <si>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</si>
  <si>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</si>
  <si>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</si>
  <si>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</si>
  <si>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</si>
  <si>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</si>
  <si>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</si>
  <si>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</si>
  <si>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</si>
  <si>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</si>
  <si>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</si>
  <si>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</si>
  <si>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</si>
  <si>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</si>
  <si>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</si>
  <si>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</si>
  <si>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</si>
  <si>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</si>
  <si>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</si>
  <si>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</si>
  <si>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</si>
  <si>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</si>
  <si>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</si>
  <si>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</si>
  <si>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</si>
  <si>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</si>
  <si>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</si>
  <si>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</si>
  <si>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</si>
  <si>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</si>
  <si>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</si>
  <si>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</si>
  <si>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</si>
  <si>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</si>
  <si>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</si>
  <si>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</si>
  <si>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</si>
  <si>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</si>
  <si>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</si>
  <si>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</si>
  <si>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חייבים שכד נדלן מניב מתחם 1000</t>
  </si>
  <si>
    <t>299918780</t>
  </si>
  <si>
    <t>זכאים עסקת תענך</t>
  </si>
  <si>
    <t>9724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</si>
  <si>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</si>
  <si>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</si>
  <si>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</si>
  <si>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</si>
  <si>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</si>
  <si>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לבני 60 ומעלה</t>
  </si>
  <si>
    <t>Fimi Israel Opportunity 6</t>
  </si>
  <si>
    <t>S.H. SKY 3 L.P</t>
  </si>
  <si>
    <t>Tene Growth Capital IV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</si>
  <si>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</si>
  <si>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</si>
  <si>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</si>
  <si>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</si>
  <si>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</si>
  <si>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</si>
  <si>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</si>
  <si>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</si>
  <si>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</si>
  <si>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</si>
  <si>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</si>
  <si>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</si>
  <si>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</si>
  <si>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</si>
  <si>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</si>
  <si>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</si>
  <si>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</si>
  <si>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</si>
  <si>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</si>
  <si>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</si>
  <si>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</si>
  <si>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</si>
  <si>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Kedma Capital Partners IV LP</t>
  </si>
  <si>
    <t>REALITY REAL ESTATE INVESTMENT FUND 5</t>
  </si>
  <si>
    <t>JTLV III</t>
  </si>
  <si>
    <t>Crescent Mezzanine VII</t>
  </si>
  <si>
    <t>Permira Credit Solutions III</t>
  </si>
  <si>
    <t>Ares Private Credit Solutions</t>
  </si>
  <si>
    <t>Horsley Bridge XII Ventures</t>
  </si>
  <si>
    <t>Waterton Residential Property Venture XIII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</si>
  <si>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</si>
  <si>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</si>
  <si>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</si>
  <si>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</si>
  <si>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</si>
  <si>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</si>
  <si>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</si>
  <si>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</si>
  <si>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</si>
  <si>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</si>
  <si>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</si>
  <si>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</si>
  <si>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</si>
  <si>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</si>
  <si>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</si>
  <si>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</si>
  <si>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</si>
  <si>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</si>
  <si>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</si>
  <si>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</si>
  <si>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</si>
  <si>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</si>
  <si>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</si>
  <si>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</si>
  <si>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</si>
  <si>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</si>
  <si>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</si>
  <si>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</si>
  <si>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</si>
  <si>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</si>
  <si>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</si>
  <si>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</si>
  <si>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</si>
  <si>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</si>
  <si>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</si>
  <si>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</si>
  <si>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</si>
  <si>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</si>
  <si>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</si>
  <si>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</si>
  <si>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</si>
  <si>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</si>
  <si>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</si>
  <si>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</si>
  <si>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</si>
  <si>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</si>
  <si>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</si>
  <si>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</si>
  <si>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</si>
  <si>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</si>
  <si>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</si>
  <si>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</si>
  <si>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</si>
  <si>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</si>
  <si>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</si>
  <si>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EC 3 ADLS co-inv</t>
  </si>
  <si>
    <t>EC 4 ADLS co-inv</t>
  </si>
  <si>
    <t>Francisco Partners VI</t>
  </si>
  <si>
    <t>EIP Renewables invest SCS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</si>
  <si>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</si>
  <si>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</si>
  <si>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</si>
  <si>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</si>
  <si>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</si>
  <si>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</si>
  <si>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</si>
  <si>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</si>
  <si>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</si>
  <si>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</si>
  <si>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</si>
  <si>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</si>
  <si>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</si>
  <si>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</si>
  <si>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</si>
  <si>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</si>
  <si>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</si>
  <si>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</si>
  <si>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</si>
  <si>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</si>
  <si>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</si>
  <si>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</si>
  <si>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</si>
  <si>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</si>
  <si>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</si>
  <si>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</si>
  <si>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</si>
  <si>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</si>
  <si>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</si>
  <si>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</si>
  <si>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</si>
  <si>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</si>
  <si>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</si>
  <si>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</si>
  <si>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</si>
  <si>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</si>
  <si>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</si>
  <si>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</si>
  <si>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</si>
  <si>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</si>
  <si>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</si>
  <si>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</si>
  <si>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</si>
  <si>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</si>
  <si>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</si>
  <si>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</si>
  <si>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</si>
  <si>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</si>
  <si>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</si>
  <si>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</si>
  <si>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</si>
  <si>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</si>
  <si>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</si>
  <si>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</si>
  <si>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</si>
  <si>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</si>
  <si>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</si>
  <si>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Thor Investment Trust 1</t>
  </si>
  <si>
    <t>Oak Hill Advisors - OCREDIT</t>
  </si>
  <si>
    <t>Greenfield Partners FloLIVE Co-Investment</t>
  </si>
  <si>
    <t>LCN European Fund IV SLP</t>
  </si>
  <si>
    <t>ELECTRA AMERICA MULTIFAMILY III</t>
  </si>
  <si>
    <t>נדלן מקרקעין להשכרה - סטריט מול רמת ישי</t>
  </si>
  <si>
    <t>נדלן ויוה חדרה</t>
  </si>
  <si>
    <t>השכרה</t>
  </si>
  <si>
    <t>חדרה, צומת תרנ"א-יצחק רבין, אחד העם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</si>
  <si>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</si>
  <si>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</si>
  <si>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</si>
  <si>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</si>
  <si>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</si>
  <si>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</si>
  <si>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</si>
  <si>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</si>
  <si>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</si>
  <si>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</si>
  <si>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</si>
  <si>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</si>
  <si>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</si>
  <si>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</si>
  <si>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</si>
  <si>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</si>
  <si>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</si>
  <si>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</si>
  <si>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</si>
  <si>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</si>
  <si>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</si>
  <si>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</si>
  <si>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</si>
  <si>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</si>
  <si>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</si>
  <si>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</si>
  <si>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</si>
  <si>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</si>
  <si>
    <t>JP MORGAN</t>
  </si>
  <si>
    <t>20003- 85- JP MORGAN</t>
  </si>
  <si>
    <t>80031- 85- JP MORGAN</t>
  </si>
  <si>
    <t>20001- 85- JP MORGAN</t>
  </si>
  <si>
    <t>130018- 11- בנק דיסקונט</t>
  </si>
  <si>
    <t>20003- 11- בנק דיסקונט</t>
  </si>
  <si>
    <t>70002- 11- בנק דיסקונט</t>
  </si>
  <si>
    <t>20001- 11- בנק דיסקונט</t>
  </si>
  <si>
    <t>100006- 12- בנק הפועלים</t>
  </si>
  <si>
    <t>20003- 12- בנק הפועלים</t>
  </si>
  <si>
    <t>70002- 12- בנק הפועלים</t>
  </si>
  <si>
    <t>80031- 12- בנק הפועלים</t>
  </si>
  <si>
    <t>20001- 12- בנק הפועלים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</si>
  <si>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</si>
  <si>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</si>
  <si>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</si>
  <si>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</si>
  <si>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</si>
  <si>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</si>
  <si>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</si>
  <si>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</si>
  <si>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</si>
  <si>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</si>
  <si>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130018- 20- בנק מזרחי</t>
  </si>
  <si>
    <t>100006- 20- בנק מזרחי</t>
  </si>
  <si>
    <t>20003- 20- בנק מזרחי</t>
  </si>
  <si>
    <t>70002- 20- בנק מזרחי</t>
  </si>
  <si>
    <t>80031- 20- בנק מזרחי</t>
  </si>
  <si>
    <t>20001- 20- בנק מזרחי</t>
  </si>
  <si>
    <t>ל.ר.</t>
  </si>
  <si>
    <t>Dbrs</t>
  </si>
  <si>
    <t>Fitch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</si>
  <si>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</si>
  <si>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</si>
  <si>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</si>
  <si>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</si>
  <si>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</si>
  <si>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</si>
  <si>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</si>
  <si>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</si>
  <si>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</si>
  <si>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</si>
  <si>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</si>
  <si>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</si>
  <si>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</si>
  <si>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</si>
  <si>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</si>
  <si>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</si>
  <si>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</si>
  <si>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</si>
  <si>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</si>
  <si>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</si>
  <si>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</si>
  <si>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</si>
  <si>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</si>
  <si>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</si>
  <si>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</si>
  <si>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</si>
  <si>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</si>
  <si>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</si>
  <si>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</si>
  <si>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</si>
  <si>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</si>
  <si>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</si>
  <si>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</si>
  <si>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</si>
  <si>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</si>
  <si>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</si>
  <si>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</si>
  <si>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</si>
  <si>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</si>
  <si>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</si>
  <si>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</si>
  <si>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</si>
  <si>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</si>
  <si>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</si>
  <si>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</si>
  <si>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</si>
  <si>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</si>
  <si>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</si>
  <si>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</si>
  <si>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</si>
  <si>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</si>
  <si>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</si>
  <si>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</si>
  <si>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</si>
  <si>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</si>
  <si>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</si>
  <si>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</si>
  <si>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</si>
  <si>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</si>
  <si>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</si>
  <si>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</si>
  <si>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</si>
  <si>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</si>
  <si>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</si>
  <si>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</si>
  <si>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</si>
  <si>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</si>
  <si>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</si>
  <si>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</si>
  <si>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</si>
  <si>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</si>
  <si>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</si>
  <si>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</si>
  <si>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</si>
  <si>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</si>
  <si>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</si>
  <si>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</si>
  <si>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</si>
  <si>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</si>
  <si>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</si>
  <si>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</si>
  <si>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</si>
  <si>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</si>
  <si>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</si>
  <si>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</si>
  <si>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</si>
  <si>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</si>
  <si>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</si>
  <si>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</si>
  <si>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</si>
  <si>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</si>
  <si>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</si>
  <si>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</si>
  <si>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</si>
  <si>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</si>
  <si>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</si>
  <si>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</si>
  <si>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</si>
  <si>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</si>
  <si>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</si>
  <si>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</si>
  <si>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</si>
  <si>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</si>
  <si>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</si>
  <si>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</si>
  <si>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</si>
  <si>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</si>
  <si>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</si>
  <si>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</si>
  <si>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</si>
  <si>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</si>
  <si>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</si>
  <si>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</si>
  <si>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</si>
  <si>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</si>
  <si>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</si>
  <si>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</si>
  <si>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</si>
  <si>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</si>
  <si>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</si>
  <si>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</si>
  <si>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</si>
  <si>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</si>
  <si>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</si>
  <si>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</si>
  <si>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</si>
  <si>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</si>
  <si>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</si>
  <si>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</si>
  <si>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</si>
  <si>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</si>
  <si>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</si>
  <si>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</si>
  <si>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</si>
  <si>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</si>
  <si>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</si>
  <si>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</si>
  <si>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</si>
  <si>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</si>
  <si>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</si>
  <si>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</si>
  <si>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</si>
  <si>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</si>
  <si>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</si>
  <si>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</si>
  <si>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</si>
  <si>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</si>
  <si>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</si>
  <si>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</si>
  <si>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</si>
  <si>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</si>
  <si>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</si>
  <si>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</si>
  <si>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</si>
  <si>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</si>
  <si>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</si>
  <si>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</si>
  <si>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</si>
  <si>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</si>
  <si>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</si>
  <si>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</si>
  <si>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</si>
  <si>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</si>
  <si>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</si>
  <si>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</si>
  <si>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</si>
  <si>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</si>
  <si>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</si>
  <si>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</si>
  <si>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</si>
  <si>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</si>
  <si>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</si>
  <si>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</si>
  <si>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</si>
  <si>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</si>
  <si>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</si>
  <si>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</si>
  <si>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</si>
  <si>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</si>
  <si>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</si>
  <si>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</si>
  <si>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</si>
  <si>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</si>
  <si>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</si>
  <si>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</si>
  <si>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</si>
  <si>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</si>
  <si>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</si>
  <si>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</si>
  <si>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</si>
  <si>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</si>
  <si>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</si>
  <si>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</si>
  <si>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</si>
  <si>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</si>
  <si>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</si>
  <si>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</si>
  <si>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</si>
  <si>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</si>
  <si>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</si>
  <si>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</si>
  <si>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</si>
  <si>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</si>
  <si>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</si>
  <si>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</si>
  <si>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</si>
  <si>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</si>
  <si>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</si>
  <si>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</si>
  <si>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</si>
  <si>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</si>
  <si>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</si>
  <si>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</si>
  <si>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</si>
  <si>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</si>
  <si>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</si>
  <si>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</si>
  <si>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</si>
  <si>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</si>
  <si>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</si>
  <si>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</si>
  <si>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</si>
  <si>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</si>
  <si>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</si>
  <si>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</si>
  <si>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</si>
  <si>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</si>
  <si>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</si>
  <si>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</si>
  <si>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</si>
  <si>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</si>
  <si>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</si>
  <si>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</si>
  <si>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</si>
  <si>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</si>
  <si>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</si>
  <si>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</si>
  <si>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</si>
  <si>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</si>
  <si>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</si>
  <si>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</si>
  <si>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</si>
  <si>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</si>
  <si>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</si>
  <si>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</si>
  <si>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</si>
  <si>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</si>
  <si>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</si>
  <si>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</si>
  <si>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</si>
  <si>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</si>
  <si>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</si>
  <si>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</si>
  <si>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</si>
  <si>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</si>
  <si>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</si>
  <si>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</si>
  <si>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</si>
  <si>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</si>
  <si>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</si>
  <si>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</si>
  <si>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</si>
  <si>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</si>
  <si>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</si>
  <si>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</si>
  <si>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</si>
  <si>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</si>
  <si>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</si>
  <si>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</si>
  <si>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</si>
  <si>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</si>
  <si>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</si>
  <si>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</si>
  <si>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</si>
  <si>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</si>
  <si>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</si>
  <si>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</si>
  <si>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</si>
  <si>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</si>
  <si>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</si>
  <si>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</si>
  <si>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</si>
  <si>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</si>
  <si>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</si>
  <si>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</si>
  <si>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</si>
  <si>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</si>
  <si>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</si>
  <si>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</si>
  <si>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</si>
  <si>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</si>
  <si>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</si>
  <si>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</si>
  <si>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</si>
  <si>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</si>
  <si>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</si>
  <si>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</si>
  <si>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</si>
  <si>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</si>
  <si>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</si>
  <si>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</si>
  <si>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</si>
  <si>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</si>
  <si>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</si>
  <si>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</si>
  <si>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</si>
  <si>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</si>
  <si>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</si>
  <si>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</si>
  <si>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</si>
  <si>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</si>
  <si>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</si>
  <si>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</si>
  <si>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</si>
  <si>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</si>
  <si>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</si>
  <si>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</si>
  <si>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</si>
  <si>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</si>
  <si>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</si>
  <si>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</si>
  <si>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</si>
  <si>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</si>
  <si>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</si>
  <si>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</si>
  <si>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</si>
  <si>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</si>
  <si>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</si>
  <si>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</si>
  <si>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</si>
  <si>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</si>
  <si>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</si>
  <si>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</si>
  <si>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</si>
  <si>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</si>
  <si>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</si>
  <si>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</si>
  <si>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</si>
  <si>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</si>
  <si>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</si>
  <si>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</si>
  <si>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</si>
  <si>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</si>
  <si>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</si>
  <si>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</si>
  <si>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</si>
  <si>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</si>
  <si>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</si>
  <si>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</si>
  <si>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</si>
  <si>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</si>
  <si>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</si>
  <si>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</si>
  <si>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</si>
  <si>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</si>
  <si>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</si>
  <si>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</si>
  <si>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</si>
  <si>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</si>
  <si>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</si>
  <si>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</si>
  <si>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</si>
  <si>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</si>
  <si>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</si>
  <si>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</si>
  <si>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</si>
  <si>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</si>
  <si>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</si>
  <si>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</si>
  <si>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</si>
  <si>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</si>
  <si>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</si>
  <si>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</si>
  <si>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</si>
  <si>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</si>
  <si>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</si>
  <si>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</si>
  <si>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</si>
  <si>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</si>
  <si>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</si>
  <si>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</si>
  <si>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</si>
  <si>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</si>
  <si>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</si>
  <si>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</si>
  <si>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</si>
  <si>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</si>
  <si>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</si>
  <si>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</si>
  <si>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</si>
  <si>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</si>
  <si>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</si>
  <si>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</si>
  <si>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</si>
  <si>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</si>
  <si>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</si>
  <si>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</si>
  <si>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</si>
  <si>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</si>
  <si>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</si>
  <si>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</si>
  <si>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</si>
  <si>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</si>
  <si>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</si>
  <si>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</si>
  <si>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</si>
  <si>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</si>
  <si>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</si>
  <si>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</si>
  <si>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</si>
  <si>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</si>
  <si>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</si>
  <si>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</si>
  <si>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</si>
  <si>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</si>
  <si>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</si>
  <si>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</si>
  <si>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</si>
  <si>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</si>
  <si>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</si>
  <si>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</si>
  <si>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</si>
  <si>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</si>
  <si>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</si>
  <si>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</si>
  <si>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</si>
  <si>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</si>
  <si>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</si>
  <si>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</si>
  <si>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</si>
  <si>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</si>
  <si>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</si>
  <si>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</si>
  <si>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</si>
  <si>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</si>
  <si>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</si>
  <si>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</si>
  <si>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</si>
  <si>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</si>
  <si>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</si>
  <si>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</si>
  <si>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</si>
  <si>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</si>
  <si>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</si>
  <si>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</si>
  <si>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</si>
  <si>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</si>
  <si>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</si>
  <si>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</si>
  <si>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</si>
  <si>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</si>
  <si>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</si>
  <si>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</si>
  <si>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</si>
  <si>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</si>
  <si>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</si>
  <si>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</si>
  <si>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</si>
  <si>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</si>
  <si>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</si>
  <si>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</si>
  <si>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</si>
  <si>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</si>
  <si>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</si>
  <si>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</si>
  <si>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</si>
  <si>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</si>
  <si>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</si>
  <si>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</si>
  <si>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</si>
  <si>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</si>
  <si>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</si>
  <si>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</si>
  <si>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</si>
  <si>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</si>
  <si>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</si>
  <si>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</si>
  <si>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</si>
  <si>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</si>
  <si>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</si>
  <si>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</si>
  <si>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</si>
  <si>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</si>
  <si>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</si>
  <si>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</si>
  <si>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</si>
  <si>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</si>
  <si>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</si>
  <si>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3.5911 04-12-23 (10) -259</t>
  </si>
  <si>
    <t>10001218</t>
  </si>
  <si>
    <t>+ILS/-USD 3.6223 04-12-23 (10) -377</t>
  </si>
  <si>
    <t>10001210</t>
  </si>
  <si>
    <t>+ILS/-USD 3.6427 04-12-23 (10) -233</t>
  </si>
  <si>
    <t>10001222</t>
  </si>
  <si>
    <t>+ILS/-USD 3.7189 04-12-23 (10) -186</t>
  </si>
  <si>
    <t>10001230</t>
  </si>
  <si>
    <t>+ILS/-USD 3.78 04-12-23 (10) -180</t>
  </si>
  <si>
    <t>10001232</t>
  </si>
  <si>
    <t>+ILS/-USD 3.7939 04-12-23 (10) -156</t>
  </si>
  <si>
    <t>10001233</t>
  </si>
  <si>
    <t>+USD/-ILS 3.6024 04-12-23 (10) -361</t>
  </si>
  <si>
    <t>10001211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</si>
  <si>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</si>
  <si>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</si>
  <si>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</si>
  <si>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</si>
  <si>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</si>
  <si>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</si>
  <si>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</si>
  <si>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</si>
  <si>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</si>
  <si>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</si>
  <si>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</si>
  <si>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</si>
  <si>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</si>
  <si>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</si>
  <si>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</si>
  <si>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</si>
  <si>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</si>
  <si>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</si>
  <si>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</si>
  <si>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</si>
  <si>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</si>
  <si>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</si>
  <si>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</si>
  <si>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</si>
  <si>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</si>
  <si>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</si>
  <si>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</si>
  <si>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</si>
  <si>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</si>
  <si>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</si>
  <si>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</si>
  <si>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</si>
  <si>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</si>
  <si>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</si>
  <si>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</si>
  <si>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</si>
  <si>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</si>
  <si>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</si>
  <si>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</si>
  <si>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</si>
  <si>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</si>
  <si>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</si>
  <si>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</si>
  <si>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</si>
  <si>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</si>
  <si>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</si>
  <si>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</si>
  <si>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</si>
  <si>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</si>
  <si>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</si>
  <si>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</si>
  <si>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</si>
  <si>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</si>
  <si>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</si>
  <si>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</si>
  <si>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</si>
  <si>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</si>
  <si>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</si>
  <si>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</si>
  <si>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</si>
  <si>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</si>
  <si>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</si>
  <si>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</si>
  <si>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</si>
  <si>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</si>
  <si>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</si>
  <si>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</si>
  <si>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</si>
  <si>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</si>
  <si>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</si>
  <si>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</si>
  <si>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</si>
  <si>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</si>
  <si>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</si>
  <si>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</si>
  <si>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</si>
  <si>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</si>
  <si>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</si>
  <si>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</si>
  <si>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</si>
  <si>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</si>
  <si>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</si>
  <si>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</si>
  <si>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</si>
  <si>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</si>
  <si>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</si>
  <si>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</si>
  <si>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</si>
  <si>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</si>
  <si>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</si>
  <si>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</si>
  <si>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</si>
  <si>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</si>
  <si>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</si>
  <si>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</si>
  <si>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</si>
  <si>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</si>
  <si>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</si>
  <si>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</si>
  <si>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</si>
  <si>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</si>
  <si>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</si>
  <si>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</si>
  <si>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</si>
  <si>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</si>
  <si>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</si>
  <si>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</si>
  <si>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</si>
  <si>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</si>
  <si>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</si>
  <si>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</si>
  <si>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</si>
  <si>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</si>
  <si>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</si>
  <si>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</si>
  <si>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</si>
  <si>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</si>
  <si>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</si>
  <si>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</si>
  <si>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</si>
  <si>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</si>
  <si>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</si>
  <si>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</si>
  <si>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</si>
  <si>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</si>
  <si>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+AUD/-USD 0.64975 16-01-24 (10) +34.5</t>
  </si>
  <si>
    <t>10000019</t>
  </si>
  <si>
    <t>+USD/-AUD 0.68695 16-01-24 (10) +34.5</t>
  </si>
  <si>
    <t>10000015</t>
  </si>
  <si>
    <t>+EUR/-USD 1.0539 02-10-23 (10) +0</t>
  </si>
  <si>
    <t>10001237</t>
  </si>
  <si>
    <t>10001226</t>
  </si>
  <si>
    <t>+USD/-EUR 1.05772 13-02-24 (10) +68.2</t>
  </si>
  <si>
    <t>10001235</t>
  </si>
  <si>
    <t>+USD/-EUR 1.07355 13-02-24 (10) +72.5</t>
  </si>
  <si>
    <t>10001234</t>
  </si>
  <si>
    <t>+USD/-EUR 1.1099 13-02-24 (10) +109</t>
  </si>
  <si>
    <t>10001229</t>
  </si>
  <si>
    <t>+USD/-GBP 1.21621 11-01-24 (10) +9.1</t>
  </si>
  <si>
    <t>10001236</t>
  </si>
  <si>
    <t>10001224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</si>
  <si>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</si>
  <si>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</si>
  <si>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</si>
  <si>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</si>
  <si>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</si>
  <si>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</si>
  <si>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</si>
  <si>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</si>
  <si>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</si>
  <si>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</si>
  <si>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</si>
  <si>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</si>
  <si>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</si>
  <si>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</si>
  <si>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</si>
  <si>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</si>
  <si>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</si>
  <si>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</si>
  <si>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</si>
  <si>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</si>
  <si>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</si>
  <si>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</si>
  <si>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</si>
  <si>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</si>
  <si>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</si>
  <si>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</si>
  <si>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</si>
  <si>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גורם 02</t>
  </si>
  <si>
    <t>גורם 01</t>
  </si>
  <si>
    <t>גורם 80</t>
  </si>
  <si>
    <t>גורם 17</t>
  </si>
  <si>
    <t>גורם 29</t>
  </si>
  <si>
    <t>גורם 37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</si>
  <si>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</si>
  <si>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</si>
  <si>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</si>
  <si>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</si>
  <si>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</si>
  <si>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</si>
  <si>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</si>
  <si>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</si>
  <si>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</si>
  <si>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</si>
  <si>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</si>
  <si>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35</t>
  </si>
  <si>
    <t>גורם 64</t>
  </si>
  <si>
    <t>גורם 69</t>
  </si>
  <si>
    <t>*גורם 159</t>
  </si>
  <si>
    <t>גורם 103</t>
  </si>
  <si>
    <t>גורם 104</t>
  </si>
  <si>
    <t>גורם 105</t>
  </si>
  <si>
    <t>גורם 129</t>
  </si>
  <si>
    <t>גורם 130</t>
  </si>
  <si>
    <t>גורם 152</t>
  </si>
  <si>
    <t>גורם 158</t>
  </si>
  <si>
    <t>גורם 172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</si>
  <si>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</si>
  <si>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</si>
  <si>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</si>
  <si>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</si>
  <si>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</si>
  <si>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</si>
  <si>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</si>
  <si>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</si>
  <si>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</si>
  <si>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</si>
  <si>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</si>
  <si>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</si>
  <si>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155</t>
  </si>
  <si>
    <t>גורם 167</t>
  </si>
  <si>
    <t>גורם 89</t>
  </si>
  <si>
    <t>*גורם 70</t>
  </si>
  <si>
    <t>גורם 184</t>
  </si>
  <si>
    <t>גורם 189</t>
  </si>
  <si>
    <t>גורם 117</t>
  </si>
  <si>
    <t>גורם 120</t>
  </si>
  <si>
    <t>גורם 135</t>
  </si>
  <si>
    <t>גורם 177</t>
  </si>
  <si>
    <t>גורם 183</t>
  </si>
  <si>
    <t>גורם 43</t>
  </si>
  <si>
    <t>גורם 97</t>
  </si>
  <si>
    <t>גורם 173</t>
  </si>
  <si>
    <t>גורם 178</t>
  </si>
  <si>
    <t>גורם 148</t>
  </si>
  <si>
    <t>גורם 181</t>
  </si>
  <si>
    <t>גורם 131</t>
  </si>
  <si>
    <t>גורם 102</t>
  </si>
  <si>
    <t>גורם 100</t>
  </si>
  <si>
    <t>גורם 107</t>
  </si>
  <si>
    <t>גורם 110</t>
  </si>
  <si>
    <t>גורם 112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</si>
  <si>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</si>
  <si>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</si>
  <si>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</si>
  <si>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</si>
  <si>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</si>
  <si>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</si>
  <si>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</si>
  <si>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</si>
  <si>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</si>
  <si>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153</t>
  </si>
  <si>
    <t>גורם 157</t>
  </si>
  <si>
    <t>גורם 160</t>
  </si>
  <si>
    <t>גורם 186</t>
  </si>
  <si>
    <t>*גורם 115</t>
  </si>
  <si>
    <t>גורם 191</t>
  </si>
  <si>
    <t>גורם 171</t>
  </si>
  <si>
    <t>גורם 190</t>
  </si>
  <si>
    <t>גורם 168</t>
  </si>
  <si>
    <t>גורם 176</t>
  </si>
  <si>
    <t>גורם 161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</si>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</sst>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0" fontId="0" fillId="0" borderId="0" xfId="0" applyNumberFormat="1"/>
    <xf numFmtId="14" fontId="2" fillId="0" borderId="0" xfId="0" applyNumberFormat="1" applyFont="1" applyAlignment="1">
      <alignment horizontal="center"/>
    </xf>
    <xf numFmtId="43" fontId="2" fillId="0" borderId="0" xfId="11" applyFont="1" applyAlignment="1">
      <alignment horizontal="center"/>
    </xf>
    <xf numFmtId="43" fontId="5" fillId="0" borderId="0" xfId="11" applyFont="1" applyAlignment="1">
      <alignment horizontal="center" vertical="center" wrapText="1"/>
    </xf>
    <xf numFmtId="43" fontId="9" fillId="0" borderId="0" xfId="11" applyFont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2664</v>
      </c>
    </row>
    <row r="3" spans="1:36">
      <c r="B3" s="2" t="s">
        <v>2</v>
      </c>
      <c r="C3" s="26" t="s">
        <v>2665</v>
      </c>
    </row>
    <row r="4" spans="1:36">
      <c r="B4" s="2" t="s">
        <v>3</v>
      </c>
      <c r="C4" s="83" t="s">
        <v>196</v>
      </c>
    </row>
    <row r="6" spans="1:36" ht="26.25" customHeight="1">
      <c r="B6" s="104" t="s">
        <v>4</v>
      </c>
      <c r="C6" s="105"/>
      <c r="D6" s="106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103890.2311324898</v>
      </c>
      <c r="D11" s="103">
        <f>C11/$C$42</f>
        <v>7.8169953444703524E-2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276662.07897474314</v>
      </c>
      <c r="D13" s="78">
        <f t="shared" ref="D13:D22" si="0">C13/$C$42</f>
        <v>0.20816838693707757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329605.46377655515</v>
      </c>
      <c r="D15" s="78">
        <f t="shared" si="0"/>
        <v>0.24800448971641195</v>
      </c>
    </row>
    <row r="16" spans="1:36">
      <c r="A16" s="10" t="s">
        <v>13</v>
      </c>
      <c r="B16" s="70" t="s">
        <v>19</v>
      </c>
      <c r="C16" s="77">
        <v>113539.4058334376</v>
      </c>
      <c r="D16" s="78">
        <f t="shared" si="0"/>
        <v>8.5430265881500225E-2</v>
      </c>
    </row>
    <row r="17" spans="1:4">
      <c r="A17" s="10" t="s">
        <v>13</v>
      </c>
      <c r="B17" s="70" t="s">
        <v>194</v>
      </c>
      <c r="C17" s="77">
        <v>162289.67705021868</v>
      </c>
      <c r="D17" s="78">
        <f t="shared" si="0"/>
        <v>0.12211135119521541</v>
      </c>
    </row>
    <row r="18" spans="1:4">
      <c r="A18" s="10" t="s">
        <v>13</v>
      </c>
      <c r="B18" s="70" t="s">
        <v>20</v>
      </c>
      <c r="C18" s="77">
        <v>16282.081495068829</v>
      </c>
      <c r="D18" s="78">
        <f t="shared" si="0"/>
        <v>1.2251099440035447E-2</v>
      </c>
    </row>
    <row r="19" spans="1:4">
      <c r="A19" s="10" t="s">
        <v>13</v>
      </c>
      <c r="B19" s="70" t="s">
        <v>21</v>
      </c>
      <c r="C19" s="77">
        <v>5.5153318840000001</v>
      </c>
      <c r="D19" s="78">
        <f t="shared" si="0"/>
        <v>4.149891976412591E-6</v>
      </c>
    </row>
    <row r="20" spans="1:4">
      <c r="A20" s="10" t="s">
        <v>13</v>
      </c>
      <c r="B20" s="70" t="s">
        <v>22</v>
      </c>
      <c r="C20" s="77">
        <v>410.74363935000002</v>
      </c>
      <c r="D20" s="78">
        <f t="shared" si="0"/>
        <v>3.0905515192040472E-4</v>
      </c>
    </row>
    <row r="21" spans="1:4">
      <c r="A21" s="10" t="s">
        <v>13</v>
      </c>
      <c r="B21" s="70" t="s">
        <v>23</v>
      </c>
      <c r="C21" s="77">
        <v>-3266.0257959519035</v>
      </c>
      <c r="D21" s="78">
        <f t="shared" si="0"/>
        <v>-2.4574503457709508E-3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1705.412348868</v>
      </c>
      <c r="D25" s="78">
        <f t="shared" si="1"/>
        <v>1.2832005710433259E-3</v>
      </c>
    </row>
    <row r="26" spans="1:4">
      <c r="A26" s="10" t="s">
        <v>13</v>
      </c>
      <c r="B26" s="70" t="s">
        <v>18</v>
      </c>
      <c r="C26" s="77">
        <f>'לא סחיר - אג"ח קונצרני'!P11</f>
        <v>14517.369512590152</v>
      </c>
      <c r="D26" s="78">
        <f t="shared" si="1"/>
        <v>1.0923280144516255E-2</v>
      </c>
    </row>
    <row r="27" spans="1:4">
      <c r="A27" s="10" t="s">
        <v>13</v>
      </c>
      <c r="B27" s="70" t="s">
        <v>28</v>
      </c>
      <c r="C27" s="77">
        <v>24537.87026680859</v>
      </c>
      <c r="D27" s="78">
        <f t="shared" si="1"/>
        <v>1.8462988824641698E-2</v>
      </c>
    </row>
    <row r="28" spans="1:4">
      <c r="A28" s="10" t="s">
        <v>13</v>
      </c>
      <c r="B28" s="70" t="s">
        <v>29</v>
      </c>
      <c r="C28" s="77">
        <v>130364.93185228793</v>
      </c>
      <c r="D28" s="78">
        <f t="shared" si="1"/>
        <v>9.8090268378740395E-2</v>
      </c>
    </row>
    <row r="29" spans="1:4">
      <c r="A29" s="10" t="s">
        <v>13</v>
      </c>
      <c r="B29" s="70" t="s">
        <v>30</v>
      </c>
      <c r="C29" s="77">
        <v>0.74381056380499999</v>
      </c>
      <c r="D29" s="78">
        <f t="shared" si="1"/>
        <v>5.5966414272546695E-7</v>
      </c>
    </row>
    <row r="30" spans="1:4">
      <c r="A30" s="10" t="s">
        <v>13</v>
      </c>
      <c r="B30" s="70" t="s">
        <v>31</v>
      </c>
      <c r="C30" s="77">
        <v>-8.2553307119999992</v>
      </c>
      <c r="D30" s="78">
        <f t="shared" si="1"/>
        <v>-6.2115447274797644E-6</v>
      </c>
    </row>
    <row r="31" spans="1:4">
      <c r="A31" s="10" t="s">
        <v>13</v>
      </c>
      <c r="B31" s="70" t="s">
        <v>32</v>
      </c>
      <c r="C31" s="77">
        <v>-9405.9882189455238</v>
      </c>
      <c r="D31" s="78">
        <f t="shared" si="1"/>
        <v>-7.0773320374918321E-3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6">
      <c r="A33" s="10" t="s">
        <v>13</v>
      </c>
      <c r="B33" s="69" t="s">
        <v>34</v>
      </c>
      <c r="C33" s="77">
        <v>133691.42343026225</v>
      </c>
      <c r="D33" s="78">
        <f t="shared" si="1"/>
        <v>0.10059321489209289</v>
      </c>
    </row>
    <row r="34" spans="1:6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6">
      <c r="A35" s="10" t="s">
        <v>13</v>
      </c>
      <c r="B35" s="69" t="s">
        <v>36</v>
      </c>
      <c r="C35" s="77">
        <v>16986.11419</v>
      </c>
      <c r="D35" s="78">
        <f t="shared" si="1"/>
        <v>1.2780833587186728E-2</v>
      </c>
    </row>
    <row r="36" spans="1:6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6">
      <c r="A37" s="10" t="s">
        <v>13</v>
      </c>
      <c r="B37" s="69" t="s">
        <v>38</v>
      </c>
      <c r="C37" s="77">
        <v>17221.435763883601</v>
      </c>
      <c r="D37" s="78">
        <f t="shared" si="1"/>
        <v>1.2957896206785257E-2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6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6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6">
      <c r="B42" s="72" t="s">
        <v>43</v>
      </c>
      <c r="C42" s="77">
        <f>SUM(C11:C41)</f>
        <v>1329030.2290634022</v>
      </c>
      <c r="D42" s="78">
        <f t="shared" si="2"/>
        <v>1</v>
      </c>
      <c r="F42" s="120"/>
    </row>
    <row r="43" spans="1:6">
      <c r="A43" s="10" t="s">
        <v>13</v>
      </c>
      <c r="B43" s="73" t="s">
        <v>44</v>
      </c>
      <c r="C43" s="77">
        <f>'יתרת התחייבות להשקעה'!C11</f>
        <v>111845.26319900269</v>
      </c>
      <c r="D43" s="78">
        <f>C43/$C$42</f>
        <v>8.41555449629032E-2</v>
      </c>
    </row>
    <row r="44" spans="1:6">
      <c r="B44" s="11" t="s">
        <v>197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110</v>
      </c>
      <c r="D47" s="84">
        <v>4.0575000000000001</v>
      </c>
    </row>
    <row r="48" spans="1:6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202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201</v>
      </c>
      <c r="D53" s="84">
        <v>0.54420000000000002</v>
      </c>
    </row>
    <row r="54" spans="3:4">
      <c r="C54" t="s">
        <v>203</v>
      </c>
      <c r="D54" s="84">
        <v>0.35849999999999999</v>
      </c>
    </row>
    <row r="55" spans="3:4">
      <c r="C55" t="s">
        <v>200</v>
      </c>
      <c r="D55" s="84">
        <v>0.34960000000000002</v>
      </c>
    </row>
    <row r="56" spans="3:4">
      <c r="C56" t="s">
        <v>113</v>
      </c>
      <c r="D56" s="84">
        <v>4.7003000000000004</v>
      </c>
    </row>
    <row r="57" spans="3:4">
      <c r="C57" t="s">
        <v>198</v>
      </c>
      <c r="D57" s="84">
        <v>4.1904000000000003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207AF45F-A09F-4275-B909-058A7210FEB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2664</v>
      </c>
    </row>
    <row r="3" spans="2:61" s="1" customFormat="1">
      <c r="B3" s="2" t="s">
        <v>2</v>
      </c>
      <c r="C3" s="26" t="s">
        <v>2665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61" ht="26.25" customHeight="1">
      <c r="B7" s="117" t="s">
        <v>98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82.19</v>
      </c>
      <c r="H11" s="7"/>
      <c r="I11" s="75">
        <v>410.74363935000002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249.47765999999999</v>
      </c>
      <c r="K12" s="80">
        <v>0.60740000000000005</v>
      </c>
      <c r="L12" s="80">
        <v>2.0000000000000001E-4</v>
      </c>
    </row>
    <row r="13" spans="2:61">
      <c r="B13" s="79" t="s">
        <v>1965</v>
      </c>
      <c r="C13" s="16"/>
      <c r="D13" s="16"/>
      <c r="E13" s="16"/>
      <c r="G13" s="81">
        <v>0</v>
      </c>
      <c r="I13" s="81">
        <v>249.47765999999999</v>
      </c>
      <c r="K13" s="80">
        <v>0.60740000000000005</v>
      </c>
      <c r="L13" s="80">
        <v>2.0000000000000001E-4</v>
      </c>
    </row>
    <row r="14" spans="2:61">
      <c r="B14" t="s">
        <v>1966</v>
      </c>
      <c r="C14" t="s">
        <v>1967</v>
      </c>
      <c r="D14" t="s">
        <v>100</v>
      </c>
      <c r="E14" t="s">
        <v>123</v>
      </c>
      <c r="F14" t="s">
        <v>102</v>
      </c>
      <c r="G14" s="77">
        <v>5.47</v>
      </c>
      <c r="H14" s="77">
        <v>3763400</v>
      </c>
      <c r="I14" s="77">
        <v>205.85798</v>
      </c>
      <c r="J14" s="78">
        <v>0</v>
      </c>
      <c r="K14" s="78">
        <v>0.50119999999999998</v>
      </c>
      <c r="L14" s="78">
        <v>2.0000000000000001E-4</v>
      </c>
    </row>
    <row r="15" spans="2:61">
      <c r="B15" t="s">
        <v>1968</v>
      </c>
      <c r="C15" t="s">
        <v>1969</v>
      </c>
      <c r="D15" t="s">
        <v>100</v>
      </c>
      <c r="E15" t="s">
        <v>123</v>
      </c>
      <c r="F15" t="s">
        <v>102</v>
      </c>
      <c r="G15" s="77">
        <v>-5.47</v>
      </c>
      <c r="H15" s="77">
        <v>305600</v>
      </c>
      <c r="I15" s="77">
        <v>-16.71632</v>
      </c>
      <c r="J15" s="78">
        <v>0</v>
      </c>
      <c r="K15" s="78">
        <v>-4.07E-2</v>
      </c>
      <c r="L15" s="78">
        <v>0</v>
      </c>
    </row>
    <row r="16" spans="2:61">
      <c r="B16" t="s">
        <v>1970</v>
      </c>
      <c r="C16" t="s">
        <v>1971</v>
      </c>
      <c r="D16" t="s">
        <v>100</v>
      </c>
      <c r="E16" t="s">
        <v>123</v>
      </c>
      <c r="F16" t="s">
        <v>102</v>
      </c>
      <c r="G16" s="77">
        <v>50.28</v>
      </c>
      <c r="H16" s="77">
        <v>120100</v>
      </c>
      <c r="I16" s="77">
        <v>60.386279999999999</v>
      </c>
      <c r="J16" s="78">
        <v>0</v>
      </c>
      <c r="K16" s="78">
        <v>0.14699999999999999</v>
      </c>
      <c r="L16" s="78">
        <v>0</v>
      </c>
    </row>
    <row r="17" spans="2:12">
      <c r="B17" t="s">
        <v>1972</v>
      </c>
      <c r="C17" t="s">
        <v>1973</v>
      </c>
      <c r="D17" t="s">
        <v>100</v>
      </c>
      <c r="E17" t="s">
        <v>123</v>
      </c>
      <c r="F17" t="s">
        <v>102</v>
      </c>
      <c r="G17" s="77">
        <v>-50.28</v>
      </c>
      <c r="H17" s="77">
        <v>100</v>
      </c>
      <c r="I17" s="77">
        <v>-5.0279999999999998E-2</v>
      </c>
      <c r="J17" s="78">
        <v>0</v>
      </c>
      <c r="K17" s="78">
        <v>-1E-4</v>
      </c>
      <c r="L17" s="78">
        <v>0</v>
      </c>
    </row>
    <row r="18" spans="2:12">
      <c r="B18" s="79" t="s">
        <v>1974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1975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901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218</v>
      </c>
      <c r="C24" s="16"/>
      <c r="D24" s="16"/>
      <c r="E24" s="16"/>
      <c r="G24" s="81">
        <v>82.19</v>
      </c>
      <c r="I24" s="81">
        <v>161.26597935000001</v>
      </c>
      <c r="K24" s="80">
        <v>0.3926</v>
      </c>
      <c r="L24" s="80">
        <v>1E-4</v>
      </c>
    </row>
    <row r="25" spans="2:12">
      <c r="B25" s="79" t="s">
        <v>1965</v>
      </c>
      <c r="C25" s="16"/>
      <c r="D25" s="16"/>
      <c r="E25" s="16"/>
      <c r="G25" s="81">
        <v>82.19</v>
      </c>
      <c r="I25" s="81">
        <v>161.26597935000001</v>
      </c>
      <c r="K25" s="80">
        <v>0.3926</v>
      </c>
      <c r="L25" s="80">
        <v>1E-4</v>
      </c>
    </row>
    <row r="26" spans="2:12">
      <c r="B26" t="s">
        <v>1976</v>
      </c>
      <c r="C26" t="s">
        <v>1977</v>
      </c>
      <c r="D26" t="s">
        <v>123</v>
      </c>
      <c r="E26" t="s">
        <v>123</v>
      </c>
      <c r="F26" t="s">
        <v>106</v>
      </c>
      <c r="G26" s="77">
        <v>-3.9</v>
      </c>
      <c r="H26" s="77">
        <v>461200</v>
      </c>
      <c r="I26" s="77">
        <v>-69.231193200000007</v>
      </c>
      <c r="J26" s="78">
        <v>0</v>
      </c>
      <c r="K26" s="78">
        <v>-0.1686</v>
      </c>
      <c r="L26" s="78">
        <v>-1E-4</v>
      </c>
    </row>
    <row r="27" spans="2:12">
      <c r="B27" t="s">
        <v>1978</v>
      </c>
      <c r="C27" t="s">
        <v>1979</v>
      </c>
      <c r="D27" t="s">
        <v>123</v>
      </c>
      <c r="E27" t="s">
        <v>123</v>
      </c>
      <c r="F27" t="s">
        <v>106</v>
      </c>
      <c r="G27" s="77">
        <v>3.9</v>
      </c>
      <c r="H27" s="77">
        <v>1503900</v>
      </c>
      <c r="I27" s="77">
        <v>225.75193290000001</v>
      </c>
      <c r="J27" s="78">
        <v>0</v>
      </c>
      <c r="K27" s="78">
        <v>0.54959999999999998</v>
      </c>
      <c r="L27" s="78">
        <v>2.0000000000000001E-4</v>
      </c>
    </row>
    <row r="28" spans="2:12">
      <c r="B28" t="s">
        <v>1980</v>
      </c>
      <c r="C28" t="s">
        <v>1981</v>
      </c>
      <c r="D28" t="s">
        <v>123</v>
      </c>
      <c r="E28" t="s">
        <v>123</v>
      </c>
      <c r="F28" t="s">
        <v>106</v>
      </c>
      <c r="G28" s="77">
        <v>82.19</v>
      </c>
      <c r="H28" s="77">
        <v>1500</v>
      </c>
      <c r="I28" s="77">
        <v>4.7452396500000003</v>
      </c>
      <c r="J28" s="78">
        <v>0</v>
      </c>
      <c r="K28" s="78">
        <v>1.1599999999999999E-2</v>
      </c>
      <c r="L28" s="78">
        <v>0</v>
      </c>
    </row>
    <row r="29" spans="2:12">
      <c r="B29" s="79" t="s">
        <v>1982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1975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1983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901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209</v>
      </c>
      <c r="C36" t="s">
        <v>209</v>
      </c>
      <c r="D36" s="16"/>
      <c r="E36" t="s">
        <v>209</v>
      </c>
      <c r="F36" t="s">
        <v>209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220</v>
      </c>
      <c r="C37" s="16"/>
      <c r="D37" s="16"/>
      <c r="E37" s="16"/>
    </row>
    <row r="38" spans="2:12">
      <c r="B38" t="s">
        <v>308</v>
      </c>
      <c r="C38" s="16"/>
      <c r="D38" s="16"/>
      <c r="E38" s="16"/>
    </row>
    <row r="39" spans="2:12">
      <c r="B39" t="s">
        <v>309</v>
      </c>
      <c r="C39" s="16"/>
      <c r="D39" s="16"/>
      <c r="E39" s="16"/>
    </row>
    <row r="40" spans="2:12">
      <c r="B40" t="s">
        <v>310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25" sqref="H2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2664</v>
      </c>
    </row>
    <row r="3" spans="1:60" s="1" customFormat="1">
      <c r="B3" s="2" t="s">
        <v>2</v>
      </c>
      <c r="C3" s="26" t="s">
        <v>2665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9"/>
      <c r="BD6" s="16" t="s">
        <v>100</v>
      </c>
      <c r="BF6" s="16" t="s">
        <v>101</v>
      </c>
      <c r="BH6" s="19" t="s">
        <v>102</v>
      </c>
    </row>
    <row r="7" spans="1:60" ht="26.25" customHeight="1">
      <c r="B7" s="117" t="s">
        <v>103</v>
      </c>
      <c r="C7" s="118"/>
      <c r="D7" s="118"/>
      <c r="E7" s="118"/>
      <c r="F7" s="118"/>
      <c r="G7" s="118"/>
      <c r="H7" s="118"/>
      <c r="I7" s="118"/>
      <c r="J7" s="118"/>
      <c r="K7" s="11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145.63999999999999</v>
      </c>
      <c r="H11" s="25"/>
      <c r="I11" s="75">
        <v>-3266.0257959519035</v>
      </c>
      <c r="J11" s="76">
        <v>1</v>
      </c>
      <c r="K11" s="76">
        <v>-2.5000000000000001E-3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145.63999999999999</v>
      </c>
      <c r="H14" s="19"/>
      <c r="I14" s="81">
        <v>-3266.0257959519035</v>
      </c>
      <c r="J14" s="80">
        <v>1</v>
      </c>
      <c r="K14" s="80">
        <v>-2.5000000000000001E-3</v>
      </c>
      <c r="BF14" s="16" t="s">
        <v>126</v>
      </c>
    </row>
    <row r="15" spans="1:60">
      <c r="B15" t="s">
        <v>1984</v>
      </c>
      <c r="C15" t="s">
        <v>1985</v>
      </c>
      <c r="D15" t="s">
        <v>123</v>
      </c>
      <c r="E15" t="s">
        <v>123</v>
      </c>
      <c r="F15" t="s">
        <v>106</v>
      </c>
      <c r="G15" s="77">
        <v>16.63</v>
      </c>
      <c r="H15" s="77">
        <v>955.5</v>
      </c>
      <c r="I15" s="77">
        <v>-106.52221726773</v>
      </c>
      <c r="J15" s="78">
        <v>3.2599999999999997E-2</v>
      </c>
      <c r="K15" s="78">
        <v>-1E-4</v>
      </c>
      <c r="BF15" s="16" t="s">
        <v>127</v>
      </c>
    </row>
    <row r="16" spans="1:60">
      <c r="B16" t="s">
        <v>1986</v>
      </c>
      <c r="C16" t="s">
        <v>1987</v>
      </c>
      <c r="D16" t="s">
        <v>123</v>
      </c>
      <c r="E16" t="s">
        <v>123</v>
      </c>
      <c r="F16" t="s">
        <v>106</v>
      </c>
      <c r="G16" s="77">
        <v>3.97</v>
      </c>
      <c r="H16" s="77">
        <v>14859.75</v>
      </c>
      <c r="I16" s="77">
        <v>-194.966575266332</v>
      </c>
      <c r="J16" s="78">
        <v>5.9700000000000003E-2</v>
      </c>
      <c r="K16" s="78">
        <v>-1E-4</v>
      </c>
      <c r="BF16" s="16" t="s">
        <v>128</v>
      </c>
    </row>
    <row r="17" spans="2:58">
      <c r="B17" t="s">
        <v>1988</v>
      </c>
      <c r="C17" t="s">
        <v>1989</v>
      </c>
      <c r="D17" t="s">
        <v>123</v>
      </c>
      <c r="E17" t="s">
        <v>123</v>
      </c>
      <c r="F17" t="s">
        <v>106</v>
      </c>
      <c r="G17" s="77">
        <v>77.19</v>
      </c>
      <c r="H17" s="77">
        <v>4337.5</v>
      </c>
      <c r="I17" s="77">
        <v>-2474.9084790340598</v>
      </c>
      <c r="J17" s="78">
        <v>0.75780000000000003</v>
      </c>
      <c r="K17" s="78">
        <v>-1.9E-3</v>
      </c>
      <c r="BF17" s="16" t="s">
        <v>129</v>
      </c>
    </row>
    <row r="18" spans="2:58">
      <c r="B18" t="s">
        <v>1990</v>
      </c>
      <c r="C18" t="s">
        <v>1991</v>
      </c>
      <c r="D18" t="s">
        <v>123</v>
      </c>
      <c r="E18" t="s">
        <v>123</v>
      </c>
      <c r="F18" t="s">
        <v>199</v>
      </c>
      <c r="G18" s="77">
        <v>2.98</v>
      </c>
      <c r="H18" s="77">
        <v>2340</v>
      </c>
      <c r="I18" s="77">
        <v>-6.3997607113717203</v>
      </c>
      <c r="J18" s="78">
        <v>2E-3</v>
      </c>
      <c r="K18" s="78">
        <v>0</v>
      </c>
      <c r="BF18" s="16" t="s">
        <v>130</v>
      </c>
    </row>
    <row r="19" spans="2:58">
      <c r="B19" t="s">
        <v>1992</v>
      </c>
      <c r="C19" t="s">
        <v>1993</v>
      </c>
      <c r="D19" t="s">
        <v>123</v>
      </c>
      <c r="E19" t="s">
        <v>123</v>
      </c>
      <c r="F19" t="s">
        <v>106</v>
      </c>
      <c r="G19" s="77">
        <v>44.87</v>
      </c>
      <c r="H19" s="77">
        <v>111.328125</v>
      </c>
      <c r="I19" s="77">
        <v>-483.22876367241003</v>
      </c>
      <c r="J19" s="78">
        <v>0.14799999999999999</v>
      </c>
      <c r="K19" s="78">
        <v>-4.0000000000000002E-4</v>
      </c>
      <c r="BF19" s="16" t="s">
        <v>131</v>
      </c>
    </row>
    <row r="20" spans="2:58">
      <c r="B20" t="s">
        <v>220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309</v>
      </c>
      <c r="C22" s="19"/>
      <c r="D22" s="19"/>
      <c r="E22" s="19"/>
      <c r="F22" s="19"/>
      <c r="G22" s="19"/>
      <c r="H22" s="19"/>
    </row>
    <row r="23" spans="2:58">
      <c r="B23" t="s">
        <v>310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2664</v>
      </c>
    </row>
    <row r="3" spans="2:81" s="1" customFormat="1">
      <c r="B3" s="2" t="s">
        <v>2</v>
      </c>
      <c r="C3" s="26" t="s">
        <v>2665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81" ht="26.25" customHeight="1">
      <c r="B7" s="117" t="s">
        <v>133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1994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1995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1996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1997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1998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1999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2000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1994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1995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1996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1997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1998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1999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2000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308</v>
      </c>
    </row>
    <row r="42" spans="2:17">
      <c r="B42" t="s">
        <v>309</v>
      </c>
    </row>
    <row r="43" spans="2:17">
      <c r="B43" t="s">
        <v>310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4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2664</v>
      </c>
    </row>
    <row r="3" spans="2:72" s="1" customFormat="1">
      <c r="B3" s="2" t="s">
        <v>2</v>
      </c>
      <c r="C3" s="26" t="s">
        <v>2665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72" ht="26.25" customHeight="1">
      <c r="B7" s="117" t="s">
        <v>69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2001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2002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2003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2004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901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2005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308</v>
      </c>
    </row>
    <row r="29" spans="2:16">
      <c r="B29" t="s">
        <v>309</v>
      </c>
    </row>
    <row r="30" spans="2:16">
      <c r="B30" t="s">
        <v>310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G15" sqref="G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2664</v>
      </c>
    </row>
    <row r="3" spans="2:65" s="1" customFormat="1">
      <c r="B3" s="2" t="s">
        <v>2</v>
      </c>
      <c r="C3" s="26" t="s">
        <v>2665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65" ht="26.25" customHeight="1">
      <c r="B7" s="117" t="s">
        <v>82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443079.33199999999</v>
      </c>
      <c r="O11" s="7"/>
      <c r="P11" s="75">
        <v>1705.412348868</v>
      </c>
      <c r="Q11" s="7"/>
      <c r="R11" s="76">
        <v>1</v>
      </c>
      <c r="S11" s="76">
        <v>1.2999999999999999E-3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1</v>
      </c>
      <c r="M12" s="80">
        <v>0</v>
      </c>
      <c r="N12" s="81">
        <v>443079.33199999999</v>
      </c>
      <c r="P12" s="81">
        <v>1705.412348868</v>
      </c>
      <c r="R12" s="80">
        <v>1</v>
      </c>
      <c r="S12" s="80">
        <v>1.2999999999999999E-3</v>
      </c>
    </row>
    <row r="13" spans="2:65">
      <c r="B13" s="79" t="s">
        <v>2006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2007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313</v>
      </c>
      <c r="D17" s="16"/>
      <c r="E17" s="16"/>
      <c r="F17" s="16"/>
      <c r="J17" s="81">
        <v>1</v>
      </c>
      <c r="M17" s="80">
        <v>0</v>
      </c>
      <c r="N17" s="81">
        <v>443079.33199999999</v>
      </c>
      <c r="P17" s="81">
        <v>1705.412348868</v>
      </c>
      <c r="R17" s="80">
        <v>1</v>
      </c>
      <c r="S17" s="80">
        <v>1.2999999999999999E-3</v>
      </c>
    </row>
    <row r="18" spans="2:19">
      <c r="B18" t="s">
        <v>2008</v>
      </c>
      <c r="C18" t="s">
        <v>2009</v>
      </c>
      <c r="D18" t="s">
        <v>123</v>
      </c>
      <c r="E18" t="s">
        <v>898</v>
      </c>
      <c r="F18" t="s">
        <v>705</v>
      </c>
      <c r="G18" t="s">
        <v>659</v>
      </c>
      <c r="H18" t="s">
        <v>2851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443079.33199999999</v>
      </c>
      <c r="O18" s="77">
        <v>100.14</v>
      </c>
      <c r="P18" s="77">
        <v>1705.412348868</v>
      </c>
      <c r="Q18" s="78">
        <v>0</v>
      </c>
      <c r="R18" s="78">
        <v>1</v>
      </c>
      <c r="S18" s="78">
        <v>1.2999999999999999E-3</v>
      </c>
    </row>
    <row r="19" spans="2:19">
      <c r="B19" s="79" t="s">
        <v>901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2010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2011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308</v>
      </c>
      <c r="D27" s="16"/>
      <c r="E27" s="16"/>
      <c r="F27" s="16"/>
    </row>
    <row r="28" spans="2:19">
      <c r="B28" t="s">
        <v>309</v>
      </c>
      <c r="D28" s="16"/>
      <c r="E28" s="16"/>
      <c r="F28" s="16"/>
    </row>
    <row r="29" spans="2:19">
      <c r="B29" t="s">
        <v>310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8" workbookViewId="0">
      <selection activeCell="P32" sqref="P32:Q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15.28515625" style="93" bestFit="1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  <c r="X1" s="93"/>
    </row>
    <row r="2" spans="2:81" s="1" customFormat="1">
      <c r="B2" s="2" t="s">
        <v>1</v>
      </c>
      <c r="C2" s="12" t="s">
        <v>2664</v>
      </c>
      <c r="X2" s="93"/>
    </row>
    <row r="3" spans="2:81" s="1" customFormat="1">
      <c r="B3" s="2" t="s">
        <v>2</v>
      </c>
      <c r="C3" s="26" t="s">
        <v>2665</v>
      </c>
      <c r="X3" s="93"/>
    </row>
    <row r="4" spans="2:81" s="1" customFormat="1">
      <c r="B4" s="2" t="s">
        <v>3</v>
      </c>
      <c r="C4" s="83" t="s">
        <v>196</v>
      </c>
      <c r="X4" s="93"/>
    </row>
    <row r="6" spans="2:81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81" ht="26.25" customHeight="1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X8" s="94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X9" s="94"/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X10" s="9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5.07</v>
      </c>
      <c r="K11" s="7"/>
      <c r="L11" s="7"/>
      <c r="M11" s="76">
        <v>4.3799999999999999E-2</v>
      </c>
      <c r="N11" s="75">
        <f>N12+N37</f>
        <v>13554772.320000002</v>
      </c>
      <c r="O11" s="7"/>
      <c r="P11" s="75">
        <f>P12+P37</f>
        <v>14517.369512590152</v>
      </c>
      <c r="Q11" s="7"/>
      <c r="R11" s="76">
        <f>P11/$P$11</f>
        <v>1</v>
      </c>
      <c r="S11" s="76">
        <f>P11/'סכום נכסי הקרן'!$C$42</f>
        <v>1.0923280144516255E-2</v>
      </c>
      <c r="T11" s="35"/>
      <c r="X11" s="95"/>
      <c r="BZ11" s="16"/>
      <c r="CC11" s="16"/>
    </row>
    <row r="12" spans="2:81">
      <c r="B12" s="79" t="s">
        <v>204</v>
      </c>
      <c r="C12" s="16"/>
      <c r="D12" s="16"/>
      <c r="E12" s="16"/>
      <c r="J12" s="81">
        <v>4.59</v>
      </c>
      <c r="M12" s="80">
        <v>4.2799999999999998E-2</v>
      </c>
      <c r="N12" s="81">
        <f>N13+N23+N33+N35</f>
        <v>13147984.470000003</v>
      </c>
      <c r="P12" s="81">
        <f>P13+P23+P33+P35</f>
        <v>13645.332240105032</v>
      </c>
      <c r="R12" s="80">
        <f t="shared" ref="R12:R42" si="0">P12/$P$11</f>
        <v>0.93993145440509396</v>
      </c>
      <c r="S12" s="80">
        <f>P12/'סכום נכסי הקרן'!$C$42</f>
        <v>1.0267134593109449E-2</v>
      </c>
    </row>
    <row r="13" spans="2:81">
      <c r="B13" s="79" t="s">
        <v>2006</v>
      </c>
      <c r="C13" s="16"/>
      <c r="D13" s="16"/>
      <c r="E13" s="16"/>
      <c r="J13" s="81">
        <v>6.9</v>
      </c>
      <c r="M13" s="80">
        <v>2.98E-2</v>
      </c>
      <c r="N13" s="81">
        <f>SUM(N14:N22)</f>
        <v>5461418.4299999997</v>
      </c>
      <c r="P13" s="81">
        <f>SUM(P14:P22)</f>
        <v>6546.3189500806329</v>
      </c>
      <c r="R13" s="80">
        <f t="shared" si="0"/>
        <v>0.45093010441067538</v>
      </c>
      <c r="S13" s="80">
        <f>P13/'סכום נכסי הקרן'!$C$42</f>
        <v>4.9256358560737729E-3</v>
      </c>
    </row>
    <row r="14" spans="2:81">
      <c r="B14" t="s">
        <v>2012</v>
      </c>
      <c r="C14" t="s">
        <v>2013</v>
      </c>
      <c r="D14" t="s">
        <v>123</v>
      </c>
      <c r="E14" t="s">
        <v>330</v>
      </c>
      <c r="F14" t="s">
        <v>127</v>
      </c>
      <c r="G14" t="s">
        <v>206</v>
      </c>
      <c r="H14" t="s">
        <v>207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963023.48</v>
      </c>
      <c r="O14" s="77">
        <v>156.16999999999999</v>
      </c>
      <c r="P14" s="77">
        <v>1503.953768716</v>
      </c>
      <c r="Q14" s="78">
        <v>5.9999999999999995E-4</v>
      </c>
      <c r="R14" s="78">
        <f t="shared" si="0"/>
        <v>0.10359685116588786</v>
      </c>
      <c r="S14" s="78">
        <f>P14/'סכום נכסי הקרן'!$C$42</f>
        <v>1.1316174273747486E-3</v>
      </c>
      <c r="W14" s="92"/>
    </row>
    <row r="15" spans="2:81">
      <c r="B15" t="s">
        <v>2014</v>
      </c>
      <c r="C15" t="s">
        <v>2015</v>
      </c>
      <c r="D15" t="s">
        <v>123</v>
      </c>
      <c r="E15" t="s">
        <v>330</v>
      </c>
      <c r="F15" t="s">
        <v>127</v>
      </c>
      <c r="G15" t="s">
        <v>206</v>
      </c>
      <c r="H15" t="s">
        <v>207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1889971.97</v>
      </c>
      <c r="O15" s="77">
        <v>131.02000000000001</v>
      </c>
      <c r="P15" s="77">
        <v>2476.2412750939998</v>
      </c>
      <c r="Q15" s="78">
        <v>5.0000000000000001E-4</v>
      </c>
      <c r="R15" s="78">
        <f t="shared" si="0"/>
        <v>0.17057093386969904</v>
      </c>
      <c r="S15" s="78">
        <f>P15/'סכום נכסי הקרן'!$C$42</f>
        <v>1.8631940951704788E-3</v>
      </c>
      <c r="W15" s="92"/>
    </row>
    <row r="16" spans="2:81">
      <c r="B16" t="s">
        <v>2016</v>
      </c>
      <c r="C16" t="s">
        <v>2017</v>
      </c>
      <c r="D16" t="s">
        <v>123</v>
      </c>
      <c r="E16" t="s">
        <v>2018</v>
      </c>
      <c r="F16" t="s">
        <v>705</v>
      </c>
      <c r="G16" t="s">
        <v>320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592815.1</v>
      </c>
      <c r="O16" s="77">
        <v>112.12</v>
      </c>
      <c r="P16" s="77">
        <v>664.66429012000003</v>
      </c>
      <c r="Q16" s="78">
        <v>1.5E-3</v>
      </c>
      <c r="R16" s="78">
        <f t="shared" si="0"/>
        <v>4.5784071938347479E-2</v>
      </c>
      <c r="S16" s="78">
        <f>P16/'סכום נכסי הקרן'!$C$42</f>
        <v>5.001122439392549E-4</v>
      </c>
      <c r="W16" s="92"/>
    </row>
    <row r="17" spans="2:24">
      <c r="B17" t="s">
        <v>2019</v>
      </c>
      <c r="C17" t="s">
        <v>2020</v>
      </c>
      <c r="D17" t="s">
        <v>123</v>
      </c>
      <c r="E17" t="s">
        <v>318</v>
      </c>
      <c r="F17" t="s">
        <v>319</v>
      </c>
      <c r="G17" t="s">
        <v>371</v>
      </c>
      <c r="H17" t="s">
        <v>207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371.26</v>
      </c>
      <c r="O17" s="77">
        <v>171.97</v>
      </c>
      <c r="P17" s="77">
        <v>0.63845582199999995</v>
      </c>
      <c r="Q17" s="78">
        <v>0</v>
      </c>
      <c r="R17" s="78">
        <f t="shared" si="0"/>
        <v>4.3978753964091137E-5</v>
      </c>
      <c r="S17" s="78">
        <f>P17/'סכום נכסי הקרן'!$C$42</f>
        <v>4.8039224995652226E-7</v>
      </c>
      <c r="W17" s="92"/>
    </row>
    <row r="18" spans="2:24">
      <c r="B18" t="s">
        <v>2021</v>
      </c>
      <c r="C18" t="s">
        <v>2022</v>
      </c>
      <c r="D18" t="s">
        <v>123</v>
      </c>
      <c r="E18" t="s">
        <v>361</v>
      </c>
      <c r="F18" t="s">
        <v>127</v>
      </c>
      <c r="G18" t="s">
        <v>346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178608.73</v>
      </c>
      <c r="O18" s="77">
        <v>142.79</v>
      </c>
      <c r="P18" s="77">
        <v>255.035405567</v>
      </c>
      <c r="Q18" s="78">
        <v>4.0000000000000002E-4</v>
      </c>
      <c r="R18" s="78">
        <f t="shared" si="0"/>
        <v>1.7567604471720663E-2</v>
      </c>
      <c r="S18" s="78">
        <f>P18/'סכום נכסי הקרן'!$C$42</f>
        <v>1.9189586511266131E-4</v>
      </c>
      <c r="W18" s="92"/>
    </row>
    <row r="19" spans="2:24">
      <c r="B19" t="s">
        <v>2023</v>
      </c>
      <c r="C19" t="s">
        <v>2024</v>
      </c>
      <c r="D19" t="s">
        <v>123</v>
      </c>
      <c r="E19" t="s">
        <v>2025</v>
      </c>
      <c r="F19" t="s">
        <v>127</v>
      </c>
      <c r="G19" t="s">
        <v>485</v>
      </c>
      <c r="H19" t="s">
        <v>207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431389.92</v>
      </c>
      <c r="O19" s="77">
        <v>101.03</v>
      </c>
      <c r="P19" s="77">
        <v>435.83323617600001</v>
      </c>
      <c r="Q19" s="78">
        <v>8.9999999999999998E-4</v>
      </c>
      <c r="R19" s="78">
        <f t="shared" si="0"/>
        <v>3.0021501884210135E-2</v>
      </c>
      <c r="S19" s="78">
        <f>P19/'סכום נכסי הקרן'!$C$42</f>
        <v>3.2793327544034992E-4</v>
      </c>
      <c r="W19" s="92"/>
    </row>
    <row r="20" spans="2:24">
      <c r="B20" t="s">
        <v>2026</v>
      </c>
      <c r="C20" t="s">
        <v>2027</v>
      </c>
      <c r="D20" t="s">
        <v>123</v>
      </c>
      <c r="E20" t="s">
        <v>2028</v>
      </c>
      <c r="F20" t="s">
        <v>319</v>
      </c>
      <c r="G20" t="s">
        <v>497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539237.4</v>
      </c>
      <c r="O20" s="77">
        <v>100.11</v>
      </c>
      <c r="P20" s="77">
        <v>539.83056113999999</v>
      </c>
      <c r="Q20" s="78">
        <v>1.6999999999999999E-3</v>
      </c>
      <c r="R20" s="78">
        <f t="shared" si="0"/>
        <v>3.7185149876624225E-2</v>
      </c>
      <c r="S20" s="78">
        <f>P20/'סכום נכסי הקרן'!$C$42</f>
        <v>4.0618380931819049E-4</v>
      </c>
      <c r="W20" s="92"/>
    </row>
    <row r="21" spans="2:24">
      <c r="B21" t="s">
        <v>2597</v>
      </c>
      <c r="C21" t="s">
        <v>2598</v>
      </c>
      <c r="D21" t="s">
        <v>123</v>
      </c>
      <c r="E21" t="s">
        <v>3640</v>
      </c>
      <c r="F21" t="s">
        <v>128</v>
      </c>
      <c r="G21" t="s">
        <v>3638</v>
      </c>
      <c r="H21" t="s">
        <v>210</v>
      </c>
      <c r="I21" s="86">
        <v>45132</v>
      </c>
      <c r="J21" s="90">
        <v>2.62</v>
      </c>
      <c r="K21" t="s">
        <v>102</v>
      </c>
      <c r="L21" s="89">
        <v>4.2500000000000003E-2</v>
      </c>
      <c r="M21" s="89">
        <v>4.5699999999999998E-2</v>
      </c>
      <c r="N21" s="90">
        <v>637530.22</v>
      </c>
      <c r="O21" s="90">
        <v>100.36</v>
      </c>
      <c r="P21" s="90">
        <v>639.63406972600001</v>
      </c>
      <c r="Q21" s="89">
        <v>2.8E-3</v>
      </c>
      <c r="R21" s="89">
        <f t="shared" si="0"/>
        <v>4.4059915205111981E-2</v>
      </c>
      <c r="S21" s="89">
        <f>P21/'סכום נכסי הקרן'!$C$42</f>
        <v>4.8127879692906963E-4</v>
      </c>
      <c r="W21" s="92"/>
      <c r="X21" s="16"/>
    </row>
    <row r="22" spans="2:24">
      <c r="B22" t="s">
        <v>2029</v>
      </c>
      <c r="C22" t="s">
        <v>2030</v>
      </c>
      <c r="D22" t="s">
        <v>123</v>
      </c>
      <c r="E22" t="s">
        <v>2031</v>
      </c>
      <c r="F22" t="s">
        <v>112</v>
      </c>
      <c r="G22" t="s">
        <v>3638</v>
      </c>
      <c r="H22" t="s">
        <v>210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228470.35</v>
      </c>
      <c r="O22" s="77">
        <v>13.344352000000001</v>
      </c>
      <c r="P22" s="77">
        <v>30.487887719631999</v>
      </c>
      <c r="Q22" s="78">
        <v>5.9999999999999995E-4</v>
      </c>
      <c r="R22" s="78">
        <f t="shared" si="0"/>
        <v>2.1000972451098291E-3</v>
      </c>
      <c r="S22" s="78">
        <f>P22/'סכום נכסי הקרן'!$C$42</f>
        <v>2.2939950539061482E-5</v>
      </c>
      <c r="W22" s="92"/>
    </row>
    <row r="23" spans="2:24">
      <c r="B23" s="79" t="s">
        <v>2007</v>
      </c>
      <c r="C23" s="16"/>
      <c r="D23" s="16"/>
      <c r="E23" s="16"/>
      <c r="J23" s="81">
        <v>2.36</v>
      </c>
      <c r="M23" s="80">
        <v>5.5300000000000002E-2</v>
      </c>
      <c r="N23" s="81">
        <f>SUM(N24:N32)</f>
        <v>7680635.7400000012</v>
      </c>
      <c r="P23" s="81">
        <f>SUM(P24:P32)</f>
        <v>7074.9253027484892</v>
      </c>
      <c r="R23" s="80">
        <f t="shared" si="0"/>
        <v>0.48734209710738424</v>
      </c>
      <c r="S23" s="80">
        <f>P23/'סכום נכסי הקרן'!$C$42</f>
        <v>5.3233742529200032E-3</v>
      </c>
    </row>
    <row r="24" spans="2:24">
      <c r="B24" t="s">
        <v>2032</v>
      </c>
      <c r="C24" t="s">
        <v>2033</v>
      </c>
      <c r="D24" t="s">
        <v>123</v>
      </c>
      <c r="E24" t="s">
        <v>2018</v>
      </c>
      <c r="F24" t="s">
        <v>705</v>
      </c>
      <c r="G24" t="s">
        <v>320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1324829.53</v>
      </c>
      <c r="O24" s="77">
        <v>96.47</v>
      </c>
      <c r="P24" s="77">
        <v>1278.063047591</v>
      </c>
      <c r="Q24" s="78">
        <v>3.2000000000000002E-3</v>
      </c>
      <c r="R24" s="78">
        <f t="shared" si="0"/>
        <v>8.8036820064585602E-2</v>
      </c>
      <c r="S24" s="78">
        <f>P24/'סכום נכסי הקרן'!$C$42</f>
        <v>9.6165084859783825E-4</v>
      </c>
      <c r="W24" s="92"/>
    </row>
    <row r="25" spans="2:24">
      <c r="B25" t="s">
        <v>2034</v>
      </c>
      <c r="C25" t="s">
        <v>2035</v>
      </c>
      <c r="D25" t="s">
        <v>123</v>
      </c>
      <c r="E25" t="s">
        <v>2018</v>
      </c>
      <c r="F25" t="s">
        <v>705</v>
      </c>
      <c r="G25" t="s">
        <v>320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532855.93000000005</v>
      </c>
      <c r="O25" s="77">
        <v>92.4</v>
      </c>
      <c r="P25" s="77">
        <v>492.35887932000003</v>
      </c>
      <c r="Q25" s="78">
        <v>8.9999999999999998E-4</v>
      </c>
      <c r="R25" s="78">
        <f t="shared" si="0"/>
        <v>3.3915157900541351E-2</v>
      </c>
      <c r="S25" s="78">
        <f>P25/'סכום נכסי הקרן'!$C$42</f>
        <v>3.7046477089311696E-4</v>
      </c>
      <c r="W25" s="92"/>
    </row>
    <row r="26" spans="2:24">
      <c r="B26" t="s">
        <v>2599</v>
      </c>
      <c r="C26" t="s">
        <v>2600</v>
      </c>
      <c r="D26" t="s">
        <v>123</v>
      </c>
      <c r="E26" t="s">
        <v>318</v>
      </c>
      <c r="F26" t="s">
        <v>319</v>
      </c>
      <c r="G26" t="s">
        <v>206</v>
      </c>
      <c r="H26" t="s">
        <v>207</v>
      </c>
      <c r="I26" s="86">
        <v>45141</v>
      </c>
      <c r="J26" s="90">
        <v>2.9</v>
      </c>
      <c r="K26" t="s">
        <v>102</v>
      </c>
      <c r="L26" s="89">
        <v>7.0499999999999993E-2</v>
      </c>
      <c r="M26" s="89">
        <v>6.8099999999999994E-2</v>
      </c>
      <c r="N26" s="90">
        <v>991983.89</v>
      </c>
      <c r="O26" s="90">
        <v>100.13</v>
      </c>
      <c r="P26" s="90">
        <v>992.87667550100002</v>
      </c>
      <c r="Q26" s="89">
        <v>2.0999999999999999E-3</v>
      </c>
      <c r="R26" s="89">
        <f t="shared" si="0"/>
        <v>6.8392326491375055E-2</v>
      </c>
      <c r="S26" s="89">
        <f>P26/'סכום נכסי הקרן'!$C$42</f>
        <v>7.4706854200051027E-4</v>
      </c>
      <c r="W26" s="92"/>
      <c r="X26" s="16"/>
    </row>
    <row r="27" spans="2:24">
      <c r="B27" t="s">
        <v>2036</v>
      </c>
      <c r="C27" t="s">
        <v>2037</v>
      </c>
      <c r="D27" t="s">
        <v>123</v>
      </c>
      <c r="E27" t="s">
        <v>2038</v>
      </c>
      <c r="F27" t="s">
        <v>334</v>
      </c>
      <c r="G27" t="s">
        <v>387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1500301.29</v>
      </c>
      <c r="O27" s="77">
        <v>95.15</v>
      </c>
      <c r="P27" s="77">
        <v>1427.536677435</v>
      </c>
      <c r="Q27" s="78">
        <v>2.0999999999999999E-3</v>
      </c>
      <c r="R27" s="78">
        <f t="shared" si="0"/>
        <v>9.8333012478395099E-2</v>
      </c>
      <c r="S27" s="78">
        <f>P27/'סכום נכסי הקרן'!$C$42</f>
        <v>1.0741190427557225E-3</v>
      </c>
      <c r="W27" s="92"/>
    </row>
    <row r="28" spans="2:24">
      <c r="B28" t="s">
        <v>2039</v>
      </c>
      <c r="C28" t="s">
        <v>2040</v>
      </c>
      <c r="D28" t="s">
        <v>123</v>
      </c>
      <c r="E28" t="s">
        <v>1148</v>
      </c>
      <c r="F28" t="s">
        <v>687</v>
      </c>
      <c r="G28" t="s">
        <v>485</v>
      </c>
      <c r="H28" t="s">
        <v>207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961224.57</v>
      </c>
      <c r="O28" s="77">
        <v>89.17</v>
      </c>
      <c r="P28" s="77">
        <v>857.12394906899999</v>
      </c>
      <c r="Q28" s="78">
        <v>1.1999999999999999E-3</v>
      </c>
      <c r="R28" s="78">
        <f t="shared" si="0"/>
        <v>5.9041271101190985E-2</v>
      </c>
      <c r="S28" s="78">
        <f>P28/'סכום נכסי הקרן'!$C$42</f>
        <v>6.4492434432664094E-4</v>
      </c>
      <c r="W28" s="92"/>
    </row>
    <row r="29" spans="2:24">
      <c r="B29" t="s">
        <v>2041</v>
      </c>
      <c r="C29" t="s">
        <v>2042</v>
      </c>
      <c r="D29" t="s">
        <v>123</v>
      </c>
      <c r="E29" t="s">
        <v>2043</v>
      </c>
      <c r="F29" t="s">
        <v>334</v>
      </c>
      <c r="G29" t="s">
        <v>563</v>
      </c>
      <c r="H29" t="s">
        <v>207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1082485.32</v>
      </c>
      <c r="O29" s="77">
        <v>97.96</v>
      </c>
      <c r="P29" s="77">
        <v>1060.402619472</v>
      </c>
      <c r="Q29" s="78">
        <v>4.0000000000000001E-3</v>
      </c>
      <c r="R29" s="78">
        <f t="shared" si="0"/>
        <v>7.3043716256748062E-2</v>
      </c>
      <c r="S29" s="78">
        <f>P29/'סכום נכסי הקרן'!$C$42</f>
        <v>7.9787697546901534E-4</v>
      </c>
      <c r="W29" s="92"/>
    </row>
    <row r="30" spans="2:24">
      <c r="B30" t="s">
        <v>2044</v>
      </c>
      <c r="C30" t="s">
        <v>2045</v>
      </c>
      <c r="D30" t="s">
        <v>123</v>
      </c>
      <c r="E30" t="s">
        <v>2046</v>
      </c>
      <c r="F30" t="s">
        <v>128</v>
      </c>
      <c r="G30" t="s">
        <v>570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515469.2</v>
      </c>
      <c r="O30" s="77">
        <v>99.305300000000003</v>
      </c>
      <c r="P30" s="77">
        <v>511.8882354676</v>
      </c>
      <c r="Q30" s="78">
        <v>0</v>
      </c>
      <c r="R30" s="78">
        <f t="shared" si="0"/>
        <v>3.526039858830253E-2</v>
      </c>
      <c r="S30" s="78">
        <f>P30/'סכום נכסי הקרן'!$C$42</f>
        <v>3.8515921178733402E-4</v>
      </c>
    </row>
    <row r="31" spans="2:24">
      <c r="B31" t="s">
        <v>2047</v>
      </c>
      <c r="C31" t="s">
        <v>2048</v>
      </c>
      <c r="D31" t="s">
        <v>123</v>
      </c>
      <c r="E31" t="s">
        <v>691</v>
      </c>
      <c r="F31" t="s">
        <v>631</v>
      </c>
      <c r="G31" t="s">
        <v>3638</v>
      </c>
      <c r="H31" t="s">
        <v>210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769790.67</v>
      </c>
      <c r="O31" s="77">
        <v>59</v>
      </c>
      <c r="P31" s="77">
        <v>454.1764953</v>
      </c>
      <c r="Q31" s="78">
        <v>1.2999999999999999E-3</v>
      </c>
      <c r="R31" s="78">
        <f t="shared" si="0"/>
        <v>3.1285040647764502E-2</v>
      </c>
      <c r="S31" s="78">
        <f>P31/'סכום נכסי הקרן'!$C$42</f>
        <v>3.4173526332810993E-4</v>
      </c>
      <c r="W31" s="92"/>
    </row>
    <row r="32" spans="2:24">
      <c r="B32" t="s">
        <v>3641</v>
      </c>
      <c r="C32">
        <v>9556</v>
      </c>
      <c r="D32" t="s">
        <v>123</v>
      </c>
      <c r="E32" t="s">
        <v>691</v>
      </c>
      <c r="F32" t="s">
        <v>3642</v>
      </c>
      <c r="G32" t="s">
        <v>3638</v>
      </c>
      <c r="H32" t="s">
        <v>210</v>
      </c>
      <c r="I32" s="86">
        <v>45046</v>
      </c>
      <c r="J32" s="90">
        <v>0</v>
      </c>
      <c r="K32" t="s">
        <v>102</v>
      </c>
      <c r="L32" s="89">
        <v>0</v>
      </c>
      <c r="M32" s="89">
        <v>0</v>
      </c>
      <c r="N32" s="90">
        <v>1695.34</v>
      </c>
      <c r="O32" s="90">
        <v>29.41732</v>
      </c>
      <c r="P32" s="90">
        <v>0.498723592888</v>
      </c>
      <c r="Q32" s="89">
        <v>0</v>
      </c>
      <c r="R32" s="78">
        <f t="shared" ref="R32" si="1">P32/$P$11</f>
        <v>3.4353578480969521E-5</v>
      </c>
      <c r="S32" s="78">
        <f>P32/'סכום נכסי הקרן'!$C$42</f>
        <v>3.7525376171425525E-7</v>
      </c>
      <c r="W32" s="92"/>
      <c r="X32" s="16"/>
    </row>
    <row r="33" spans="2:23">
      <c r="B33" s="79" t="s">
        <v>313</v>
      </c>
      <c r="C33" s="16"/>
      <c r="D33" s="16"/>
      <c r="E33" s="16"/>
      <c r="J33" s="81">
        <v>1.92</v>
      </c>
      <c r="M33" s="80">
        <v>6.1699999999999998E-2</v>
      </c>
      <c r="N33" s="81">
        <v>5930.3</v>
      </c>
      <c r="P33" s="81">
        <v>24.087987275909999</v>
      </c>
      <c r="R33" s="80">
        <f t="shared" si="0"/>
        <v>1.659252887034373E-3</v>
      </c>
      <c r="S33" s="80">
        <f>P33/'סכום נכסי הקרן'!$C$42</f>
        <v>1.812448411567384E-5</v>
      </c>
    </row>
    <row r="34" spans="2:23">
      <c r="B34" t="s">
        <v>2049</v>
      </c>
      <c r="C34" t="s">
        <v>2050</v>
      </c>
      <c r="D34" t="s">
        <v>123</v>
      </c>
      <c r="E34" t="s">
        <v>2051</v>
      </c>
      <c r="F34" t="s">
        <v>112</v>
      </c>
      <c r="G34" t="s">
        <v>346</v>
      </c>
      <c r="H34" t="s">
        <v>149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5930.3</v>
      </c>
      <c r="O34" s="77">
        <v>105.53</v>
      </c>
      <c r="P34" s="77">
        <v>24.087987275909999</v>
      </c>
      <c r="Q34" s="78">
        <v>1E-4</v>
      </c>
      <c r="R34" s="78">
        <f t="shared" si="0"/>
        <v>1.659252887034373E-3</v>
      </c>
      <c r="S34" s="78">
        <f>P34/'סכום נכסי הקרן'!$C$42</f>
        <v>1.812448411567384E-5</v>
      </c>
      <c r="W34" s="92"/>
    </row>
    <row r="35" spans="2:23">
      <c r="B35" s="79" t="s">
        <v>901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7">
        <v>0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218</v>
      </c>
      <c r="C37" s="16"/>
      <c r="D37" s="16"/>
      <c r="E37" s="16"/>
      <c r="J37" s="81">
        <v>11.62</v>
      </c>
      <c r="M37" s="80">
        <v>5.7099999999999998E-2</v>
      </c>
      <c r="N37" s="81">
        <v>406787.85</v>
      </c>
      <c r="P37" s="81">
        <v>872.03727248511996</v>
      </c>
      <c r="R37" s="80">
        <f t="shared" si="0"/>
        <v>6.0068545594906007E-2</v>
      </c>
      <c r="S37" s="80">
        <f>P37/'סכום נכסי הקרן'!$C$42</f>
        <v>6.5614555140680619E-4</v>
      </c>
    </row>
    <row r="38" spans="2:23">
      <c r="B38" s="79" t="s">
        <v>314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J39" s="77">
        <v>0</v>
      </c>
      <c r="K39" t="s">
        <v>209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315</v>
      </c>
      <c r="C40" s="16"/>
      <c r="D40" s="16"/>
      <c r="E40" s="16"/>
      <c r="J40" s="81">
        <v>11.62</v>
      </c>
      <c r="M40" s="80">
        <v>5.7099999999999998E-2</v>
      </c>
      <c r="N40" s="81">
        <v>406787.85</v>
      </c>
      <c r="P40" s="81">
        <v>872.03727248511996</v>
      </c>
      <c r="R40" s="80">
        <f t="shared" si="0"/>
        <v>6.0068545594906007E-2</v>
      </c>
      <c r="S40" s="80">
        <f>P40/'סכום נכסי הקרן'!$C$42</f>
        <v>6.5614555140680619E-4</v>
      </c>
    </row>
    <row r="41" spans="2:23">
      <c r="B41" t="s">
        <v>2052</v>
      </c>
      <c r="C41" t="s">
        <v>2053</v>
      </c>
      <c r="D41" t="s">
        <v>123</v>
      </c>
      <c r="E41"/>
      <c r="F41" t="s">
        <v>1682</v>
      </c>
      <c r="G41" t="s">
        <v>1033</v>
      </c>
      <c r="H41" t="s">
        <v>306</v>
      </c>
      <c r="I41" s="86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218898.53</v>
      </c>
      <c r="O41" s="77">
        <v>71.84</v>
      </c>
      <c r="P41" s="77">
        <v>449.04651813493598</v>
      </c>
      <c r="Q41" s="78">
        <v>1.2999999999999999E-3</v>
      </c>
      <c r="R41" s="78">
        <f t="shared" si="0"/>
        <v>3.0931672418030107E-2</v>
      </c>
      <c r="S41" s="78">
        <f>P41/'סכום נכסי הקרן'!$C$42</f>
        <v>3.3787532316054939E-4</v>
      </c>
    </row>
    <row r="42" spans="2:23">
      <c r="B42" t="s">
        <v>2054</v>
      </c>
      <c r="C42" t="s">
        <v>2055</v>
      </c>
      <c r="D42" t="s">
        <v>123</v>
      </c>
      <c r="E42"/>
      <c r="F42" t="s">
        <v>1682</v>
      </c>
      <c r="G42" t="s">
        <v>1099</v>
      </c>
      <c r="H42" t="s">
        <v>2882</v>
      </c>
      <c r="I42" s="86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187889.32</v>
      </c>
      <c r="O42" s="77">
        <v>78.84</v>
      </c>
      <c r="P42" s="77">
        <v>422.99075435018398</v>
      </c>
      <c r="Q42" s="78">
        <v>5.0000000000000001E-4</v>
      </c>
      <c r="R42" s="78">
        <f t="shared" si="0"/>
        <v>2.91368731768759E-2</v>
      </c>
      <c r="S42" s="78">
        <f>P42/'סכום נכסי הקרן'!$C$42</f>
        <v>3.182702282462568E-4</v>
      </c>
    </row>
    <row r="43" spans="2:23">
      <c r="B43" t="s">
        <v>220</v>
      </c>
      <c r="C43" s="16"/>
      <c r="D43" s="16"/>
      <c r="E43" s="16"/>
    </row>
    <row r="44" spans="2:23">
      <c r="B44" t="s">
        <v>308</v>
      </c>
      <c r="C44" s="16"/>
      <c r="D44" s="16"/>
      <c r="E44" s="16"/>
    </row>
    <row r="45" spans="2:23">
      <c r="B45" t="s">
        <v>309</v>
      </c>
      <c r="C45" s="16"/>
      <c r="D45" s="16"/>
      <c r="E45" s="16"/>
    </row>
    <row r="46" spans="2:23">
      <c r="B46" t="s">
        <v>310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C1:C4 A26:D26 A32:XFD1048576 G26:Q26 A27:Q31 R5:XFD31 A5:Q25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6" workbookViewId="0">
      <selection activeCell="E29" sqref="E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2664</v>
      </c>
    </row>
    <row r="3" spans="2:98" s="1" customFormat="1">
      <c r="B3" s="2" t="s">
        <v>2</v>
      </c>
      <c r="C3" s="26" t="s">
        <v>2665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98" ht="26.25" customHeight="1">
      <c r="B7" s="117" t="s">
        <v>91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7938318.75</v>
      </c>
      <c r="I11" s="7"/>
      <c r="J11" s="75">
        <v>24537.87026680859</v>
      </c>
      <c r="K11" s="7"/>
      <c r="L11" s="76">
        <v>1</v>
      </c>
      <c r="M11" s="76">
        <v>1.8499999999999999E-2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3003696.05</v>
      </c>
      <c r="J12" s="81">
        <v>4661.6462094821709</v>
      </c>
      <c r="L12" s="80">
        <v>0.19</v>
      </c>
      <c r="M12" s="80">
        <v>3.5000000000000001E-3</v>
      </c>
    </row>
    <row r="13" spans="2:98">
      <c r="B13" t="s">
        <v>2056</v>
      </c>
      <c r="C13" t="s">
        <v>2057</v>
      </c>
      <c r="D13" t="s">
        <v>123</v>
      </c>
      <c r="E13" t="s">
        <v>2058</v>
      </c>
      <c r="F13" t="s">
        <v>980</v>
      </c>
      <c r="G13" t="s">
        <v>106</v>
      </c>
      <c r="H13" s="77">
        <v>819.74</v>
      </c>
      <c r="I13" s="77">
        <v>100</v>
      </c>
      <c r="J13" s="77">
        <v>3.1551792600000002</v>
      </c>
      <c r="K13" s="78">
        <v>0</v>
      </c>
      <c r="L13" s="78">
        <v>1E-4</v>
      </c>
      <c r="M13" s="78">
        <v>0</v>
      </c>
    </row>
    <row r="14" spans="2:98">
      <c r="B14" t="s">
        <v>2059</v>
      </c>
      <c r="C14" t="s">
        <v>2060</v>
      </c>
      <c r="D14" t="s">
        <v>123</v>
      </c>
      <c r="E14" t="s">
        <v>2061</v>
      </c>
      <c r="F14" t="s">
        <v>980</v>
      </c>
      <c r="G14" t="s">
        <v>106</v>
      </c>
      <c r="H14" s="77">
        <v>5656.02</v>
      </c>
      <c r="I14" s="77">
        <v>100</v>
      </c>
      <c r="J14" s="77">
        <v>21.770020980000002</v>
      </c>
      <c r="K14" s="78">
        <v>0</v>
      </c>
      <c r="L14" s="78">
        <v>8.9999999999999998E-4</v>
      </c>
      <c r="M14" s="78">
        <v>0</v>
      </c>
    </row>
    <row r="15" spans="2:98">
      <c r="B15" t="s">
        <v>2062</v>
      </c>
      <c r="C15" t="s">
        <v>2063</v>
      </c>
      <c r="D15" t="s">
        <v>123</v>
      </c>
      <c r="E15" t="s">
        <v>2064</v>
      </c>
      <c r="F15" t="s">
        <v>1058</v>
      </c>
      <c r="G15" t="s">
        <v>106</v>
      </c>
      <c r="H15" s="77">
        <v>30326</v>
      </c>
      <c r="I15" s="77">
        <v>100</v>
      </c>
      <c r="J15" s="77">
        <v>116.724774</v>
      </c>
      <c r="K15" s="78">
        <v>0</v>
      </c>
      <c r="L15" s="78">
        <v>4.7999999999999996E-3</v>
      </c>
      <c r="M15" s="78">
        <v>1E-4</v>
      </c>
    </row>
    <row r="16" spans="2:98">
      <c r="B16" t="s">
        <v>2065</v>
      </c>
      <c r="C16" t="s">
        <v>2066</v>
      </c>
      <c r="D16" t="s">
        <v>123</v>
      </c>
      <c r="E16" t="s">
        <v>2067</v>
      </c>
      <c r="F16" t="s">
        <v>1635</v>
      </c>
      <c r="G16" t="s">
        <v>102</v>
      </c>
      <c r="H16" s="77">
        <v>726362.77</v>
      </c>
      <c r="I16" s="77">
        <v>96.445400000000006</v>
      </c>
      <c r="J16" s="77">
        <v>700.54347897757998</v>
      </c>
      <c r="K16" s="78">
        <v>1.4E-3</v>
      </c>
      <c r="L16" s="78">
        <v>2.8500000000000001E-2</v>
      </c>
      <c r="M16" s="78">
        <v>5.0000000000000001E-4</v>
      </c>
    </row>
    <row r="17" spans="2:13">
      <c r="B17" t="s">
        <v>2068</v>
      </c>
      <c r="C17" t="s">
        <v>2069</v>
      </c>
      <c r="D17" t="s">
        <v>123</v>
      </c>
      <c r="E17" t="s">
        <v>2067</v>
      </c>
      <c r="F17" t="s">
        <v>1635</v>
      </c>
      <c r="G17" t="s">
        <v>102</v>
      </c>
      <c r="H17" s="77">
        <v>28512.26</v>
      </c>
      <c r="I17" s="77">
        <v>2251.7958539999986</v>
      </c>
      <c r="J17" s="77">
        <v>642.03788856170002</v>
      </c>
      <c r="K17" s="78">
        <v>1E-3</v>
      </c>
      <c r="L17" s="78">
        <v>2.6200000000000001E-2</v>
      </c>
      <c r="M17" s="78">
        <v>5.0000000000000001E-4</v>
      </c>
    </row>
    <row r="18" spans="2:13">
      <c r="B18" t="s">
        <v>2070</v>
      </c>
      <c r="C18" t="s">
        <v>2071</v>
      </c>
      <c r="D18" t="s">
        <v>123</v>
      </c>
      <c r="E18" t="s">
        <v>2072</v>
      </c>
      <c r="F18" t="s">
        <v>1672</v>
      </c>
      <c r="G18" t="s">
        <v>106</v>
      </c>
      <c r="H18" s="77">
        <v>11334.43</v>
      </c>
      <c r="I18" s="77">
        <v>334.45</v>
      </c>
      <c r="J18" s="77">
        <v>145.90789636861501</v>
      </c>
      <c r="K18" s="78">
        <v>0</v>
      </c>
      <c r="L18" s="78">
        <v>5.8999999999999999E-3</v>
      </c>
      <c r="M18" s="78">
        <v>1E-4</v>
      </c>
    </row>
    <row r="19" spans="2:13">
      <c r="B19" t="s">
        <v>2073</v>
      </c>
      <c r="C19" t="s">
        <v>2074</v>
      </c>
      <c r="D19" t="s">
        <v>123</v>
      </c>
      <c r="E19" t="s">
        <v>2075</v>
      </c>
      <c r="F19" t="s">
        <v>687</v>
      </c>
      <c r="G19" t="s">
        <v>102</v>
      </c>
      <c r="H19" s="77">
        <v>1040669.91</v>
      </c>
      <c r="I19" s="77">
        <v>100</v>
      </c>
      <c r="J19" s="77">
        <v>1040.6699100000001</v>
      </c>
      <c r="K19" s="78">
        <v>2.3E-3</v>
      </c>
      <c r="L19" s="78">
        <v>4.24E-2</v>
      </c>
      <c r="M19" s="78">
        <v>8.0000000000000004E-4</v>
      </c>
    </row>
    <row r="20" spans="2:13">
      <c r="B20" t="s">
        <v>2076</v>
      </c>
      <c r="C20" t="s">
        <v>2077</v>
      </c>
      <c r="D20" t="s">
        <v>123</v>
      </c>
      <c r="E20" t="s">
        <v>2078</v>
      </c>
      <c r="F20" t="s">
        <v>687</v>
      </c>
      <c r="G20" t="s">
        <v>110</v>
      </c>
      <c r="H20" s="77">
        <v>27450.48</v>
      </c>
      <c r="I20" s="77">
        <v>144.71680000000018</v>
      </c>
      <c r="J20" s="77">
        <v>161.18603869639699</v>
      </c>
      <c r="K20" s="78">
        <v>1.8E-3</v>
      </c>
      <c r="L20" s="78">
        <v>6.6E-3</v>
      </c>
      <c r="M20" s="78">
        <v>1E-4</v>
      </c>
    </row>
    <row r="21" spans="2:13">
      <c r="B21" t="s">
        <v>2079</v>
      </c>
      <c r="C21" t="s">
        <v>2080</v>
      </c>
      <c r="D21" t="s">
        <v>123</v>
      </c>
      <c r="E21" t="s">
        <v>2081</v>
      </c>
      <c r="F21" t="s">
        <v>687</v>
      </c>
      <c r="G21" t="s">
        <v>102</v>
      </c>
      <c r="H21" s="77">
        <v>281617.61</v>
      </c>
      <c r="I21" s="77">
        <v>100</v>
      </c>
      <c r="J21" s="77">
        <v>281.61761000000001</v>
      </c>
      <c r="K21" s="78">
        <v>6.9999999999999999E-4</v>
      </c>
      <c r="L21" s="78">
        <v>1.15E-2</v>
      </c>
      <c r="M21" s="78">
        <v>2.0000000000000001E-4</v>
      </c>
    </row>
    <row r="22" spans="2:13">
      <c r="B22" t="s">
        <v>2082</v>
      </c>
      <c r="C22" t="s">
        <v>2083</v>
      </c>
      <c r="D22" t="s">
        <v>123</v>
      </c>
      <c r="E22" t="s">
        <v>2081</v>
      </c>
      <c r="F22" t="s">
        <v>687</v>
      </c>
      <c r="G22" t="s">
        <v>102</v>
      </c>
      <c r="H22" s="77">
        <v>172288.72</v>
      </c>
      <c r="I22" s="77">
        <v>100</v>
      </c>
      <c r="J22" s="77">
        <v>172.28872000000001</v>
      </c>
      <c r="K22" s="78">
        <v>0</v>
      </c>
      <c r="L22" s="78">
        <v>7.0000000000000001E-3</v>
      </c>
      <c r="M22" s="78">
        <v>1E-4</v>
      </c>
    </row>
    <row r="23" spans="2:13">
      <c r="B23" t="s">
        <v>2084</v>
      </c>
      <c r="C23" t="s">
        <v>2085</v>
      </c>
      <c r="D23" t="s">
        <v>123</v>
      </c>
      <c r="E23" t="s">
        <v>2086</v>
      </c>
      <c r="F23" t="s">
        <v>1434</v>
      </c>
      <c r="G23" t="s">
        <v>106</v>
      </c>
      <c r="H23" s="77">
        <v>6882.74</v>
      </c>
      <c r="I23" s="77">
        <v>100</v>
      </c>
      <c r="J23" s="77">
        <v>26.491666259999999</v>
      </c>
      <c r="K23" s="78">
        <v>0</v>
      </c>
      <c r="L23" s="78">
        <v>1.1000000000000001E-3</v>
      </c>
      <c r="M23" s="78">
        <v>0</v>
      </c>
    </row>
    <row r="24" spans="2:13">
      <c r="B24" t="s">
        <v>2087</v>
      </c>
      <c r="C24" t="s">
        <v>2088</v>
      </c>
      <c r="D24" t="s">
        <v>123</v>
      </c>
      <c r="E24" t="s">
        <v>2089</v>
      </c>
      <c r="F24" t="s">
        <v>1434</v>
      </c>
      <c r="G24" t="s">
        <v>106</v>
      </c>
      <c r="H24" s="77">
        <v>6882.74</v>
      </c>
      <c r="I24" s="77">
        <v>100</v>
      </c>
      <c r="J24" s="77">
        <v>26.491666259999999</v>
      </c>
      <c r="K24" s="78">
        <v>0</v>
      </c>
      <c r="L24" s="78">
        <v>1.1000000000000001E-3</v>
      </c>
      <c r="M24" s="78">
        <v>0</v>
      </c>
    </row>
    <row r="25" spans="2:13">
      <c r="B25" t="s">
        <v>2090</v>
      </c>
      <c r="C25" t="s">
        <v>2091</v>
      </c>
      <c r="D25" t="s">
        <v>123</v>
      </c>
      <c r="E25" t="s">
        <v>2092</v>
      </c>
      <c r="F25" t="s">
        <v>1434</v>
      </c>
      <c r="G25" t="s">
        <v>106</v>
      </c>
      <c r="H25" s="77">
        <v>6882.74</v>
      </c>
      <c r="I25" s="77">
        <v>100</v>
      </c>
      <c r="J25" s="77">
        <v>26.491666259999999</v>
      </c>
      <c r="K25" s="78">
        <v>0</v>
      </c>
      <c r="L25" s="78">
        <v>1.1000000000000001E-3</v>
      </c>
      <c r="M25" s="78">
        <v>0</v>
      </c>
    </row>
    <row r="26" spans="2:13">
      <c r="B26" t="s">
        <v>2093</v>
      </c>
      <c r="C26" t="s">
        <v>2094</v>
      </c>
      <c r="D26" t="s">
        <v>123</v>
      </c>
      <c r="E26" t="s">
        <v>2095</v>
      </c>
      <c r="F26" t="s">
        <v>1434</v>
      </c>
      <c r="G26" t="s">
        <v>102</v>
      </c>
      <c r="H26" s="77">
        <v>687.97</v>
      </c>
      <c r="I26" s="77">
        <v>3904.375</v>
      </c>
      <c r="J26" s="77">
        <v>26.8609286875</v>
      </c>
      <c r="K26" s="78">
        <v>6.9999999999999999E-4</v>
      </c>
      <c r="L26" s="78">
        <v>1.1000000000000001E-3</v>
      </c>
      <c r="M26" s="78">
        <v>0</v>
      </c>
    </row>
    <row r="27" spans="2:13">
      <c r="B27" t="s">
        <v>2096</v>
      </c>
      <c r="C27" t="s">
        <v>2097</v>
      </c>
      <c r="D27" t="s">
        <v>123</v>
      </c>
      <c r="E27" t="s">
        <v>2098</v>
      </c>
      <c r="F27" t="s">
        <v>1434</v>
      </c>
      <c r="G27" t="s">
        <v>106</v>
      </c>
      <c r="H27" s="77">
        <v>6882.74</v>
      </c>
      <c r="I27" s="77">
        <v>100</v>
      </c>
      <c r="J27" s="77">
        <v>26.491666259999999</v>
      </c>
      <c r="K27" s="78">
        <v>0</v>
      </c>
      <c r="L27" s="78">
        <v>1.1000000000000001E-3</v>
      </c>
      <c r="M27" s="78">
        <v>0</v>
      </c>
    </row>
    <row r="28" spans="2:13">
      <c r="B28" t="s">
        <v>2099</v>
      </c>
      <c r="C28" t="s">
        <v>2100</v>
      </c>
      <c r="D28" t="s">
        <v>123</v>
      </c>
      <c r="E28">
        <v>520034505</v>
      </c>
      <c r="F28" t="s">
        <v>569</v>
      </c>
      <c r="G28" t="s">
        <v>102</v>
      </c>
      <c r="H28" s="77">
        <v>612302.44999999995</v>
      </c>
      <c r="I28" s="77">
        <v>101.42276899999992</v>
      </c>
      <c r="J28" s="77">
        <v>621.01409944483999</v>
      </c>
      <c r="K28" s="78">
        <v>8.9999999999999998E-4</v>
      </c>
      <c r="L28" s="78">
        <v>2.53E-2</v>
      </c>
      <c r="M28" s="78">
        <v>5.0000000000000001E-4</v>
      </c>
    </row>
    <row r="29" spans="2:13">
      <c r="B29" t="s">
        <v>2101</v>
      </c>
      <c r="C29" t="s">
        <v>2102</v>
      </c>
      <c r="D29" t="s">
        <v>123</v>
      </c>
      <c r="E29" t="s">
        <v>2103</v>
      </c>
      <c r="F29" t="s">
        <v>1449</v>
      </c>
      <c r="G29" t="s">
        <v>106</v>
      </c>
      <c r="H29" s="77">
        <v>2276.6999999999998</v>
      </c>
      <c r="I29" s="77">
        <v>824.19640000000004</v>
      </c>
      <c r="J29" s="77">
        <v>72.224481359941194</v>
      </c>
      <c r="K29" s="78">
        <v>2.9999999999999997E-4</v>
      </c>
      <c r="L29" s="78">
        <v>2.8999999999999998E-3</v>
      </c>
      <c r="M29" s="78">
        <v>1E-4</v>
      </c>
    </row>
    <row r="30" spans="2:13">
      <c r="B30" t="s">
        <v>2104</v>
      </c>
      <c r="C30" t="s">
        <v>2105</v>
      </c>
      <c r="D30" t="s">
        <v>123</v>
      </c>
      <c r="E30" t="s">
        <v>2106</v>
      </c>
      <c r="F30" t="s">
        <v>1449</v>
      </c>
      <c r="G30" t="s">
        <v>106</v>
      </c>
      <c r="H30" s="77">
        <v>8450.32</v>
      </c>
      <c r="I30" s="77">
        <v>322.17920000000134</v>
      </c>
      <c r="J30" s="77">
        <v>104.789692314371</v>
      </c>
      <c r="K30" s="78">
        <v>6.9999999999999999E-4</v>
      </c>
      <c r="L30" s="78">
        <v>4.3E-3</v>
      </c>
      <c r="M30" s="78">
        <v>1E-4</v>
      </c>
    </row>
    <row r="31" spans="2:13">
      <c r="B31" t="s">
        <v>2107</v>
      </c>
      <c r="C31" t="s">
        <v>2108</v>
      </c>
      <c r="D31" t="s">
        <v>123</v>
      </c>
      <c r="E31" t="s">
        <v>2109</v>
      </c>
      <c r="F31" t="s">
        <v>1449</v>
      </c>
      <c r="G31" t="s">
        <v>106</v>
      </c>
      <c r="H31" s="77">
        <v>3266.8</v>
      </c>
      <c r="I31" s="77">
        <v>580.20000000000005</v>
      </c>
      <c r="J31" s="77">
        <v>72.953844386399993</v>
      </c>
      <c r="K31" s="78">
        <v>2.9999999999999997E-4</v>
      </c>
      <c r="L31" s="78">
        <v>3.0000000000000001E-3</v>
      </c>
      <c r="M31" s="78">
        <v>1E-4</v>
      </c>
    </row>
    <row r="32" spans="2:13">
      <c r="B32" t="s">
        <v>2110</v>
      </c>
      <c r="C32" t="s">
        <v>2111</v>
      </c>
      <c r="D32" t="s">
        <v>123</v>
      </c>
      <c r="E32" t="s">
        <v>2112</v>
      </c>
      <c r="F32" t="s">
        <v>1449</v>
      </c>
      <c r="G32" t="s">
        <v>106</v>
      </c>
      <c r="H32" s="77">
        <v>8320.4599999999991</v>
      </c>
      <c r="I32" s="77">
        <v>369.08189999999917</v>
      </c>
      <c r="J32" s="77">
        <v>118.200141336592</v>
      </c>
      <c r="K32" s="78">
        <v>2.0000000000000001E-4</v>
      </c>
      <c r="L32" s="78">
        <v>4.7999999999999996E-3</v>
      </c>
      <c r="M32" s="78">
        <v>1E-4</v>
      </c>
    </row>
    <row r="33" spans="2:13">
      <c r="B33" t="s">
        <v>2113</v>
      </c>
      <c r="C33" t="s">
        <v>2114</v>
      </c>
      <c r="D33" t="s">
        <v>123</v>
      </c>
      <c r="E33" t="s">
        <v>2115</v>
      </c>
      <c r="F33" t="s">
        <v>1449</v>
      </c>
      <c r="G33" t="s">
        <v>106</v>
      </c>
      <c r="H33" s="77">
        <v>50.75</v>
      </c>
      <c r="I33" s="77">
        <v>15266.785100000026</v>
      </c>
      <c r="J33" s="77">
        <v>29.821641843824299</v>
      </c>
      <c r="K33" s="78">
        <v>5.9999999999999995E-4</v>
      </c>
      <c r="L33" s="78">
        <v>1.1999999999999999E-3</v>
      </c>
      <c r="M33" s="78">
        <v>0</v>
      </c>
    </row>
    <row r="34" spans="2:13">
      <c r="B34" t="s">
        <v>2116</v>
      </c>
      <c r="C34" t="s">
        <v>2117</v>
      </c>
      <c r="D34" t="s">
        <v>123</v>
      </c>
      <c r="E34" t="s">
        <v>2118</v>
      </c>
      <c r="F34" t="s">
        <v>1453</v>
      </c>
      <c r="G34" t="s">
        <v>106</v>
      </c>
      <c r="H34" s="77">
        <v>10623</v>
      </c>
      <c r="I34" s="77">
        <v>6.9478</v>
      </c>
      <c r="J34" s="77">
        <v>2.8408113921060001</v>
      </c>
      <c r="K34" s="78">
        <v>1E-4</v>
      </c>
      <c r="L34" s="78">
        <v>1E-4</v>
      </c>
      <c r="M34" s="78">
        <v>0</v>
      </c>
    </row>
    <row r="35" spans="2:13">
      <c r="B35" t="s">
        <v>2119</v>
      </c>
      <c r="C35" t="s">
        <v>2120</v>
      </c>
      <c r="D35" t="s">
        <v>123</v>
      </c>
      <c r="E35" t="s">
        <v>2121</v>
      </c>
      <c r="F35" t="s">
        <v>493</v>
      </c>
      <c r="G35" t="s">
        <v>106</v>
      </c>
      <c r="H35" s="77">
        <v>5148.7</v>
      </c>
      <c r="I35" s="77">
        <v>1115.5499000000016</v>
      </c>
      <c r="J35" s="77">
        <v>221.07238683230401</v>
      </c>
      <c r="K35" s="78">
        <v>2.0000000000000001E-4</v>
      </c>
      <c r="L35" s="78">
        <v>8.9999999999999993E-3</v>
      </c>
      <c r="M35" s="78">
        <v>2.0000000000000001E-4</v>
      </c>
    </row>
    <row r="36" spans="2:13">
      <c r="B36" s="79" t="s">
        <v>218</v>
      </c>
      <c r="C36" s="16"/>
      <c r="D36" s="16"/>
      <c r="E36" s="16"/>
      <c r="H36" s="81">
        <v>4934622.7</v>
      </c>
      <c r="J36" s="81">
        <v>19876.224057326421</v>
      </c>
      <c r="L36" s="80">
        <v>0.81</v>
      </c>
      <c r="M36" s="80">
        <v>1.4999999999999999E-2</v>
      </c>
    </row>
    <row r="37" spans="2:13">
      <c r="B37" s="79" t="s">
        <v>314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315</v>
      </c>
      <c r="C39" s="16"/>
      <c r="D39" s="16"/>
      <c r="E39" s="16"/>
      <c r="H39" s="81">
        <v>4934622.7</v>
      </c>
      <c r="J39" s="81">
        <v>19876.224057326421</v>
      </c>
      <c r="L39" s="80">
        <v>0.81</v>
      </c>
      <c r="M39" s="80">
        <v>1.4999999999999999E-2</v>
      </c>
    </row>
    <row r="40" spans="2:13">
      <c r="B40" t="s">
        <v>2122</v>
      </c>
      <c r="C40" t="s">
        <v>2123</v>
      </c>
      <c r="D40" t="s">
        <v>123</v>
      </c>
      <c r="E40"/>
      <c r="F40" t="s">
        <v>980</v>
      </c>
      <c r="G40" t="s">
        <v>106</v>
      </c>
      <c r="H40" s="77">
        <v>419.13</v>
      </c>
      <c r="I40" s="77">
        <v>14777.71769999997</v>
      </c>
      <c r="J40" s="77">
        <v>238.39877770644199</v>
      </c>
      <c r="K40" s="78">
        <v>1E-4</v>
      </c>
      <c r="L40" s="78">
        <v>9.7000000000000003E-3</v>
      </c>
      <c r="M40" s="78">
        <v>2.0000000000000001E-4</v>
      </c>
    </row>
    <row r="41" spans="2:13">
      <c r="B41" t="s">
        <v>2124</v>
      </c>
      <c r="C41" t="s">
        <v>2125</v>
      </c>
      <c r="D41" t="s">
        <v>123</v>
      </c>
      <c r="E41"/>
      <c r="F41" t="s">
        <v>980</v>
      </c>
      <c r="G41" t="s">
        <v>106</v>
      </c>
      <c r="H41" s="77">
        <v>42160.49</v>
      </c>
      <c r="I41" s="77">
        <v>94.301699999999897</v>
      </c>
      <c r="J41" s="77">
        <v>153.02876831477201</v>
      </c>
      <c r="K41" s="78">
        <v>0</v>
      </c>
      <c r="L41" s="78">
        <v>6.1999999999999998E-3</v>
      </c>
      <c r="M41" s="78">
        <v>1E-4</v>
      </c>
    </row>
    <row r="42" spans="2:13">
      <c r="B42" t="s">
        <v>2126</v>
      </c>
      <c r="C42" t="s">
        <v>2127</v>
      </c>
      <c r="D42" t="s">
        <v>123</v>
      </c>
      <c r="E42"/>
      <c r="F42" t="s">
        <v>922</v>
      </c>
      <c r="G42" t="s">
        <v>110</v>
      </c>
      <c r="H42" s="77">
        <v>75449</v>
      </c>
      <c r="I42" s="77">
        <v>100</v>
      </c>
      <c r="J42" s="77">
        <v>306.13431750000001</v>
      </c>
      <c r="K42" s="78">
        <v>1E-3</v>
      </c>
      <c r="L42" s="78">
        <v>1.2500000000000001E-2</v>
      </c>
      <c r="M42" s="78">
        <v>2.0000000000000001E-4</v>
      </c>
    </row>
    <row r="43" spans="2:13">
      <c r="B43" t="s">
        <v>2128</v>
      </c>
      <c r="C43" t="s">
        <v>2129</v>
      </c>
      <c r="D43" t="s">
        <v>123</v>
      </c>
      <c r="E43"/>
      <c r="F43" t="s">
        <v>922</v>
      </c>
      <c r="G43" t="s">
        <v>110</v>
      </c>
      <c r="H43" s="77">
        <v>189272.82</v>
      </c>
      <c r="I43" s="77">
        <v>83.509800000000041</v>
      </c>
      <c r="J43" s="77">
        <v>641.33394156803104</v>
      </c>
      <c r="K43" s="78">
        <v>2.8E-3</v>
      </c>
      <c r="L43" s="78">
        <v>2.6100000000000002E-2</v>
      </c>
      <c r="M43" s="78">
        <v>5.0000000000000001E-4</v>
      </c>
    </row>
    <row r="44" spans="2:13">
      <c r="B44" t="s">
        <v>2130</v>
      </c>
      <c r="C44" t="s">
        <v>2131</v>
      </c>
      <c r="D44" t="s">
        <v>123</v>
      </c>
      <c r="E44"/>
      <c r="F44" t="s">
        <v>922</v>
      </c>
      <c r="G44" t="s">
        <v>110</v>
      </c>
      <c r="H44" s="77">
        <v>68889.61</v>
      </c>
      <c r="I44" s="77">
        <v>63.360500000000044</v>
      </c>
      <c r="J44" s="77">
        <v>177.105011453483</v>
      </c>
      <c r="K44" s="78">
        <v>2.5000000000000001E-3</v>
      </c>
      <c r="L44" s="78">
        <v>7.1999999999999998E-3</v>
      </c>
      <c r="M44" s="78">
        <v>1E-4</v>
      </c>
    </row>
    <row r="45" spans="2:13">
      <c r="B45" t="s">
        <v>2132</v>
      </c>
      <c r="C45" t="s">
        <v>2133</v>
      </c>
      <c r="D45" t="s">
        <v>123</v>
      </c>
      <c r="E45"/>
      <c r="F45" t="s">
        <v>922</v>
      </c>
      <c r="G45" t="s">
        <v>110</v>
      </c>
      <c r="H45" s="77">
        <v>32428.99</v>
      </c>
      <c r="I45" s="77">
        <v>100</v>
      </c>
      <c r="J45" s="77">
        <v>131.58062692499999</v>
      </c>
      <c r="K45" s="78">
        <v>3.8999999999999998E-3</v>
      </c>
      <c r="L45" s="78">
        <v>5.4000000000000003E-3</v>
      </c>
      <c r="M45" s="78">
        <v>1E-4</v>
      </c>
    </row>
    <row r="46" spans="2:13">
      <c r="B46" t="s">
        <v>2134</v>
      </c>
      <c r="C46" t="s">
        <v>2135</v>
      </c>
      <c r="D46" t="s">
        <v>123</v>
      </c>
      <c r="E46"/>
      <c r="F46" t="s">
        <v>922</v>
      </c>
      <c r="G46" t="s">
        <v>106</v>
      </c>
      <c r="H46" s="77">
        <v>345995.5</v>
      </c>
      <c r="I46" s="77">
        <v>218.58119999999971</v>
      </c>
      <c r="J46" s="77">
        <v>2910.9260148912499</v>
      </c>
      <c r="K46" s="78">
        <v>6.9999999999999999E-4</v>
      </c>
      <c r="L46" s="78">
        <v>0.1186</v>
      </c>
      <c r="M46" s="78">
        <v>2.2000000000000001E-3</v>
      </c>
    </row>
    <row r="47" spans="2:13">
      <c r="B47" t="s">
        <v>2136</v>
      </c>
      <c r="C47" t="s">
        <v>2137</v>
      </c>
      <c r="D47" t="s">
        <v>123</v>
      </c>
      <c r="E47"/>
      <c r="F47" t="s">
        <v>922</v>
      </c>
      <c r="G47" t="s">
        <v>106</v>
      </c>
      <c r="H47" s="77">
        <v>333151.5</v>
      </c>
      <c r="I47" s="77">
        <v>96.480899999999878</v>
      </c>
      <c r="J47" s="77">
        <v>1237.1746998539099</v>
      </c>
      <c r="K47" s="78">
        <v>2.5000000000000001E-3</v>
      </c>
      <c r="L47" s="78">
        <v>5.04E-2</v>
      </c>
      <c r="M47" s="78">
        <v>8.9999999999999998E-4</v>
      </c>
    </row>
    <row r="48" spans="2:13">
      <c r="B48" t="s">
        <v>2138</v>
      </c>
      <c r="C48" t="s">
        <v>2139</v>
      </c>
      <c r="D48" t="s">
        <v>123</v>
      </c>
      <c r="E48"/>
      <c r="F48" t="s">
        <v>922</v>
      </c>
      <c r="G48" t="s">
        <v>106</v>
      </c>
      <c r="H48" s="77">
        <v>32625.54</v>
      </c>
      <c r="I48" s="77">
        <v>100</v>
      </c>
      <c r="J48" s="77">
        <v>125.57570346</v>
      </c>
      <c r="K48" s="78">
        <v>1.6000000000000001E-3</v>
      </c>
      <c r="L48" s="78">
        <v>5.1000000000000004E-3</v>
      </c>
      <c r="M48" s="78">
        <v>1E-4</v>
      </c>
    </row>
    <row r="49" spans="2:13">
      <c r="B49" t="s">
        <v>2140</v>
      </c>
      <c r="C49" t="s">
        <v>2141</v>
      </c>
      <c r="D49" t="s">
        <v>123</v>
      </c>
      <c r="E49"/>
      <c r="F49" t="s">
        <v>922</v>
      </c>
      <c r="G49" t="s">
        <v>106</v>
      </c>
      <c r="H49" s="77">
        <v>310527.43</v>
      </c>
      <c r="I49" s="77">
        <v>142.97959999999969</v>
      </c>
      <c r="J49" s="77">
        <v>1708.92088674417</v>
      </c>
      <c r="K49" s="78">
        <v>2.9999999999999997E-4</v>
      </c>
      <c r="L49" s="78">
        <v>6.9599999999999995E-2</v>
      </c>
      <c r="M49" s="78">
        <v>1.2999999999999999E-3</v>
      </c>
    </row>
    <row r="50" spans="2:13">
      <c r="B50" t="s">
        <v>2142</v>
      </c>
      <c r="C50" t="s">
        <v>2143</v>
      </c>
      <c r="D50" t="s">
        <v>123</v>
      </c>
      <c r="E50"/>
      <c r="F50" t="s">
        <v>934</v>
      </c>
      <c r="G50" t="s">
        <v>106</v>
      </c>
      <c r="H50" s="77">
        <v>1431.92</v>
      </c>
      <c r="I50" s="77">
        <v>2257.4876999999969</v>
      </c>
      <c r="J50" s="77">
        <v>124.42053339640999</v>
      </c>
      <c r="K50" s="78">
        <v>0</v>
      </c>
      <c r="L50" s="78">
        <v>5.1000000000000004E-3</v>
      </c>
      <c r="M50" s="78">
        <v>1E-4</v>
      </c>
    </row>
    <row r="51" spans="2:13">
      <c r="B51" t="s">
        <v>2144</v>
      </c>
      <c r="C51" t="s">
        <v>2145</v>
      </c>
      <c r="D51" t="s">
        <v>123</v>
      </c>
      <c r="E51"/>
      <c r="F51" t="s">
        <v>934</v>
      </c>
      <c r="G51" t="s">
        <v>106</v>
      </c>
      <c r="H51" s="77">
        <v>3302.92</v>
      </c>
      <c r="I51" s="77">
        <v>2472.2510000000016</v>
      </c>
      <c r="J51" s="77">
        <v>314.29576353469099</v>
      </c>
      <c r="K51" s="78">
        <v>0</v>
      </c>
      <c r="L51" s="78">
        <v>1.2800000000000001E-2</v>
      </c>
      <c r="M51" s="78">
        <v>2.0000000000000001E-4</v>
      </c>
    </row>
    <row r="52" spans="2:13">
      <c r="B52" t="s">
        <v>2146</v>
      </c>
      <c r="C52" t="s">
        <v>2147</v>
      </c>
      <c r="D52" t="s">
        <v>123</v>
      </c>
      <c r="E52"/>
      <c r="F52" t="s">
        <v>962</v>
      </c>
      <c r="G52" t="s">
        <v>110</v>
      </c>
      <c r="H52" s="77">
        <v>31447.97</v>
      </c>
      <c r="I52" s="77">
        <v>108.53569999999986</v>
      </c>
      <c r="J52" s="77">
        <v>138.49170327773899</v>
      </c>
      <c r="K52" s="78">
        <v>2.9999999999999997E-4</v>
      </c>
      <c r="L52" s="78">
        <v>5.5999999999999999E-3</v>
      </c>
      <c r="M52" s="78">
        <v>1E-4</v>
      </c>
    </row>
    <row r="53" spans="2:13">
      <c r="B53" t="s">
        <v>2148</v>
      </c>
      <c r="C53" t="s">
        <v>2149</v>
      </c>
      <c r="D53" t="s">
        <v>123</v>
      </c>
      <c r="E53"/>
      <c r="F53" t="s">
        <v>962</v>
      </c>
      <c r="G53" t="s">
        <v>106</v>
      </c>
      <c r="H53" s="77">
        <v>4598</v>
      </c>
      <c r="I53" s="77">
        <v>7851.79</v>
      </c>
      <c r="J53" s="77">
        <v>1389.5863958657999</v>
      </c>
      <c r="K53" s="78">
        <v>1.2999999999999999E-3</v>
      </c>
      <c r="L53" s="78">
        <v>5.6599999999999998E-2</v>
      </c>
      <c r="M53" s="78">
        <v>1E-3</v>
      </c>
    </row>
    <row r="54" spans="2:13">
      <c r="B54" t="s">
        <v>2150</v>
      </c>
      <c r="C54" t="s">
        <v>2151</v>
      </c>
      <c r="D54" t="s">
        <v>123</v>
      </c>
      <c r="E54"/>
      <c r="F54" t="s">
        <v>962</v>
      </c>
      <c r="G54" t="s">
        <v>106</v>
      </c>
      <c r="H54" s="77">
        <v>2962.39</v>
      </c>
      <c r="I54" s="77">
        <v>11056.167999999958</v>
      </c>
      <c r="J54" s="77">
        <v>1260.6507117633</v>
      </c>
      <c r="K54" s="78">
        <v>1.8E-3</v>
      </c>
      <c r="L54" s="78">
        <v>5.1400000000000001E-2</v>
      </c>
      <c r="M54" s="78">
        <v>8.9999999999999998E-4</v>
      </c>
    </row>
    <row r="55" spans="2:13">
      <c r="B55" t="s">
        <v>2152</v>
      </c>
      <c r="C55" t="s">
        <v>2153</v>
      </c>
      <c r="D55" t="s">
        <v>123</v>
      </c>
      <c r="E55"/>
      <c r="F55" t="s">
        <v>962</v>
      </c>
      <c r="G55" t="s">
        <v>110</v>
      </c>
      <c r="H55" s="77">
        <v>50845.38</v>
      </c>
      <c r="I55" s="77">
        <v>97.47579999999985</v>
      </c>
      <c r="J55" s="77">
        <v>201.09757527494699</v>
      </c>
      <c r="K55" s="78">
        <v>2E-3</v>
      </c>
      <c r="L55" s="78">
        <v>8.2000000000000007E-3</v>
      </c>
      <c r="M55" s="78">
        <v>2.0000000000000001E-4</v>
      </c>
    </row>
    <row r="56" spans="2:13">
      <c r="B56" t="s">
        <v>2154</v>
      </c>
      <c r="C56" t="s">
        <v>2155</v>
      </c>
      <c r="D56" t="s">
        <v>123</v>
      </c>
      <c r="E56"/>
      <c r="F56" t="s">
        <v>962</v>
      </c>
      <c r="G56" t="s">
        <v>106</v>
      </c>
      <c r="H56" s="77">
        <v>618.79999999999995</v>
      </c>
      <c r="I56" s="77">
        <v>11632.575000000001</v>
      </c>
      <c r="J56" s="77">
        <v>277.06015791089999</v>
      </c>
      <c r="K56" s="78">
        <v>6.9999999999999999E-4</v>
      </c>
      <c r="L56" s="78">
        <v>1.1299999999999999E-2</v>
      </c>
      <c r="M56" s="78">
        <v>2.0000000000000001E-4</v>
      </c>
    </row>
    <row r="57" spans="2:13">
      <c r="B57" t="s">
        <v>2156</v>
      </c>
      <c r="C57" t="s">
        <v>2157</v>
      </c>
      <c r="D57" t="s">
        <v>123</v>
      </c>
      <c r="E57"/>
      <c r="F57" t="s">
        <v>962</v>
      </c>
      <c r="G57" t="s">
        <v>110</v>
      </c>
      <c r="H57" s="77">
        <v>86658.06</v>
      </c>
      <c r="I57" s="77">
        <v>118.33110000000002</v>
      </c>
      <c r="J57" s="77">
        <v>416.06999009574798</v>
      </c>
      <c r="K57" s="78">
        <v>1.5E-3</v>
      </c>
      <c r="L57" s="78">
        <v>1.7000000000000001E-2</v>
      </c>
      <c r="M57" s="78">
        <v>2.9999999999999997E-4</v>
      </c>
    </row>
    <row r="58" spans="2:13">
      <c r="B58" t="s">
        <v>2158</v>
      </c>
      <c r="C58" t="s">
        <v>2159</v>
      </c>
      <c r="D58" t="s">
        <v>123</v>
      </c>
      <c r="E58"/>
      <c r="F58" t="s">
        <v>962</v>
      </c>
      <c r="G58" t="s">
        <v>106</v>
      </c>
      <c r="H58" s="77">
        <v>3358.06</v>
      </c>
      <c r="I58" s="77">
        <v>11369.545599999996</v>
      </c>
      <c r="J58" s="77">
        <v>1469.53343129216</v>
      </c>
      <c r="K58" s="78">
        <v>2.3E-3</v>
      </c>
      <c r="L58" s="78">
        <v>5.9900000000000002E-2</v>
      </c>
      <c r="M58" s="78">
        <v>1.1000000000000001E-3</v>
      </c>
    </row>
    <row r="59" spans="2:13">
      <c r="B59" t="s">
        <v>2160</v>
      </c>
      <c r="C59" t="s">
        <v>2161</v>
      </c>
      <c r="D59" t="s">
        <v>123</v>
      </c>
      <c r="E59"/>
      <c r="F59" t="s">
        <v>962</v>
      </c>
      <c r="G59" t="s">
        <v>113</v>
      </c>
      <c r="H59" s="77">
        <v>1548.49</v>
      </c>
      <c r="I59" s="77">
        <v>9236.656100000002</v>
      </c>
      <c r="J59" s="77">
        <v>672.27778001039599</v>
      </c>
      <c r="K59" s="78">
        <v>2.3E-3</v>
      </c>
      <c r="L59" s="78">
        <v>2.7400000000000001E-2</v>
      </c>
      <c r="M59" s="78">
        <v>5.0000000000000001E-4</v>
      </c>
    </row>
    <row r="60" spans="2:13">
      <c r="B60" t="s">
        <v>2162</v>
      </c>
      <c r="C60" t="s">
        <v>2163</v>
      </c>
      <c r="D60" t="s">
        <v>123</v>
      </c>
      <c r="E60"/>
      <c r="F60" t="s">
        <v>962</v>
      </c>
      <c r="G60" t="s">
        <v>106</v>
      </c>
      <c r="H60" s="77">
        <v>253403.05</v>
      </c>
      <c r="I60" s="77">
        <v>86.886099999999956</v>
      </c>
      <c r="J60" s="77">
        <v>847.44213356286605</v>
      </c>
      <c r="K60" s="78">
        <v>3.0999999999999999E-3</v>
      </c>
      <c r="L60" s="78">
        <v>3.4500000000000003E-2</v>
      </c>
      <c r="M60" s="78">
        <v>5.9999999999999995E-4</v>
      </c>
    </row>
    <row r="61" spans="2:13">
      <c r="B61" t="s">
        <v>2164</v>
      </c>
      <c r="C61" t="s">
        <v>2165</v>
      </c>
      <c r="D61" t="s">
        <v>123</v>
      </c>
      <c r="E61"/>
      <c r="F61" t="s">
        <v>962</v>
      </c>
      <c r="G61" t="s">
        <v>106</v>
      </c>
      <c r="H61" s="77">
        <v>226437.18</v>
      </c>
      <c r="I61" s="77">
        <v>111.63989999999998</v>
      </c>
      <c r="J61" s="77">
        <v>973.00503482074203</v>
      </c>
      <c r="K61" s="78">
        <v>2.3E-3</v>
      </c>
      <c r="L61" s="78">
        <v>3.9699999999999999E-2</v>
      </c>
      <c r="M61" s="78">
        <v>6.9999999999999999E-4</v>
      </c>
    </row>
    <row r="62" spans="2:13">
      <c r="B62" t="s">
        <v>2166</v>
      </c>
      <c r="C62" t="s">
        <v>2167</v>
      </c>
      <c r="D62" t="s">
        <v>123</v>
      </c>
      <c r="E62"/>
      <c r="F62" t="s">
        <v>962</v>
      </c>
      <c r="G62" t="s">
        <v>106</v>
      </c>
      <c r="H62" s="77">
        <v>28344.59</v>
      </c>
      <c r="I62" s="77">
        <v>1E-4</v>
      </c>
      <c r="J62" s="77">
        <v>1.0909832691E-4</v>
      </c>
      <c r="K62" s="78">
        <v>2.0000000000000001E-4</v>
      </c>
      <c r="L62" s="78">
        <v>0</v>
      </c>
      <c r="M62" s="78">
        <v>0</v>
      </c>
    </row>
    <row r="63" spans="2:13">
      <c r="B63" t="s">
        <v>2168</v>
      </c>
      <c r="C63" t="s">
        <v>2169</v>
      </c>
      <c r="D63" t="s">
        <v>123</v>
      </c>
      <c r="E63"/>
      <c r="F63" t="s">
        <v>962</v>
      </c>
      <c r="G63" t="s">
        <v>106</v>
      </c>
      <c r="H63" s="77">
        <v>512640.22</v>
      </c>
      <c r="I63" s="77">
        <v>90.118700000000104</v>
      </c>
      <c r="J63" s="77">
        <v>1778.1791177714499</v>
      </c>
      <c r="K63" s="78">
        <v>1.8E-3</v>
      </c>
      <c r="L63" s="78">
        <v>7.2499999999999995E-2</v>
      </c>
      <c r="M63" s="78">
        <v>1.2999999999999999E-3</v>
      </c>
    </row>
    <row r="64" spans="2:13">
      <c r="B64" t="s">
        <v>2170</v>
      </c>
      <c r="C64" t="s">
        <v>2171</v>
      </c>
      <c r="D64" t="s">
        <v>123</v>
      </c>
      <c r="E64"/>
      <c r="F64" t="s">
        <v>962</v>
      </c>
      <c r="G64" t="s">
        <v>106</v>
      </c>
      <c r="H64" s="77">
        <v>4646.41</v>
      </c>
      <c r="I64" s="77">
        <v>220.06730000000016</v>
      </c>
      <c r="J64" s="77">
        <v>39.356906551596602</v>
      </c>
      <c r="K64" s="78">
        <v>2.0000000000000001E-4</v>
      </c>
      <c r="L64" s="78">
        <v>1.6000000000000001E-3</v>
      </c>
      <c r="M64" s="78">
        <v>0</v>
      </c>
    </row>
    <row r="65" spans="2:13">
      <c r="B65" t="s">
        <v>2172</v>
      </c>
      <c r="C65" t="s">
        <v>2173</v>
      </c>
      <c r="D65" t="s">
        <v>123</v>
      </c>
      <c r="E65"/>
      <c r="F65" t="s">
        <v>962</v>
      </c>
      <c r="G65" t="s">
        <v>106</v>
      </c>
      <c r="H65" s="77">
        <v>154972.94</v>
      </c>
      <c r="I65" s="77">
        <v>149.82930000000007</v>
      </c>
      <c r="J65" s="77">
        <v>893.71805921577595</v>
      </c>
      <c r="K65" s="78">
        <v>6.9999999999999999E-4</v>
      </c>
      <c r="L65" s="78">
        <v>3.6400000000000002E-2</v>
      </c>
      <c r="M65" s="78">
        <v>6.9999999999999999E-4</v>
      </c>
    </row>
    <row r="66" spans="2:13">
      <c r="B66" t="s">
        <v>2174</v>
      </c>
      <c r="C66" t="s">
        <v>2175</v>
      </c>
      <c r="D66" t="s">
        <v>123</v>
      </c>
      <c r="E66"/>
      <c r="F66" t="s">
        <v>962</v>
      </c>
      <c r="G66" t="s">
        <v>106</v>
      </c>
      <c r="H66" s="77">
        <v>17461.82</v>
      </c>
      <c r="I66" s="77">
        <v>81.126100000000037</v>
      </c>
      <c r="J66" s="77">
        <v>54.525294093272002</v>
      </c>
      <c r="K66" s="78">
        <v>2.0000000000000001E-4</v>
      </c>
      <c r="L66" s="78">
        <v>2.2000000000000001E-3</v>
      </c>
      <c r="M66" s="78">
        <v>0</v>
      </c>
    </row>
    <row r="67" spans="2:13">
      <c r="B67" t="s">
        <v>2176</v>
      </c>
      <c r="C67" t="s">
        <v>2177</v>
      </c>
      <c r="D67" t="s">
        <v>123</v>
      </c>
      <c r="E67"/>
      <c r="F67" t="s">
        <v>1013</v>
      </c>
      <c r="G67" t="s">
        <v>106</v>
      </c>
      <c r="H67" s="77">
        <v>1443.32</v>
      </c>
      <c r="I67" s="77">
        <v>4245.3095000000076</v>
      </c>
      <c r="J67" s="77">
        <v>235.84132073921501</v>
      </c>
      <c r="K67" s="78">
        <v>1E-4</v>
      </c>
      <c r="L67" s="78">
        <v>9.5999999999999992E-3</v>
      </c>
      <c r="M67" s="78">
        <v>2.0000000000000001E-4</v>
      </c>
    </row>
    <row r="68" spans="2:13">
      <c r="B68" t="s">
        <v>2178</v>
      </c>
      <c r="C68" t="s">
        <v>2179</v>
      </c>
      <c r="D68" t="s">
        <v>123</v>
      </c>
      <c r="E68"/>
      <c r="F68" t="s">
        <v>1013</v>
      </c>
      <c r="G68" t="s">
        <v>106</v>
      </c>
      <c r="H68" s="77">
        <v>4379.6000000000004</v>
      </c>
      <c r="I68" s="77">
        <v>3362.7687999999989</v>
      </c>
      <c r="J68" s="77">
        <v>566.86464028211503</v>
      </c>
      <c r="K68" s="78">
        <v>1E-4</v>
      </c>
      <c r="L68" s="78">
        <v>2.3099999999999999E-2</v>
      </c>
      <c r="M68" s="78">
        <v>4.0000000000000002E-4</v>
      </c>
    </row>
    <row r="69" spans="2:13">
      <c r="B69" t="s">
        <v>2180</v>
      </c>
      <c r="C69" t="s">
        <v>2181</v>
      </c>
      <c r="D69" t="s">
        <v>123</v>
      </c>
      <c r="E69"/>
      <c r="F69" t="s">
        <v>1410</v>
      </c>
      <c r="G69" t="s">
        <v>102</v>
      </c>
      <c r="H69" s="77">
        <v>164446</v>
      </c>
      <c r="I69" s="77">
        <v>183</v>
      </c>
      <c r="J69" s="77">
        <v>300.93617999999998</v>
      </c>
      <c r="K69" s="78">
        <v>2.9999999999999997E-4</v>
      </c>
      <c r="L69" s="78">
        <v>1.23E-2</v>
      </c>
      <c r="M69" s="78">
        <v>2.0000000000000001E-4</v>
      </c>
    </row>
    <row r="70" spans="2:13">
      <c r="B70" t="s">
        <v>2182</v>
      </c>
      <c r="C70" t="s">
        <v>2183</v>
      </c>
      <c r="D70" t="s">
        <v>123</v>
      </c>
      <c r="E70"/>
      <c r="F70" t="s">
        <v>614</v>
      </c>
      <c r="G70" t="s">
        <v>106</v>
      </c>
      <c r="H70" s="77">
        <v>1937962.97</v>
      </c>
      <c r="I70" s="77">
        <v>1E-4</v>
      </c>
      <c r="J70" s="77">
        <v>7.4592194715300004E-3</v>
      </c>
      <c r="K70" s="78">
        <v>4.0000000000000002E-4</v>
      </c>
      <c r="L70" s="78">
        <v>0</v>
      </c>
      <c r="M70" s="78">
        <v>0</v>
      </c>
    </row>
    <row r="71" spans="2:13">
      <c r="B71" t="s">
        <v>2184</v>
      </c>
      <c r="C71" t="s">
        <v>2185</v>
      </c>
      <c r="D71" t="s">
        <v>123</v>
      </c>
      <c r="E71"/>
      <c r="F71" t="s">
        <v>1449</v>
      </c>
      <c r="G71" t="s">
        <v>106</v>
      </c>
      <c r="H71" s="77">
        <v>10792.6</v>
      </c>
      <c r="I71" s="77">
        <v>704.57379999999955</v>
      </c>
      <c r="J71" s="77">
        <v>292.68501113244099</v>
      </c>
      <c r="K71" s="78">
        <v>1E-4</v>
      </c>
      <c r="L71" s="78">
        <v>1.1900000000000001E-2</v>
      </c>
      <c r="M71" s="78">
        <v>2.0000000000000001E-4</v>
      </c>
    </row>
    <row r="72" spans="2:13">
      <c r="B72" t="s">
        <v>220</v>
      </c>
      <c r="C72" s="16"/>
      <c r="D72" s="16"/>
      <c r="E72" s="16"/>
    </row>
    <row r="73" spans="2:13">
      <c r="B73" t="s">
        <v>308</v>
      </c>
      <c r="C73" s="16"/>
      <c r="D73" s="16"/>
      <c r="E73" s="16"/>
    </row>
    <row r="74" spans="2:13">
      <c r="B74" t="s">
        <v>309</v>
      </c>
      <c r="C74" s="16"/>
      <c r="D74" s="16"/>
      <c r="E74" s="16"/>
    </row>
    <row r="75" spans="2:13">
      <c r="B75" t="s">
        <v>310</v>
      </c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30" workbookViewId="0">
      <selection activeCell="F148" sqref="F1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22" width="1.7109375" style="19" customWidth="1"/>
    <col min="23" max="23" width="15.42578125" style="16" bestFit="1" customWidth="1"/>
    <col min="24" max="24" width="6.7109375" style="93" bestFit="1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  <c r="X1" s="93"/>
    </row>
    <row r="2" spans="2:55" s="1" customFormat="1">
      <c r="B2" s="2" t="s">
        <v>1</v>
      </c>
      <c r="C2" s="12" t="s">
        <v>2664</v>
      </c>
      <c r="X2" s="93"/>
    </row>
    <row r="3" spans="2:55" s="1" customFormat="1">
      <c r="B3" s="2" t="s">
        <v>2</v>
      </c>
      <c r="C3" s="26" t="s">
        <v>2665</v>
      </c>
      <c r="X3" s="93"/>
    </row>
    <row r="4" spans="2:55" s="1" customFormat="1">
      <c r="B4" s="2" t="s">
        <v>3</v>
      </c>
      <c r="C4" s="83" t="s">
        <v>196</v>
      </c>
      <c r="X4" s="93"/>
    </row>
    <row r="6" spans="2:55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55" ht="26.25" customHeight="1">
      <c r="B7" s="117" t="s">
        <v>139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X8" s="94"/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X9" s="94"/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X10" s="95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38668134.383000001</v>
      </c>
      <c r="G11" s="7"/>
      <c r="H11" s="75">
        <v>130364.93185228793</v>
      </c>
      <c r="I11" s="7"/>
      <c r="J11" s="76">
        <v>1</v>
      </c>
      <c r="K11" s="76">
        <v>9.8100000000000007E-2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X11" s="95"/>
      <c r="BC11" s="16"/>
    </row>
    <row r="12" spans="2:55">
      <c r="B12" s="79" t="s">
        <v>204</v>
      </c>
      <c r="C12" s="16"/>
      <c r="F12" s="81">
        <v>6238526.6799999997</v>
      </c>
      <c r="H12" s="81">
        <v>11072.201212017309</v>
      </c>
      <c r="J12" s="80">
        <v>8.4900000000000003E-2</v>
      </c>
      <c r="K12" s="80">
        <v>8.3000000000000001E-3</v>
      </c>
    </row>
    <row r="13" spans="2:55">
      <c r="B13" s="79" t="s">
        <v>2186</v>
      </c>
      <c r="C13" s="16"/>
      <c r="F13" s="81">
        <v>205670.08</v>
      </c>
      <c r="H13" s="81">
        <v>725.03634681844289</v>
      </c>
      <c r="J13" s="80">
        <v>5.5999999999999999E-3</v>
      </c>
      <c r="K13" s="80">
        <v>5.0000000000000001E-4</v>
      </c>
    </row>
    <row r="14" spans="2:55">
      <c r="B14" t="s">
        <v>2187</v>
      </c>
      <c r="C14" t="s">
        <v>2188</v>
      </c>
      <c r="D14" t="s">
        <v>106</v>
      </c>
      <c r="E14" s="86">
        <v>44560</v>
      </c>
      <c r="F14" s="77">
        <v>11061.96</v>
      </c>
      <c r="G14" s="77">
        <v>102.71590000000009</v>
      </c>
      <c r="H14" s="77">
        <v>43.733845929042403</v>
      </c>
      <c r="I14" s="78">
        <v>1E-4</v>
      </c>
      <c r="J14" s="78">
        <v>2.9999999999999997E-4</v>
      </c>
      <c r="K14" s="78">
        <v>0</v>
      </c>
      <c r="W14" s="92"/>
    </row>
    <row r="15" spans="2:55">
      <c r="B15" t="s">
        <v>2189</v>
      </c>
      <c r="C15" t="s">
        <v>2190</v>
      </c>
      <c r="D15" t="s">
        <v>106</v>
      </c>
      <c r="E15" s="86">
        <v>44621</v>
      </c>
      <c r="F15" s="77">
        <v>19905.11</v>
      </c>
      <c r="G15" s="77">
        <v>80.816400000000058</v>
      </c>
      <c r="H15" s="77">
        <v>61.917297681135999</v>
      </c>
      <c r="I15" s="78">
        <v>1E-4</v>
      </c>
      <c r="J15" s="78">
        <v>5.0000000000000001E-4</v>
      </c>
      <c r="K15" s="78">
        <v>0</v>
      </c>
      <c r="W15" s="92"/>
    </row>
    <row r="16" spans="2:55">
      <c r="B16" t="s">
        <v>2191</v>
      </c>
      <c r="C16" t="s">
        <v>2192</v>
      </c>
      <c r="D16" t="s">
        <v>106</v>
      </c>
      <c r="E16" s="86">
        <v>44581</v>
      </c>
      <c r="F16" s="77">
        <v>5585.87</v>
      </c>
      <c r="G16" s="77">
        <v>111.79520000000019</v>
      </c>
      <c r="H16" s="77">
        <v>24.035983237685802</v>
      </c>
      <c r="I16" s="78">
        <v>0</v>
      </c>
      <c r="J16" s="78">
        <v>2.0000000000000001E-4</v>
      </c>
      <c r="K16" s="78">
        <v>0</v>
      </c>
      <c r="W16" s="92"/>
    </row>
    <row r="17" spans="2:23">
      <c r="B17" t="s">
        <v>2193</v>
      </c>
      <c r="C17" t="s">
        <v>2194</v>
      </c>
      <c r="D17" t="s">
        <v>106</v>
      </c>
      <c r="E17" s="86">
        <v>44279</v>
      </c>
      <c r="F17" s="77">
        <v>14215.65</v>
      </c>
      <c r="G17" s="77">
        <v>101.1168999999999</v>
      </c>
      <c r="H17" s="77">
        <v>55.327160265577596</v>
      </c>
      <c r="I17" s="78">
        <v>1.6000000000000001E-3</v>
      </c>
      <c r="J17" s="78">
        <v>4.0000000000000002E-4</v>
      </c>
      <c r="K17" s="78">
        <v>0</v>
      </c>
      <c r="W17" s="92"/>
    </row>
    <row r="18" spans="2:23">
      <c r="B18" t="s">
        <v>2195</v>
      </c>
      <c r="C18" t="s">
        <v>2196</v>
      </c>
      <c r="D18" t="s">
        <v>106</v>
      </c>
      <c r="E18" s="86">
        <v>44196</v>
      </c>
      <c r="F18" s="77">
        <v>66204</v>
      </c>
      <c r="G18" s="77">
        <v>109.684</v>
      </c>
      <c r="H18" s="77">
        <v>279.49588694063999</v>
      </c>
      <c r="I18" s="78">
        <v>6.9999999999999999E-4</v>
      </c>
      <c r="J18" s="78">
        <v>2.0999999999999999E-3</v>
      </c>
      <c r="K18" s="78">
        <v>2.0000000000000001E-4</v>
      </c>
      <c r="W18" s="92"/>
    </row>
    <row r="19" spans="2:23">
      <c r="B19" t="s">
        <v>2197</v>
      </c>
      <c r="C19" t="s">
        <v>2198</v>
      </c>
      <c r="D19" t="s">
        <v>106</v>
      </c>
      <c r="E19" s="86">
        <v>44257</v>
      </c>
      <c r="F19" s="77">
        <v>19172.45</v>
      </c>
      <c r="G19" s="77">
        <v>100.79219999999999</v>
      </c>
      <c r="H19" s="77">
        <v>74.379362139116097</v>
      </c>
      <c r="I19" s="78">
        <v>2.0999999999999999E-3</v>
      </c>
      <c r="J19" s="78">
        <v>5.9999999999999995E-4</v>
      </c>
      <c r="K19" s="78">
        <v>1E-4</v>
      </c>
    </row>
    <row r="20" spans="2:23">
      <c r="B20" t="s">
        <v>2199</v>
      </c>
      <c r="C20" t="s">
        <v>2200</v>
      </c>
      <c r="D20" t="s">
        <v>106</v>
      </c>
      <c r="E20" s="86">
        <v>43850</v>
      </c>
      <c r="F20" s="77">
        <v>69525.039999999994</v>
      </c>
      <c r="G20" s="77">
        <v>69.561100000000167</v>
      </c>
      <c r="H20" s="77">
        <v>186.146810625245</v>
      </c>
      <c r="I20" s="78">
        <v>1.1999999999999999E-3</v>
      </c>
      <c r="J20" s="78">
        <v>1.4E-3</v>
      </c>
      <c r="K20" s="78">
        <v>1E-4</v>
      </c>
      <c r="W20" s="92"/>
    </row>
    <row r="21" spans="2:23">
      <c r="B21" s="79" t="s">
        <v>2201</v>
      </c>
      <c r="C21" s="16"/>
      <c r="F21" s="81">
        <v>88.85</v>
      </c>
      <c r="H21" s="81">
        <v>216.43844305460499</v>
      </c>
      <c r="J21" s="80">
        <v>1.6999999999999999E-3</v>
      </c>
      <c r="K21" s="80">
        <v>2.0000000000000001E-4</v>
      </c>
    </row>
    <row r="22" spans="2:23">
      <c r="B22" t="s">
        <v>2202</v>
      </c>
      <c r="C22" t="s">
        <v>2203</v>
      </c>
      <c r="D22" t="s">
        <v>106</v>
      </c>
      <c r="E22" s="86">
        <v>45103</v>
      </c>
      <c r="F22" s="77">
        <v>8.4499999999999993</v>
      </c>
      <c r="G22" s="77">
        <v>126356.95</v>
      </c>
      <c r="H22" s="77">
        <v>41.096397596475001</v>
      </c>
      <c r="I22" s="78">
        <v>0</v>
      </c>
      <c r="J22" s="78">
        <v>2.9999999999999997E-4</v>
      </c>
      <c r="K22" s="78">
        <v>0</v>
      </c>
      <c r="W22" s="92"/>
    </row>
    <row r="23" spans="2:23">
      <c r="B23" t="s">
        <v>2204</v>
      </c>
      <c r="C23" t="s">
        <v>2205</v>
      </c>
      <c r="D23" t="s">
        <v>102</v>
      </c>
      <c r="E23" s="86">
        <v>45158</v>
      </c>
      <c r="F23" s="77">
        <v>70.209999999999994</v>
      </c>
      <c r="G23" s="77">
        <v>179087.5435</v>
      </c>
      <c r="H23" s="77">
        <v>125.73736429135</v>
      </c>
      <c r="I23" s="78">
        <v>0</v>
      </c>
      <c r="J23" s="78">
        <v>1E-3</v>
      </c>
      <c r="K23" s="78">
        <v>1E-4</v>
      </c>
      <c r="W23" s="92"/>
    </row>
    <row r="24" spans="2:23">
      <c r="B24" t="s">
        <v>2206</v>
      </c>
      <c r="C24" t="s">
        <v>2207</v>
      </c>
      <c r="D24" t="s">
        <v>106</v>
      </c>
      <c r="E24" s="86">
        <v>45103</v>
      </c>
      <c r="F24" s="77">
        <v>10.19</v>
      </c>
      <c r="G24" s="77">
        <v>126473.8</v>
      </c>
      <c r="H24" s="77">
        <v>49.604681166779997</v>
      </c>
      <c r="I24" s="78">
        <v>0</v>
      </c>
      <c r="J24" s="78">
        <v>4.0000000000000002E-4</v>
      </c>
      <c r="K24" s="78">
        <v>0</v>
      </c>
      <c r="W24" s="92"/>
    </row>
    <row r="25" spans="2:23">
      <c r="B25" s="79" t="s">
        <v>2208</v>
      </c>
      <c r="C25" s="16"/>
      <c r="F25" s="81">
        <v>2020333.33</v>
      </c>
      <c r="H25" s="81">
        <v>1938.096035753385</v>
      </c>
      <c r="J25" s="80">
        <v>1.49E-2</v>
      </c>
      <c r="K25" s="80">
        <v>1.5E-3</v>
      </c>
    </row>
    <row r="26" spans="2:23">
      <c r="B26" t="s">
        <v>2209</v>
      </c>
      <c r="C26" t="s">
        <v>2210</v>
      </c>
      <c r="D26" t="s">
        <v>102</v>
      </c>
      <c r="E26" s="86">
        <v>43614</v>
      </c>
      <c r="F26" s="77">
        <v>1146036.06</v>
      </c>
      <c r="G26" s="77">
        <v>95.399419999999822</v>
      </c>
      <c r="H26" s="77">
        <v>1093.3117542308501</v>
      </c>
      <c r="I26" s="78">
        <v>3.3999999999999998E-3</v>
      </c>
      <c r="J26" s="78">
        <v>8.3999999999999995E-3</v>
      </c>
      <c r="K26" s="78">
        <v>8.0000000000000004E-4</v>
      </c>
      <c r="W26" s="92"/>
    </row>
    <row r="27" spans="2:23">
      <c r="B27" t="s">
        <v>2211</v>
      </c>
      <c r="C27" t="s">
        <v>2212</v>
      </c>
      <c r="D27" t="s">
        <v>102</v>
      </c>
      <c r="E27" s="86">
        <v>44655</v>
      </c>
      <c r="F27" s="77">
        <v>874297.27</v>
      </c>
      <c r="G27" s="77">
        <v>96.624375999999984</v>
      </c>
      <c r="H27" s="77">
        <v>844.78428152253503</v>
      </c>
      <c r="I27" s="78">
        <v>2.8999999999999998E-3</v>
      </c>
      <c r="J27" s="78">
        <v>6.4999999999999997E-3</v>
      </c>
      <c r="K27" s="78">
        <v>5.9999999999999995E-4</v>
      </c>
      <c r="W27" s="92"/>
    </row>
    <row r="28" spans="2:23">
      <c r="B28" s="79" t="s">
        <v>2213</v>
      </c>
      <c r="C28" s="16"/>
      <c r="F28" s="81">
        <v>4012434.42</v>
      </c>
      <c r="H28" s="81">
        <v>8192.6303863908761</v>
      </c>
      <c r="J28" s="80">
        <v>6.2799999999999995E-2</v>
      </c>
      <c r="K28" s="80">
        <v>6.1999999999999998E-3</v>
      </c>
    </row>
    <row r="29" spans="2:23">
      <c r="B29" t="s">
        <v>2214</v>
      </c>
      <c r="C29" t="s">
        <v>2215</v>
      </c>
      <c r="D29" t="s">
        <v>102</v>
      </c>
      <c r="E29" s="86">
        <v>44166</v>
      </c>
      <c r="F29" s="77">
        <v>375244.3</v>
      </c>
      <c r="G29" s="77">
        <v>50.583084999999997</v>
      </c>
      <c r="H29" s="77">
        <v>189.81014322665499</v>
      </c>
      <c r="I29" s="78">
        <v>1E-3</v>
      </c>
      <c r="J29" s="78">
        <v>1.5E-3</v>
      </c>
      <c r="K29" s="78">
        <v>1E-4</v>
      </c>
      <c r="W29" s="92"/>
    </row>
    <row r="30" spans="2:23">
      <c r="B30" t="s">
        <v>2216</v>
      </c>
      <c r="C30" t="s">
        <v>2217</v>
      </c>
      <c r="D30" t="s">
        <v>102</v>
      </c>
      <c r="E30" s="86">
        <v>44048</v>
      </c>
      <c r="F30" s="77">
        <v>312605.67</v>
      </c>
      <c r="G30" s="77">
        <v>139.68743400000005</v>
      </c>
      <c r="H30" s="77">
        <v>436.67083896150803</v>
      </c>
      <c r="I30" s="78">
        <v>4.0000000000000002E-4</v>
      </c>
      <c r="J30" s="78">
        <v>3.3E-3</v>
      </c>
      <c r="K30" s="78">
        <v>2.9999999999999997E-4</v>
      </c>
      <c r="W30" s="92"/>
    </row>
    <row r="31" spans="2:23">
      <c r="B31" t="s">
        <v>2218</v>
      </c>
      <c r="C31" t="s">
        <v>2219</v>
      </c>
      <c r="D31" t="s">
        <v>106</v>
      </c>
      <c r="E31" s="86">
        <v>44759</v>
      </c>
      <c r="F31" s="77">
        <v>34117.14</v>
      </c>
      <c r="G31" s="77">
        <v>100.87829999999971</v>
      </c>
      <c r="H31" s="77">
        <v>132.47022794554599</v>
      </c>
      <c r="I31" s="78">
        <v>3.5999999999999999E-3</v>
      </c>
      <c r="J31" s="78">
        <v>1E-3</v>
      </c>
      <c r="K31" s="78">
        <v>1E-4</v>
      </c>
    </row>
    <row r="32" spans="2:23">
      <c r="B32" t="s">
        <v>2220</v>
      </c>
      <c r="C32" t="s">
        <v>2221</v>
      </c>
      <c r="D32" t="s">
        <v>110</v>
      </c>
      <c r="E32" s="86">
        <v>44743</v>
      </c>
      <c r="F32" s="77">
        <v>31259.69</v>
      </c>
      <c r="G32" s="77">
        <v>92.325100000000063</v>
      </c>
      <c r="H32" s="77">
        <v>117.101641261761</v>
      </c>
      <c r="I32" s="78">
        <v>2.0000000000000001E-4</v>
      </c>
      <c r="J32" s="78">
        <v>8.9999999999999998E-4</v>
      </c>
      <c r="K32" s="78">
        <v>1E-4</v>
      </c>
      <c r="W32" s="92"/>
    </row>
    <row r="33" spans="2:23">
      <c r="B33" t="s">
        <v>2222</v>
      </c>
      <c r="C33" t="s">
        <v>2223</v>
      </c>
      <c r="D33" t="s">
        <v>106</v>
      </c>
      <c r="E33" s="86">
        <v>43556</v>
      </c>
      <c r="F33" s="77">
        <v>120128.27</v>
      </c>
      <c r="G33" s="77">
        <v>118.49629999999989</v>
      </c>
      <c r="H33" s="77">
        <v>547.895739980234</v>
      </c>
      <c r="I33" s="78">
        <v>2.0000000000000001E-4</v>
      </c>
      <c r="J33" s="78">
        <v>4.1999999999999997E-3</v>
      </c>
      <c r="K33" s="78">
        <v>4.0000000000000002E-4</v>
      </c>
      <c r="W33" s="92"/>
    </row>
    <row r="34" spans="2:23">
      <c r="B34" t="s">
        <v>2224</v>
      </c>
      <c r="C34" t="s">
        <v>2225</v>
      </c>
      <c r="D34" t="s">
        <v>102</v>
      </c>
      <c r="E34" s="86">
        <v>44317</v>
      </c>
      <c r="F34" s="77">
        <v>559988</v>
      </c>
      <c r="G34" s="77">
        <v>105.353357</v>
      </c>
      <c r="H34" s="77">
        <v>589.96615679716001</v>
      </c>
      <c r="I34" s="78">
        <v>2.9999999999999997E-4</v>
      </c>
      <c r="J34" s="78">
        <v>4.4999999999999997E-3</v>
      </c>
      <c r="K34" s="78">
        <v>4.0000000000000002E-4</v>
      </c>
      <c r="W34" s="92"/>
    </row>
    <row r="35" spans="2:23">
      <c r="B35" t="s">
        <v>2226</v>
      </c>
      <c r="C35" t="s">
        <v>2227</v>
      </c>
      <c r="D35" t="s">
        <v>106</v>
      </c>
      <c r="E35" s="86">
        <v>42736</v>
      </c>
      <c r="F35" s="77">
        <v>149567.65</v>
      </c>
      <c r="G35" s="77">
        <v>115.08449999999996</v>
      </c>
      <c r="H35" s="77">
        <v>662.52522215019803</v>
      </c>
      <c r="I35" s="78">
        <v>3.7000000000000002E-3</v>
      </c>
      <c r="J35" s="78">
        <v>5.1000000000000004E-3</v>
      </c>
      <c r="K35" s="78">
        <v>5.0000000000000001E-4</v>
      </c>
      <c r="W35" s="92"/>
    </row>
    <row r="36" spans="2:23">
      <c r="B36" t="s">
        <v>2228</v>
      </c>
      <c r="C36" t="s">
        <v>2229</v>
      </c>
      <c r="D36" t="s">
        <v>106</v>
      </c>
      <c r="E36" s="86">
        <v>43755</v>
      </c>
      <c r="F36" s="77">
        <v>11399.34</v>
      </c>
      <c r="G36" s="77">
        <v>172.57619999999994</v>
      </c>
      <c r="H36" s="77">
        <v>75.719636470960907</v>
      </c>
      <c r="I36" s="78">
        <v>2.3E-3</v>
      </c>
      <c r="J36" s="78">
        <v>5.9999999999999995E-4</v>
      </c>
      <c r="K36" s="78">
        <v>1E-4</v>
      </c>
    </row>
    <row r="37" spans="2:23">
      <c r="B37" t="s">
        <v>2230</v>
      </c>
      <c r="C37" t="s">
        <v>2231</v>
      </c>
      <c r="D37" t="s">
        <v>106</v>
      </c>
      <c r="E37" s="86">
        <v>43466</v>
      </c>
      <c r="F37" s="77">
        <v>46085.55</v>
      </c>
      <c r="G37" s="77">
        <v>159.9</v>
      </c>
      <c r="H37" s="77">
        <v>283.63586783804999</v>
      </c>
      <c r="I37" s="78">
        <v>6.9999999999999999E-4</v>
      </c>
      <c r="J37" s="78">
        <v>2.2000000000000001E-3</v>
      </c>
      <c r="K37" s="78">
        <v>2.0000000000000001E-4</v>
      </c>
      <c r="W37" s="92"/>
    </row>
    <row r="38" spans="2:23">
      <c r="B38" t="s">
        <v>2232</v>
      </c>
      <c r="C38" t="s">
        <v>2233</v>
      </c>
      <c r="D38" t="s">
        <v>106</v>
      </c>
      <c r="E38" s="86">
        <v>42979</v>
      </c>
      <c r="F38" s="77">
        <v>19436.439999999999</v>
      </c>
      <c r="G38" s="77">
        <v>120.38980000000002</v>
      </c>
      <c r="H38" s="77">
        <v>90.064641794768903</v>
      </c>
      <c r="I38" s="78">
        <v>4.0000000000000002E-4</v>
      </c>
      <c r="J38" s="78">
        <v>6.9999999999999999E-4</v>
      </c>
      <c r="K38" s="78">
        <v>1E-4</v>
      </c>
      <c r="W38" s="92"/>
    </row>
    <row r="39" spans="2:23">
      <c r="B39" t="s">
        <v>2234</v>
      </c>
      <c r="C39" t="s">
        <v>2235</v>
      </c>
      <c r="D39" t="s">
        <v>106</v>
      </c>
      <c r="E39" s="86">
        <v>44317</v>
      </c>
      <c r="F39" s="77">
        <v>35069.379999999997</v>
      </c>
      <c r="G39" s="77">
        <v>124.24439999999979</v>
      </c>
      <c r="H39" s="77">
        <v>167.70763020340701</v>
      </c>
      <c r="I39" s="78">
        <v>0</v>
      </c>
      <c r="J39" s="78">
        <v>1.2999999999999999E-3</v>
      </c>
      <c r="K39" s="78">
        <v>1E-4</v>
      </c>
      <c r="W39" s="92"/>
    </row>
    <row r="40" spans="2:23">
      <c r="B40" t="s">
        <v>2236</v>
      </c>
      <c r="C40" t="s">
        <v>2237</v>
      </c>
      <c r="D40" t="s">
        <v>106</v>
      </c>
      <c r="E40" s="86">
        <v>43556</v>
      </c>
      <c r="F40" s="77">
        <v>90565.33</v>
      </c>
      <c r="G40" s="77">
        <v>139.68280000000007</v>
      </c>
      <c r="H40" s="77">
        <v>486.91462258820098</v>
      </c>
      <c r="I40" s="78">
        <v>1.6000000000000001E-3</v>
      </c>
      <c r="J40" s="78">
        <v>3.7000000000000002E-3</v>
      </c>
      <c r="K40" s="78">
        <v>4.0000000000000002E-4</v>
      </c>
      <c r="W40" s="92"/>
    </row>
    <row r="41" spans="2:23">
      <c r="B41" t="s">
        <v>2238</v>
      </c>
      <c r="C41" t="s">
        <v>2239</v>
      </c>
      <c r="D41" t="s">
        <v>102</v>
      </c>
      <c r="E41" s="86">
        <v>43739</v>
      </c>
      <c r="F41" s="77">
        <v>753492.69</v>
      </c>
      <c r="G41" s="77">
        <v>105.96142699999996</v>
      </c>
      <c r="H41" s="77">
        <v>798.41160666468602</v>
      </c>
      <c r="I41" s="78">
        <v>1.2999999999999999E-3</v>
      </c>
      <c r="J41" s="78">
        <v>6.1000000000000004E-3</v>
      </c>
      <c r="K41" s="78">
        <v>5.9999999999999995E-4</v>
      </c>
      <c r="W41" s="92"/>
    </row>
    <row r="42" spans="2:23">
      <c r="B42" t="s">
        <v>2240</v>
      </c>
      <c r="C42" t="s">
        <v>2241</v>
      </c>
      <c r="D42" t="s">
        <v>102</v>
      </c>
      <c r="E42" s="86">
        <v>44104</v>
      </c>
      <c r="F42" s="77">
        <v>522535.89</v>
      </c>
      <c r="G42" s="77">
        <v>69.301680000000005</v>
      </c>
      <c r="H42" s="77">
        <v>362.126150372952</v>
      </c>
      <c r="I42" s="78">
        <v>5.0000000000000001E-4</v>
      </c>
      <c r="J42" s="78">
        <v>2.8E-3</v>
      </c>
      <c r="K42" s="78">
        <v>2.9999999999999997E-4</v>
      </c>
      <c r="W42" s="92"/>
    </row>
    <row r="43" spans="2:23">
      <c r="B43" t="s">
        <v>2242</v>
      </c>
      <c r="C43" t="s">
        <v>2243</v>
      </c>
      <c r="D43" t="s">
        <v>106</v>
      </c>
      <c r="E43" s="86">
        <v>42555</v>
      </c>
      <c r="F43" s="77">
        <v>18954.21</v>
      </c>
      <c r="G43" s="77">
        <v>100.13479999999997</v>
      </c>
      <c r="H43" s="77">
        <v>73.053097298782902</v>
      </c>
      <c r="I43" s="78">
        <v>3.5000000000000001E-3</v>
      </c>
      <c r="J43" s="78">
        <v>5.9999999999999995E-4</v>
      </c>
      <c r="K43" s="78">
        <v>1E-4</v>
      </c>
      <c r="W43" s="92"/>
    </row>
    <row r="44" spans="2:23">
      <c r="B44" t="s">
        <v>2244</v>
      </c>
      <c r="C44" t="s">
        <v>2245</v>
      </c>
      <c r="D44" t="s">
        <v>106</v>
      </c>
      <c r="E44" s="86">
        <v>44760</v>
      </c>
      <c r="F44" s="77">
        <v>474741.12</v>
      </c>
      <c r="G44" s="77">
        <v>105.34789999999991</v>
      </c>
      <c r="H44" s="77">
        <v>1924.9996015720899</v>
      </c>
      <c r="I44" s="78">
        <v>4.0000000000000002E-4</v>
      </c>
      <c r="J44" s="78">
        <v>1.4800000000000001E-2</v>
      </c>
      <c r="K44" s="78">
        <v>1.4E-3</v>
      </c>
      <c r="W44" s="92"/>
    </row>
    <row r="45" spans="2:23">
      <c r="B45" t="s">
        <v>2246</v>
      </c>
      <c r="C45" t="s">
        <v>2247</v>
      </c>
      <c r="D45" t="s">
        <v>106</v>
      </c>
      <c r="E45" s="86">
        <v>45093</v>
      </c>
      <c r="F45" s="77">
        <v>9485.52</v>
      </c>
      <c r="G45" s="77">
        <v>125.06089999999995</v>
      </c>
      <c r="H45" s="77">
        <v>45.659442547786298</v>
      </c>
      <c r="I45" s="78">
        <v>1E-4</v>
      </c>
      <c r="J45" s="78">
        <v>4.0000000000000002E-4</v>
      </c>
      <c r="K45" s="78">
        <v>0</v>
      </c>
      <c r="W45" s="92"/>
    </row>
    <row r="46" spans="2:23">
      <c r="B46" t="s">
        <v>2248</v>
      </c>
      <c r="C46" t="s">
        <v>2249</v>
      </c>
      <c r="D46" t="s">
        <v>106</v>
      </c>
      <c r="E46" s="86">
        <v>42403</v>
      </c>
      <c r="F46" s="77">
        <v>207006.18</v>
      </c>
      <c r="G46" s="77">
        <v>121.0806</v>
      </c>
      <c r="H46" s="77">
        <v>964.73000608237703</v>
      </c>
      <c r="I46" s="78">
        <v>4.1000000000000003E-3</v>
      </c>
      <c r="J46" s="78">
        <v>7.4000000000000003E-3</v>
      </c>
      <c r="K46" s="78">
        <v>6.9999999999999999E-4</v>
      </c>
      <c r="W46" s="92"/>
    </row>
    <row r="47" spans="2:23">
      <c r="B47" t="s">
        <v>2250</v>
      </c>
      <c r="C47" t="s">
        <v>2251</v>
      </c>
      <c r="D47" t="s">
        <v>102</v>
      </c>
      <c r="E47" s="86">
        <v>44308</v>
      </c>
      <c r="F47" s="77">
        <v>44219.76</v>
      </c>
      <c r="G47" s="77">
        <v>100.90159300000001</v>
      </c>
      <c r="H47" s="77">
        <v>44.618442260776803</v>
      </c>
      <c r="I47" s="78">
        <v>2.0999999999999999E-3</v>
      </c>
      <c r="J47" s="78">
        <v>2.9999999999999997E-4</v>
      </c>
      <c r="K47" s="78">
        <v>0</v>
      </c>
      <c r="W47" s="92"/>
    </row>
    <row r="48" spans="2:23">
      <c r="B48" t="s">
        <v>2252</v>
      </c>
      <c r="C48" t="s">
        <v>2253</v>
      </c>
      <c r="D48" t="s">
        <v>102</v>
      </c>
      <c r="E48" s="86">
        <v>44311</v>
      </c>
      <c r="F48" s="77">
        <v>196532.29</v>
      </c>
      <c r="G48" s="77">
        <v>101.0264879999999</v>
      </c>
      <c r="H48" s="77">
        <v>198.54967037297499</v>
      </c>
      <c r="I48" s="78">
        <v>2.0999999999999999E-3</v>
      </c>
      <c r="J48" s="78">
        <v>1.5E-3</v>
      </c>
      <c r="K48" s="78">
        <v>1E-4</v>
      </c>
    </row>
    <row r="49" spans="2:23">
      <c r="B49" s="79" t="s">
        <v>218</v>
      </c>
      <c r="C49" s="16"/>
      <c r="F49" s="81">
        <v>32429607.703000002</v>
      </c>
      <c r="H49" s="81">
        <v>119292.73064027063</v>
      </c>
      <c r="J49" s="80">
        <v>0.91510000000000002</v>
      </c>
      <c r="K49" s="80">
        <v>8.9800000000000005E-2</v>
      </c>
    </row>
    <row r="50" spans="2:23">
      <c r="B50" s="79" t="s">
        <v>2254</v>
      </c>
      <c r="C50" s="16"/>
      <c r="F50" s="81">
        <v>1137103.24</v>
      </c>
      <c r="H50" s="81">
        <v>4855.8549950106653</v>
      </c>
      <c r="J50" s="80">
        <v>3.7199999999999997E-2</v>
      </c>
      <c r="K50" s="80">
        <v>3.7000000000000002E-3</v>
      </c>
    </row>
    <row r="51" spans="2:23">
      <c r="B51" t="s">
        <v>2255</v>
      </c>
      <c r="C51" t="s">
        <v>2256</v>
      </c>
      <c r="D51" t="s">
        <v>106</v>
      </c>
      <c r="E51" s="86">
        <v>43795</v>
      </c>
      <c r="F51" s="77">
        <v>177266.78</v>
      </c>
      <c r="G51" s="77">
        <v>147.65119999999931</v>
      </c>
      <c r="H51" s="77">
        <v>1007.42389577686</v>
      </c>
      <c r="I51" s="78">
        <v>2.3999999999999998E-3</v>
      </c>
      <c r="J51" s="78">
        <v>7.7000000000000002E-3</v>
      </c>
      <c r="K51" s="78">
        <v>8.0000000000000004E-4</v>
      </c>
      <c r="W51" s="92"/>
    </row>
    <row r="52" spans="2:23">
      <c r="B52" t="s">
        <v>2257</v>
      </c>
      <c r="C52" t="s">
        <v>2258</v>
      </c>
      <c r="D52" t="s">
        <v>106</v>
      </c>
      <c r="E52" s="86">
        <v>44337</v>
      </c>
      <c r="F52" s="77">
        <v>414248.88</v>
      </c>
      <c r="G52" s="77">
        <v>91.851899999999787</v>
      </c>
      <c r="H52" s="77">
        <v>1464.5270525165599</v>
      </c>
      <c r="I52" s="78">
        <v>1E-4</v>
      </c>
      <c r="J52" s="78">
        <v>1.12E-2</v>
      </c>
      <c r="K52" s="78">
        <v>1.1000000000000001E-3</v>
      </c>
      <c r="W52" s="92"/>
    </row>
    <row r="53" spans="2:23">
      <c r="B53" t="s">
        <v>2259</v>
      </c>
      <c r="C53" t="s">
        <v>2260</v>
      </c>
      <c r="D53" t="s">
        <v>106</v>
      </c>
      <c r="E53" s="86">
        <v>44329</v>
      </c>
      <c r="F53" s="77">
        <v>192440.5</v>
      </c>
      <c r="G53" s="77">
        <v>90.097299999999933</v>
      </c>
      <c r="H53" s="77">
        <v>667.35384054041799</v>
      </c>
      <c r="I53" s="78">
        <v>1.4E-3</v>
      </c>
      <c r="J53" s="78">
        <v>5.1000000000000004E-3</v>
      </c>
      <c r="K53" s="78">
        <v>5.0000000000000001E-4</v>
      </c>
    </row>
    <row r="54" spans="2:23">
      <c r="B54" t="s">
        <v>2261</v>
      </c>
      <c r="C54" t="s">
        <v>2262</v>
      </c>
      <c r="D54" t="s">
        <v>106</v>
      </c>
      <c r="E54" s="86">
        <v>43800</v>
      </c>
      <c r="F54" s="77">
        <v>83255.37</v>
      </c>
      <c r="G54" s="77">
        <v>210.83539999999999</v>
      </c>
      <c r="H54" s="77">
        <v>675.62186879741205</v>
      </c>
      <c r="I54" s="78">
        <v>5.9999999999999995E-4</v>
      </c>
      <c r="J54" s="78">
        <v>5.1999999999999998E-3</v>
      </c>
      <c r="K54" s="78">
        <v>5.0000000000000001E-4</v>
      </c>
      <c r="W54" s="92"/>
    </row>
    <row r="55" spans="2:23">
      <c r="B55" t="s">
        <v>2263</v>
      </c>
      <c r="C55" t="s">
        <v>2264</v>
      </c>
      <c r="D55" t="s">
        <v>106</v>
      </c>
      <c r="E55" s="86">
        <v>44287</v>
      </c>
      <c r="F55" s="77">
        <v>61410.35</v>
      </c>
      <c r="G55" s="77">
        <v>121.62879999999991</v>
      </c>
      <c r="H55" s="77">
        <v>287.49209368429899</v>
      </c>
      <c r="I55" s="78">
        <v>4.0000000000000002E-4</v>
      </c>
      <c r="J55" s="78">
        <v>2.2000000000000001E-3</v>
      </c>
      <c r="K55" s="78">
        <v>2.0000000000000001E-4</v>
      </c>
      <c r="W55" s="92"/>
    </row>
    <row r="56" spans="2:23">
      <c r="B56" t="s">
        <v>2265</v>
      </c>
      <c r="C56" t="s">
        <v>2266</v>
      </c>
      <c r="D56" t="s">
        <v>106</v>
      </c>
      <c r="E56" s="86">
        <v>44378</v>
      </c>
      <c r="F56" s="77">
        <v>208481.36</v>
      </c>
      <c r="G56" s="77">
        <v>93.892599999999916</v>
      </c>
      <c r="H56" s="77">
        <v>753.43624369511599</v>
      </c>
      <c r="I56" s="78">
        <v>1.2999999999999999E-3</v>
      </c>
      <c r="J56" s="78">
        <v>5.7999999999999996E-3</v>
      </c>
      <c r="K56" s="78">
        <v>5.9999999999999995E-4</v>
      </c>
      <c r="W56" s="92"/>
    </row>
    <row r="57" spans="2:23">
      <c r="B57" s="79" t="s">
        <v>2267</v>
      </c>
      <c r="C57" s="16"/>
      <c r="F57" s="81">
        <v>30.18</v>
      </c>
      <c r="H57" s="81">
        <v>113.870184119352</v>
      </c>
      <c r="J57" s="80">
        <v>8.9999999999999998E-4</v>
      </c>
      <c r="K57" s="80">
        <v>1E-4</v>
      </c>
    </row>
    <row r="58" spans="2:23">
      <c r="B58" t="s">
        <v>2268</v>
      </c>
      <c r="C58" t="s">
        <v>2269</v>
      </c>
      <c r="D58" t="s">
        <v>106</v>
      </c>
      <c r="E58" s="86">
        <v>44616</v>
      </c>
      <c r="F58" s="77">
        <v>30.18</v>
      </c>
      <c r="G58" s="77">
        <v>98026.36</v>
      </c>
      <c r="H58" s="77">
        <v>113.870184119352</v>
      </c>
      <c r="I58" s="78">
        <v>0</v>
      </c>
      <c r="J58" s="78">
        <v>8.9999999999999998E-4</v>
      </c>
      <c r="K58" s="78">
        <v>1E-4</v>
      </c>
      <c r="W58" s="92"/>
    </row>
    <row r="59" spans="2:23">
      <c r="B59" s="79" t="s">
        <v>2270</v>
      </c>
      <c r="C59" s="16"/>
      <c r="F59" s="81">
        <v>1277853.3899999999</v>
      </c>
      <c r="H59" s="81">
        <v>5567.4636253066246</v>
      </c>
      <c r="J59" s="80">
        <v>4.2700000000000002E-2</v>
      </c>
      <c r="K59" s="80">
        <v>4.1999999999999997E-3</v>
      </c>
    </row>
    <row r="60" spans="2:23">
      <c r="B60" t="s">
        <v>2271</v>
      </c>
      <c r="C60" t="s">
        <v>2272</v>
      </c>
      <c r="D60" t="s">
        <v>106</v>
      </c>
      <c r="E60" s="86">
        <v>43431</v>
      </c>
      <c r="F60" s="77">
        <v>6646.41</v>
      </c>
      <c r="G60" s="77">
        <v>830.74029999999891</v>
      </c>
      <c r="H60" s="77">
        <v>212.520250130562</v>
      </c>
      <c r="I60" s="78">
        <v>0</v>
      </c>
      <c r="J60" s="78">
        <v>1.6000000000000001E-3</v>
      </c>
      <c r="K60" s="78">
        <v>2.0000000000000001E-4</v>
      </c>
      <c r="W60" s="92"/>
    </row>
    <row r="61" spans="2:23">
      <c r="B61" t="s">
        <v>2273</v>
      </c>
      <c r="C61" t="s">
        <v>2274</v>
      </c>
      <c r="D61" t="s">
        <v>106</v>
      </c>
      <c r="E61" s="86">
        <v>43090</v>
      </c>
      <c r="F61" s="77">
        <v>137810.03</v>
      </c>
      <c r="G61" s="77">
        <v>114.61659999999999</v>
      </c>
      <c r="H61" s="77">
        <v>607.96175458232801</v>
      </c>
      <c r="I61" s="78">
        <v>1.4E-3</v>
      </c>
      <c r="J61" s="78">
        <v>4.7000000000000002E-3</v>
      </c>
      <c r="K61" s="78">
        <v>5.0000000000000001E-4</v>
      </c>
      <c r="W61" s="92"/>
    </row>
    <row r="62" spans="2:23">
      <c r="B62" t="s">
        <v>2275</v>
      </c>
      <c r="C62" t="s">
        <v>2276</v>
      </c>
      <c r="D62" t="s">
        <v>106</v>
      </c>
      <c r="E62" s="86">
        <v>43431</v>
      </c>
      <c r="F62" s="77">
        <v>109991.92</v>
      </c>
      <c r="G62" s="77">
        <v>84.91389999999997</v>
      </c>
      <c r="H62" s="77">
        <v>359.490553055031</v>
      </c>
      <c r="I62" s="78">
        <v>1.5E-3</v>
      </c>
      <c r="J62" s="78">
        <v>2.8E-3</v>
      </c>
      <c r="K62" s="78">
        <v>2.9999999999999997E-4</v>
      </c>
      <c r="W62" s="92"/>
    </row>
    <row r="63" spans="2:23">
      <c r="B63" t="s">
        <v>2277</v>
      </c>
      <c r="C63" t="s">
        <v>2278</v>
      </c>
      <c r="D63" t="s">
        <v>106</v>
      </c>
      <c r="E63" s="86">
        <v>44039</v>
      </c>
      <c r="F63" s="77">
        <v>201335.44</v>
      </c>
      <c r="G63" s="77">
        <v>116.00320000000001</v>
      </c>
      <c r="H63" s="77">
        <v>898.95532401307401</v>
      </c>
      <c r="I63" s="78">
        <v>0</v>
      </c>
      <c r="J63" s="78">
        <v>6.8999999999999999E-3</v>
      </c>
      <c r="K63" s="78">
        <v>6.9999999999999999E-4</v>
      </c>
    </row>
    <row r="64" spans="2:23">
      <c r="B64" t="s">
        <v>2279</v>
      </c>
      <c r="C64" t="s">
        <v>2280</v>
      </c>
      <c r="D64" t="s">
        <v>106</v>
      </c>
      <c r="E64" s="86">
        <v>42831</v>
      </c>
      <c r="F64" s="77">
        <v>20160.3</v>
      </c>
      <c r="G64" s="77">
        <v>130.94850000000065</v>
      </c>
      <c r="H64" s="77">
        <v>101.61210060473</v>
      </c>
      <c r="I64" s="78">
        <v>2.9999999999999997E-4</v>
      </c>
      <c r="J64" s="78">
        <v>8.0000000000000004E-4</v>
      </c>
      <c r="K64" s="78">
        <v>1E-4</v>
      </c>
      <c r="W64" s="92"/>
    </row>
    <row r="65" spans="2:23">
      <c r="B65" t="s">
        <v>2281</v>
      </c>
      <c r="C65" t="s">
        <v>2282</v>
      </c>
      <c r="D65" t="s">
        <v>106</v>
      </c>
      <c r="E65" s="86">
        <v>43382</v>
      </c>
      <c r="F65" s="77">
        <v>7900.77</v>
      </c>
      <c r="G65" s="77">
        <v>177.60820000000012</v>
      </c>
      <c r="H65" s="77">
        <v>54.010766809705899</v>
      </c>
      <c r="I65" s="78">
        <v>4.0000000000000002E-4</v>
      </c>
      <c r="J65" s="78">
        <v>4.0000000000000002E-4</v>
      </c>
      <c r="K65" s="78">
        <v>0</v>
      </c>
      <c r="W65" s="92"/>
    </row>
    <row r="66" spans="2:23">
      <c r="B66" t="s">
        <v>2283</v>
      </c>
      <c r="C66" t="s">
        <v>2284</v>
      </c>
      <c r="D66" t="s">
        <v>106</v>
      </c>
      <c r="E66" s="86">
        <v>43382</v>
      </c>
      <c r="F66" s="77">
        <v>60.14</v>
      </c>
      <c r="G66" s="77">
        <v>263.0086</v>
      </c>
      <c r="H66" s="77">
        <v>0.60880930898195995</v>
      </c>
      <c r="I66" s="78">
        <v>0</v>
      </c>
      <c r="J66" s="78">
        <v>0</v>
      </c>
      <c r="K66" s="78">
        <v>0</v>
      </c>
      <c r="W66" s="92"/>
    </row>
    <row r="67" spans="2:23">
      <c r="B67" t="s">
        <v>2285</v>
      </c>
      <c r="C67" t="s">
        <v>2286</v>
      </c>
      <c r="D67" t="s">
        <v>106</v>
      </c>
      <c r="E67" s="86">
        <v>44665</v>
      </c>
      <c r="F67" s="77">
        <v>337290.39</v>
      </c>
      <c r="G67" s="77">
        <v>102.05020000000022</v>
      </c>
      <c r="H67" s="77">
        <v>1324.8470371491801</v>
      </c>
      <c r="I67" s="78">
        <v>2.9999999999999997E-4</v>
      </c>
      <c r="J67" s="78">
        <v>1.0200000000000001E-2</v>
      </c>
      <c r="K67" s="78">
        <v>1E-3</v>
      </c>
      <c r="W67" s="92"/>
    </row>
    <row r="68" spans="2:23">
      <c r="B68" t="s">
        <v>2287</v>
      </c>
      <c r="C68" t="s">
        <v>2288</v>
      </c>
      <c r="D68" t="s">
        <v>106</v>
      </c>
      <c r="E68" s="86">
        <v>44469</v>
      </c>
      <c r="F68" s="77">
        <v>330046</v>
      </c>
      <c r="G68" s="77">
        <v>107.76879999999984</v>
      </c>
      <c r="H68" s="77">
        <v>1369.03777593115</v>
      </c>
      <c r="I68" s="78">
        <v>5.0000000000000001E-4</v>
      </c>
      <c r="J68" s="78">
        <v>1.0500000000000001E-2</v>
      </c>
      <c r="K68" s="78">
        <v>1E-3</v>
      </c>
      <c r="W68" s="92"/>
    </row>
    <row r="69" spans="2:23">
      <c r="B69" t="s">
        <v>2289</v>
      </c>
      <c r="C69" t="s">
        <v>2290</v>
      </c>
      <c r="D69" t="s">
        <v>106</v>
      </c>
      <c r="E69" s="86">
        <v>43830</v>
      </c>
      <c r="F69" s="77">
        <v>126611.99</v>
      </c>
      <c r="G69" s="77">
        <v>131.00359999999992</v>
      </c>
      <c r="H69" s="77">
        <v>638.419253721882</v>
      </c>
      <c r="I69" s="78">
        <v>2.0000000000000001E-4</v>
      </c>
      <c r="J69" s="78">
        <v>4.8999999999999998E-3</v>
      </c>
      <c r="K69" s="78">
        <v>5.0000000000000001E-4</v>
      </c>
      <c r="W69" s="92"/>
    </row>
    <row r="70" spans="2:23">
      <c r="B70" s="79" t="s">
        <v>2291</v>
      </c>
      <c r="C70" s="16"/>
      <c r="F70" s="81">
        <v>30014620.892999999</v>
      </c>
      <c r="H70" s="81">
        <v>108755.54183583398</v>
      </c>
      <c r="J70" s="80">
        <v>0.83420000000000005</v>
      </c>
      <c r="K70" s="80">
        <v>8.1799999999999998E-2</v>
      </c>
    </row>
    <row r="71" spans="2:23">
      <c r="B71" t="s">
        <v>2292</v>
      </c>
      <c r="C71" t="s">
        <v>2293</v>
      </c>
      <c r="D71" t="s">
        <v>106</v>
      </c>
      <c r="E71" s="86">
        <v>44425</v>
      </c>
      <c r="F71" s="77">
        <v>977740.39</v>
      </c>
      <c r="G71" s="77">
        <v>72.784199999999871</v>
      </c>
      <c r="H71" s="77">
        <v>2739.10436509182</v>
      </c>
      <c r="I71" s="78">
        <v>4.5999999999999999E-3</v>
      </c>
      <c r="J71" s="78">
        <v>2.1000000000000001E-2</v>
      </c>
      <c r="K71" s="78">
        <v>2.0999999999999999E-3</v>
      </c>
    </row>
    <row r="72" spans="2:23">
      <c r="B72" t="s">
        <v>2294</v>
      </c>
      <c r="C72" t="s">
        <v>2295</v>
      </c>
      <c r="D72" t="s">
        <v>106</v>
      </c>
      <c r="E72" s="86">
        <v>39264</v>
      </c>
      <c r="F72" s="77">
        <v>3077121.28</v>
      </c>
      <c r="G72" s="77">
        <v>91.099799999999945</v>
      </c>
      <c r="H72" s="77">
        <v>10789.7143762423</v>
      </c>
      <c r="I72" s="78">
        <v>1E-4</v>
      </c>
      <c r="J72" s="78">
        <v>8.2799999999999999E-2</v>
      </c>
      <c r="K72" s="78">
        <v>8.0999999999999996E-3</v>
      </c>
      <c r="W72" s="92"/>
    </row>
    <row r="73" spans="2:23">
      <c r="B73" t="s">
        <v>2296</v>
      </c>
      <c r="C73" t="s">
        <v>2297</v>
      </c>
      <c r="D73" t="s">
        <v>106</v>
      </c>
      <c r="E73" s="86">
        <v>44742</v>
      </c>
      <c r="F73" s="77">
        <v>29957.95</v>
      </c>
      <c r="G73" s="77">
        <v>108.958</v>
      </c>
      <c r="H73" s="77">
        <v>125.63745358668901</v>
      </c>
      <c r="I73" s="78">
        <v>0</v>
      </c>
      <c r="J73" s="78">
        <v>1E-3</v>
      </c>
      <c r="K73" s="78">
        <v>1E-4</v>
      </c>
      <c r="W73" s="92"/>
    </row>
    <row r="74" spans="2:23">
      <c r="B74" t="s">
        <v>2298</v>
      </c>
      <c r="C74" t="s">
        <v>2299</v>
      </c>
      <c r="D74" t="s">
        <v>110</v>
      </c>
      <c r="E74" s="86">
        <v>45007</v>
      </c>
      <c r="F74" s="77">
        <v>261928.52</v>
      </c>
      <c r="G74" s="77">
        <v>100.50120000000011</v>
      </c>
      <c r="H74" s="77">
        <v>1068.10159804914</v>
      </c>
      <c r="I74" s="78">
        <v>2.5999999999999999E-3</v>
      </c>
      <c r="J74" s="78">
        <v>8.2000000000000007E-3</v>
      </c>
      <c r="K74" s="78">
        <v>8.0000000000000004E-4</v>
      </c>
      <c r="W74" s="92"/>
    </row>
    <row r="75" spans="2:23">
      <c r="B75" t="s">
        <v>2300</v>
      </c>
      <c r="C75" t="s">
        <v>2301</v>
      </c>
      <c r="D75" t="s">
        <v>102</v>
      </c>
      <c r="E75" s="86">
        <v>45015</v>
      </c>
      <c r="F75" s="77">
        <v>309634.38</v>
      </c>
      <c r="G75" s="77">
        <v>106.15532799999987</v>
      </c>
      <c r="H75" s="77">
        <v>328.69339168976597</v>
      </c>
      <c r="I75" s="78">
        <v>1E-4</v>
      </c>
      <c r="J75" s="78">
        <v>2.5000000000000001E-3</v>
      </c>
      <c r="K75" s="78">
        <v>2.0000000000000001E-4</v>
      </c>
      <c r="W75" s="92"/>
    </row>
    <row r="76" spans="2:23">
      <c r="B76" t="s">
        <v>2302</v>
      </c>
      <c r="C76" t="s">
        <v>2303</v>
      </c>
      <c r="D76" t="s">
        <v>106</v>
      </c>
      <c r="E76" s="86">
        <v>44931</v>
      </c>
      <c r="F76" s="77">
        <v>119074.16</v>
      </c>
      <c r="G76" s="77">
        <v>94.820100000000039</v>
      </c>
      <c r="H76" s="77">
        <v>434.57610846913002</v>
      </c>
      <c r="I76" s="78">
        <v>2.9999999999999997E-4</v>
      </c>
      <c r="J76" s="78">
        <v>3.3E-3</v>
      </c>
      <c r="K76" s="78">
        <v>2.9999999999999997E-4</v>
      </c>
      <c r="W76" s="92"/>
    </row>
    <row r="77" spans="2:23">
      <c r="B77" t="s">
        <v>2304</v>
      </c>
      <c r="C77" t="s">
        <v>2305</v>
      </c>
      <c r="D77" t="s">
        <v>106</v>
      </c>
      <c r="E77" s="86">
        <v>43853</v>
      </c>
      <c r="F77" s="77">
        <v>51622.74</v>
      </c>
      <c r="G77" s="77">
        <v>86.657300000000006</v>
      </c>
      <c r="H77" s="77">
        <v>172.184524906907</v>
      </c>
      <c r="I77" s="78">
        <v>1.4E-3</v>
      </c>
      <c r="J77" s="78">
        <v>1.2999999999999999E-3</v>
      </c>
      <c r="K77" s="78">
        <v>1E-4</v>
      </c>
      <c r="W77" s="92"/>
    </row>
    <row r="78" spans="2:23">
      <c r="B78" t="s">
        <v>2306</v>
      </c>
      <c r="C78" t="s">
        <v>2307</v>
      </c>
      <c r="D78" t="s">
        <v>106</v>
      </c>
      <c r="E78" s="86">
        <v>43466</v>
      </c>
      <c r="F78" s="77">
        <v>316548.15000000002</v>
      </c>
      <c r="G78" s="77">
        <v>134.27009999999964</v>
      </c>
      <c r="H78" s="77">
        <v>1635.9386130620701</v>
      </c>
      <c r="I78" s="78">
        <v>0</v>
      </c>
      <c r="J78" s="78">
        <v>1.2500000000000001E-2</v>
      </c>
      <c r="K78" s="78">
        <v>1.1999999999999999E-3</v>
      </c>
      <c r="W78" s="92"/>
    </row>
    <row r="79" spans="2:23">
      <c r="B79" t="s">
        <v>2308</v>
      </c>
      <c r="C79" t="s">
        <v>2309</v>
      </c>
      <c r="D79" t="s">
        <v>106</v>
      </c>
      <c r="E79" s="86">
        <v>43627</v>
      </c>
      <c r="F79" s="77">
        <v>45052.9</v>
      </c>
      <c r="G79" s="77">
        <v>76.807000000000002</v>
      </c>
      <c r="H79" s="77">
        <v>133.18995269564701</v>
      </c>
      <c r="I79" s="78">
        <v>2.3E-3</v>
      </c>
      <c r="J79" s="78">
        <v>1E-3</v>
      </c>
      <c r="K79" s="78">
        <v>1E-4</v>
      </c>
      <c r="W79" s="92"/>
    </row>
    <row r="80" spans="2:23">
      <c r="B80" t="s">
        <v>2310</v>
      </c>
      <c r="C80" t="s">
        <v>2311</v>
      </c>
      <c r="D80" t="s">
        <v>106</v>
      </c>
      <c r="E80" s="86">
        <v>44470</v>
      </c>
      <c r="F80" s="77">
        <v>81676.259999999995</v>
      </c>
      <c r="G80" s="77">
        <v>144.72409999999988</v>
      </c>
      <c r="H80" s="77">
        <v>454.971938732642</v>
      </c>
      <c r="I80" s="78">
        <v>2.0000000000000001E-4</v>
      </c>
      <c r="J80" s="78">
        <v>3.5000000000000001E-3</v>
      </c>
      <c r="K80" s="78">
        <v>2.9999999999999997E-4</v>
      </c>
      <c r="W80" s="92"/>
    </row>
    <row r="81" spans="2:23">
      <c r="B81" t="s">
        <v>2312</v>
      </c>
      <c r="C81" t="s">
        <v>2313</v>
      </c>
      <c r="D81" t="s">
        <v>106</v>
      </c>
      <c r="E81" s="86">
        <v>44712</v>
      </c>
      <c r="F81" s="77">
        <v>113492.9</v>
      </c>
      <c r="G81" s="77">
        <v>147.41770000000008</v>
      </c>
      <c r="H81" s="77">
        <v>643.97088932386202</v>
      </c>
      <c r="I81" s="78">
        <v>0</v>
      </c>
      <c r="J81" s="78">
        <v>4.8999999999999998E-3</v>
      </c>
      <c r="K81" s="78">
        <v>5.0000000000000001E-4</v>
      </c>
      <c r="W81" s="92"/>
    </row>
    <row r="82" spans="2:23">
      <c r="B82" t="s">
        <v>2314</v>
      </c>
      <c r="C82" t="s">
        <v>2315</v>
      </c>
      <c r="D82" t="s">
        <v>106</v>
      </c>
      <c r="E82" s="86">
        <v>43586</v>
      </c>
      <c r="F82" s="77">
        <v>42075.21</v>
      </c>
      <c r="G82" s="77">
        <v>236.87640000000027</v>
      </c>
      <c r="H82" s="77">
        <v>383.61536830795399</v>
      </c>
      <c r="I82" s="78">
        <v>1.6999999999999999E-3</v>
      </c>
      <c r="J82" s="78">
        <v>2.8999999999999998E-3</v>
      </c>
      <c r="K82" s="78">
        <v>2.9999999999999997E-4</v>
      </c>
      <c r="W82" s="92"/>
    </row>
    <row r="83" spans="2:23">
      <c r="B83" t="s">
        <v>2316</v>
      </c>
      <c r="C83" t="s">
        <v>2317</v>
      </c>
      <c r="D83" t="s">
        <v>106</v>
      </c>
      <c r="E83" s="86">
        <v>42916</v>
      </c>
      <c r="F83" s="77">
        <v>24878.06</v>
      </c>
      <c r="G83" s="77">
        <v>1E-4</v>
      </c>
      <c r="H83" s="77">
        <v>9.5755652939999994E-5</v>
      </c>
      <c r="I83" s="78">
        <v>0</v>
      </c>
      <c r="J83" s="78">
        <v>0</v>
      </c>
      <c r="K83" s="78">
        <v>0</v>
      </c>
      <c r="W83" s="92"/>
    </row>
    <row r="84" spans="2:23">
      <c r="B84" t="s">
        <v>2318</v>
      </c>
      <c r="C84" t="s">
        <v>2319</v>
      </c>
      <c r="D84" t="s">
        <v>110</v>
      </c>
      <c r="E84" s="86">
        <v>44651</v>
      </c>
      <c r="F84" s="77">
        <v>71291.23</v>
      </c>
      <c r="G84" s="77">
        <v>121.93329999999985</v>
      </c>
      <c r="H84" s="77">
        <v>352.70934298596097</v>
      </c>
      <c r="I84" s="78">
        <v>0</v>
      </c>
      <c r="J84" s="78">
        <v>2.7000000000000001E-3</v>
      </c>
      <c r="K84" s="78">
        <v>2.9999999999999997E-4</v>
      </c>
      <c r="W84" s="92"/>
    </row>
    <row r="85" spans="2:23">
      <c r="B85" t="s">
        <v>2320</v>
      </c>
      <c r="C85" t="s">
        <v>2321</v>
      </c>
      <c r="D85" t="s">
        <v>110</v>
      </c>
      <c r="E85" s="86">
        <v>43507</v>
      </c>
      <c r="F85" s="77">
        <v>269827.59999999998</v>
      </c>
      <c r="G85" s="77">
        <v>94.651299999999907</v>
      </c>
      <c r="H85" s="77">
        <v>1036.2665561768299</v>
      </c>
      <c r="I85" s="78">
        <v>1E-4</v>
      </c>
      <c r="J85" s="78">
        <v>7.9000000000000008E-3</v>
      </c>
      <c r="K85" s="78">
        <v>8.0000000000000004E-4</v>
      </c>
      <c r="W85" s="92"/>
    </row>
    <row r="86" spans="2:23">
      <c r="B86" t="s">
        <v>2322</v>
      </c>
      <c r="C86" t="s">
        <v>2323</v>
      </c>
      <c r="D86" t="s">
        <v>106</v>
      </c>
      <c r="E86" s="86">
        <v>45108</v>
      </c>
      <c r="F86" s="77">
        <v>409871.13</v>
      </c>
      <c r="G86" s="77">
        <v>100</v>
      </c>
      <c r="H86" s="77">
        <v>1577.5939793699999</v>
      </c>
      <c r="I86" s="78">
        <v>2.0000000000000001E-4</v>
      </c>
      <c r="J86" s="78">
        <v>1.21E-2</v>
      </c>
      <c r="K86" s="78">
        <v>1.1999999999999999E-3</v>
      </c>
      <c r="W86" s="92"/>
    </row>
    <row r="87" spans="2:23">
      <c r="B87" t="s">
        <v>2324</v>
      </c>
      <c r="C87" t="s">
        <v>2325</v>
      </c>
      <c r="D87" t="s">
        <v>110</v>
      </c>
      <c r="E87" s="86">
        <v>44661</v>
      </c>
      <c r="F87" s="77">
        <v>47190.45</v>
      </c>
      <c r="G87" s="77">
        <v>70.867999999999995</v>
      </c>
      <c r="H87" s="77">
        <v>135.69468079009499</v>
      </c>
      <c r="I87" s="78">
        <v>0</v>
      </c>
      <c r="J87" s="78">
        <v>1E-3</v>
      </c>
      <c r="K87" s="78">
        <v>1E-4</v>
      </c>
      <c r="W87" s="92"/>
    </row>
    <row r="88" spans="2:23">
      <c r="B88" t="s">
        <v>2326</v>
      </c>
      <c r="C88" t="s">
        <v>2327</v>
      </c>
      <c r="D88" t="s">
        <v>201</v>
      </c>
      <c r="E88" s="86">
        <v>43096</v>
      </c>
      <c r="F88" s="77">
        <v>1266956.98</v>
      </c>
      <c r="G88" s="77">
        <v>44.957900000000038</v>
      </c>
      <c r="H88" s="77">
        <v>309.974824599035</v>
      </c>
      <c r="I88" s="78">
        <v>1.1000000000000001E-3</v>
      </c>
      <c r="J88" s="78">
        <v>2.3999999999999998E-3</v>
      </c>
      <c r="K88" s="78">
        <v>2.0000000000000001E-4</v>
      </c>
      <c r="W88" s="92"/>
    </row>
    <row r="89" spans="2:23">
      <c r="B89" t="s">
        <v>2328</v>
      </c>
      <c r="C89" t="s">
        <v>2329</v>
      </c>
      <c r="D89" t="s">
        <v>110</v>
      </c>
      <c r="E89" s="86">
        <v>44302</v>
      </c>
      <c r="F89" s="77">
        <v>163025.85999999999</v>
      </c>
      <c r="G89" s="77">
        <v>119.93810000000001</v>
      </c>
      <c r="H89" s="77">
        <v>793.36345781271802</v>
      </c>
      <c r="I89" s="78">
        <v>0</v>
      </c>
      <c r="J89" s="78">
        <v>6.1000000000000004E-3</v>
      </c>
      <c r="K89" s="78">
        <v>5.9999999999999995E-4</v>
      </c>
      <c r="W89" s="92"/>
    </row>
    <row r="90" spans="2:23">
      <c r="B90" t="s">
        <v>2330</v>
      </c>
      <c r="C90" t="s">
        <v>2331</v>
      </c>
      <c r="D90" t="s">
        <v>106</v>
      </c>
      <c r="E90" s="86">
        <v>44502</v>
      </c>
      <c r="F90" s="77">
        <v>304869.52</v>
      </c>
      <c r="G90" s="77">
        <v>100.67440000000042</v>
      </c>
      <c r="H90" s="77">
        <v>1181.3564806050499</v>
      </c>
      <c r="I90" s="78">
        <v>8.0000000000000004E-4</v>
      </c>
      <c r="J90" s="78">
        <v>9.1000000000000004E-3</v>
      </c>
      <c r="K90" s="78">
        <v>8.9999999999999998E-4</v>
      </c>
      <c r="W90" s="92"/>
    </row>
    <row r="91" spans="2:23">
      <c r="B91" t="s">
        <v>2332</v>
      </c>
      <c r="C91" t="s">
        <v>2333</v>
      </c>
      <c r="D91" t="s">
        <v>106</v>
      </c>
      <c r="E91" s="86">
        <v>43191</v>
      </c>
      <c r="F91" s="77">
        <v>124820.81</v>
      </c>
      <c r="G91" s="77">
        <v>136.20799999999997</v>
      </c>
      <c r="H91" s="77">
        <v>654.39131027759504</v>
      </c>
      <c r="I91" s="78">
        <v>1.1999999999999999E-3</v>
      </c>
      <c r="J91" s="78">
        <v>5.0000000000000001E-3</v>
      </c>
      <c r="K91" s="78">
        <v>5.0000000000000001E-4</v>
      </c>
      <c r="W91" s="92"/>
    </row>
    <row r="92" spans="2:23">
      <c r="B92" t="s">
        <v>2334</v>
      </c>
      <c r="C92" t="s">
        <v>2335</v>
      </c>
      <c r="D92" t="s">
        <v>106</v>
      </c>
      <c r="E92" s="86">
        <v>42795</v>
      </c>
      <c r="F92" s="77">
        <v>116122.88</v>
      </c>
      <c r="G92" s="77">
        <v>135.57820000000004</v>
      </c>
      <c r="H92" s="77">
        <v>605.97620808432396</v>
      </c>
      <c r="I92" s="78">
        <v>1.1999999999999999E-3</v>
      </c>
      <c r="J92" s="78">
        <v>4.5999999999999999E-3</v>
      </c>
      <c r="K92" s="78">
        <v>5.0000000000000001E-4</v>
      </c>
      <c r="W92" s="92"/>
    </row>
    <row r="93" spans="2:23">
      <c r="B93" t="s">
        <v>2336</v>
      </c>
      <c r="C93" t="s">
        <v>2337</v>
      </c>
      <c r="D93" t="s">
        <v>110</v>
      </c>
      <c r="E93" s="86">
        <v>44228</v>
      </c>
      <c r="F93" s="77">
        <v>161586.46</v>
      </c>
      <c r="G93" s="77">
        <v>116.08029999999995</v>
      </c>
      <c r="H93" s="77">
        <v>761.06546784234399</v>
      </c>
      <c r="I93" s="78">
        <v>2.9999999999999997E-4</v>
      </c>
      <c r="J93" s="78">
        <v>5.7999999999999996E-3</v>
      </c>
      <c r="K93" s="78">
        <v>5.9999999999999995E-4</v>
      </c>
      <c r="W93" s="92"/>
    </row>
    <row r="94" spans="2:23">
      <c r="B94" t="s">
        <v>2338</v>
      </c>
      <c r="C94" t="s">
        <v>2339</v>
      </c>
      <c r="D94" t="s">
        <v>106</v>
      </c>
      <c r="E94" s="86">
        <v>43556</v>
      </c>
      <c r="F94" s="77">
        <v>138874.25</v>
      </c>
      <c r="G94" s="77">
        <v>91.127100000000041</v>
      </c>
      <c r="H94" s="77">
        <v>487.09894310956599</v>
      </c>
      <c r="I94" s="78">
        <v>1.4E-3</v>
      </c>
      <c r="J94" s="78">
        <v>3.7000000000000002E-3</v>
      </c>
      <c r="K94" s="78">
        <v>4.0000000000000002E-4</v>
      </c>
      <c r="W94" s="92"/>
    </row>
    <row r="95" spans="2:23">
      <c r="B95" t="s">
        <v>2340</v>
      </c>
      <c r="C95" t="s">
        <v>2341</v>
      </c>
      <c r="D95" t="s">
        <v>106</v>
      </c>
      <c r="E95" s="86">
        <v>44896</v>
      </c>
      <c r="F95" s="77">
        <v>4188.9030000000002</v>
      </c>
      <c r="G95" s="77">
        <v>122.34840000000032</v>
      </c>
      <c r="H95" s="77">
        <v>19.7263397667022</v>
      </c>
      <c r="I95" s="78">
        <v>0</v>
      </c>
      <c r="J95" s="78">
        <v>2.0000000000000001E-4</v>
      </c>
      <c r="K95" s="78">
        <v>0</v>
      </c>
      <c r="W95" s="92"/>
    </row>
    <row r="96" spans="2:23">
      <c r="B96" t="s">
        <v>2342</v>
      </c>
      <c r="C96" t="s">
        <v>2343</v>
      </c>
      <c r="D96" t="s">
        <v>106</v>
      </c>
      <c r="E96" s="86">
        <v>43914</v>
      </c>
      <c r="F96" s="77">
        <v>114593.02</v>
      </c>
      <c r="G96" s="77">
        <v>108.56829999999992</v>
      </c>
      <c r="H96" s="77">
        <v>478.86060917700797</v>
      </c>
      <c r="I96" s="78">
        <v>4.0000000000000002E-4</v>
      </c>
      <c r="J96" s="78">
        <v>3.7000000000000002E-3</v>
      </c>
      <c r="K96" s="78">
        <v>4.0000000000000002E-4</v>
      </c>
      <c r="W96" s="92"/>
    </row>
    <row r="97" spans="2:23">
      <c r="B97" t="s">
        <v>2344</v>
      </c>
      <c r="C97" t="s">
        <v>2345</v>
      </c>
      <c r="D97" t="s">
        <v>106</v>
      </c>
      <c r="E97" s="86">
        <v>44621</v>
      </c>
      <c r="F97" s="77">
        <v>320425</v>
      </c>
      <c r="G97" s="77">
        <v>104.3559000000004</v>
      </c>
      <c r="H97" s="77">
        <v>1287.03782902118</v>
      </c>
      <c r="I97" s="78">
        <v>4.0000000000000002E-4</v>
      </c>
      <c r="J97" s="78">
        <v>9.9000000000000008E-3</v>
      </c>
      <c r="K97" s="78">
        <v>1E-3</v>
      </c>
      <c r="W97" s="92"/>
    </row>
    <row r="98" spans="2:23">
      <c r="B98" t="s">
        <v>2346</v>
      </c>
      <c r="C98" t="s">
        <v>2347</v>
      </c>
      <c r="D98" t="s">
        <v>106</v>
      </c>
      <c r="E98" s="86">
        <v>44621</v>
      </c>
      <c r="F98" s="77">
        <v>533971.28</v>
      </c>
      <c r="G98" s="77">
        <v>101.94049999999993</v>
      </c>
      <c r="H98" s="77">
        <v>2095.1376888576501</v>
      </c>
      <c r="I98" s="78">
        <v>4.0000000000000002E-4</v>
      </c>
      <c r="J98" s="78">
        <v>1.61E-2</v>
      </c>
      <c r="K98" s="78">
        <v>1.6000000000000001E-3</v>
      </c>
      <c r="W98" s="92"/>
    </row>
    <row r="99" spans="2:23">
      <c r="B99" t="s">
        <v>2348</v>
      </c>
      <c r="C99" t="s">
        <v>2349</v>
      </c>
      <c r="D99" t="s">
        <v>110</v>
      </c>
      <c r="E99" s="86">
        <v>44713</v>
      </c>
      <c r="F99" s="77">
        <v>89276</v>
      </c>
      <c r="G99" s="77">
        <v>104.7882</v>
      </c>
      <c r="H99" s="77">
        <v>379.58201975034001</v>
      </c>
      <c r="I99" s="78">
        <v>0</v>
      </c>
      <c r="J99" s="78">
        <v>2.8999999999999998E-3</v>
      </c>
      <c r="K99" s="78">
        <v>2.9999999999999997E-4</v>
      </c>
      <c r="W99" s="92"/>
    </row>
    <row r="100" spans="2:23">
      <c r="B100" t="s">
        <v>2350</v>
      </c>
      <c r="C100" t="s">
        <v>2351</v>
      </c>
      <c r="D100" t="s">
        <v>106</v>
      </c>
      <c r="E100" s="86">
        <v>44562</v>
      </c>
      <c r="F100" s="77">
        <v>38291.65</v>
      </c>
      <c r="G100" s="77">
        <v>107.17490000000024</v>
      </c>
      <c r="H100" s="77">
        <v>157.959255706427</v>
      </c>
      <c r="I100" s="78">
        <v>0</v>
      </c>
      <c r="J100" s="78">
        <v>1.1999999999999999E-3</v>
      </c>
      <c r="K100" s="78">
        <v>1E-4</v>
      </c>
      <c r="W100" s="92"/>
    </row>
    <row r="101" spans="2:23">
      <c r="B101" t="s">
        <v>2352</v>
      </c>
      <c r="C101" t="s">
        <v>2353</v>
      </c>
      <c r="D101" t="s">
        <v>110</v>
      </c>
      <c r="E101" s="86">
        <v>44256</v>
      </c>
      <c r="F101" s="77">
        <v>68278</v>
      </c>
      <c r="G101" s="77">
        <v>103.7397</v>
      </c>
      <c r="H101" s="77">
        <v>287.39837452504503</v>
      </c>
      <c r="I101" s="78">
        <v>1E-4</v>
      </c>
      <c r="J101" s="78">
        <v>2.2000000000000001E-3</v>
      </c>
      <c r="K101" s="78">
        <v>2.0000000000000001E-4</v>
      </c>
      <c r="W101" s="92"/>
    </row>
    <row r="102" spans="2:23">
      <c r="B102" t="s">
        <v>2354</v>
      </c>
      <c r="C102" t="s">
        <v>2355</v>
      </c>
      <c r="D102" t="s">
        <v>110</v>
      </c>
      <c r="E102" s="86">
        <v>44896</v>
      </c>
      <c r="F102" s="77">
        <v>93623.69</v>
      </c>
      <c r="G102" s="77">
        <v>106.1223</v>
      </c>
      <c r="H102" s="77">
        <v>403.13540044892</v>
      </c>
      <c r="I102" s="78">
        <v>2.0000000000000001E-4</v>
      </c>
      <c r="J102" s="78">
        <v>3.0999999999999999E-3</v>
      </c>
      <c r="K102" s="78">
        <v>2.9999999999999997E-4</v>
      </c>
      <c r="W102" s="92"/>
    </row>
    <row r="103" spans="2:23">
      <c r="B103" t="s">
        <v>2356</v>
      </c>
      <c r="C103" t="s">
        <v>2357</v>
      </c>
      <c r="D103" t="s">
        <v>110</v>
      </c>
      <c r="E103" s="86">
        <v>44816</v>
      </c>
      <c r="F103" s="77">
        <v>528700.66</v>
      </c>
      <c r="G103" s="77">
        <v>69.53359999999995</v>
      </c>
      <c r="H103" s="77">
        <v>1491.6368231090401</v>
      </c>
      <c r="I103" s="78">
        <v>2.9999999999999997E-4</v>
      </c>
      <c r="J103" s="78">
        <v>1.14E-2</v>
      </c>
      <c r="K103" s="78">
        <v>1.1000000000000001E-3</v>
      </c>
      <c r="W103" s="92"/>
    </row>
    <row r="104" spans="2:23">
      <c r="B104" t="s">
        <v>2358</v>
      </c>
      <c r="C104" t="s">
        <v>2359</v>
      </c>
      <c r="D104" t="s">
        <v>106</v>
      </c>
      <c r="E104" s="86">
        <v>44816</v>
      </c>
      <c r="F104" s="77">
        <v>49669.07</v>
      </c>
      <c r="G104" s="77">
        <v>101.87839999999994</v>
      </c>
      <c r="H104" s="77">
        <v>194.76730511807699</v>
      </c>
      <c r="I104" s="78">
        <v>2.0000000000000001E-4</v>
      </c>
      <c r="J104" s="78">
        <v>1.5E-3</v>
      </c>
      <c r="K104" s="78">
        <v>1E-4</v>
      </c>
      <c r="W104" s="92"/>
    </row>
    <row r="105" spans="2:23">
      <c r="B105" t="s">
        <v>2360</v>
      </c>
      <c r="C105" t="s">
        <v>2361</v>
      </c>
      <c r="D105" t="s">
        <v>110</v>
      </c>
      <c r="E105" s="86">
        <v>44763</v>
      </c>
      <c r="F105" s="77">
        <v>45556.37</v>
      </c>
      <c r="G105" s="77">
        <v>95.1724999999998</v>
      </c>
      <c r="H105" s="77">
        <v>175.921580286699</v>
      </c>
      <c r="I105" s="78">
        <v>0</v>
      </c>
      <c r="J105" s="78">
        <v>1.2999999999999999E-3</v>
      </c>
      <c r="K105" s="78">
        <v>1E-4</v>
      </c>
      <c r="W105" s="92"/>
    </row>
    <row r="106" spans="2:23">
      <c r="B106" t="s">
        <v>2362</v>
      </c>
      <c r="C106" t="s">
        <v>2363</v>
      </c>
      <c r="D106" t="s">
        <v>106</v>
      </c>
      <c r="E106" s="86">
        <v>44002</v>
      </c>
      <c r="F106" s="77">
        <v>266590</v>
      </c>
      <c r="G106" s="77">
        <v>110.6713</v>
      </c>
      <c r="H106" s="77">
        <v>1135.60364326083</v>
      </c>
      <c r="I106" s="78">
        <v>4.0000000000000002E-4</v>
      </c>
      <c r="J106" s="78">
        <v>8.6999999999999994E-3</v>
      </c>
      <c r="K106" s="78">
        <v>8.9999999999999998E-4</v>
      </c>
      <c r="W106" s="92"/>
    </row>
    <row r="107" spans="2:23">
      <c r="B107" t="s">
        <v>2364</v>
      </c>
      <c r="C107" t="s">
        <v>2365</v>
      </c>
      <c r="D107" t="s">
        <v>106</v>
      </c>
      <c r="E107" s="86">
        <v>44378</v>
      </c>
      <c r="F107" s="77">
        <v>24726.05</v>
      </c>
      <c r="G107" s="77">
        <v>115.07159999999979</v>
      </c>
      <c r="H107" s="77">
        <v>109.514293543078</v>
      </c>
      <c r="I107" s="78">
        <v>0</v>
      </c>
      <c r="J107" s="78">
        <v>8.0000000000000004E-4</v>
      </c>
      <c r="K107" s="78">
        <v>1E-4</v>
      </c>
      <c r="W107" s="92"/>
    </row>
    <row r="108" spans="2:23">
      <c r="B108" t="s">
        <v>2366</v>
      </c>
      <c r="C108" t="s">
        <v>2367</v>
      </c>
      <c r="D108" t="s">
        <v>106</v>
      </c>
      <c r="E108" s="86">
        <v>44852</v>
      </c>
      <c r="F108" s="77">
        <v>49289</v>
      </c>
      <c r="G108" s="77">
        <v>81.6875</v>
      </c>
      <c r="H108" s="77">
        <v>154.972101766875</v>
      </c>
      <c r="I108" s="78">
        <v>1E-4</v>
      </c>
      <c r="J108" s="78">
        <v>1.1999999999999999E-3</v>
      </c>
      <c r="K108" s="78">
        <v>1E-4</v>
      </c>
      <c r="W108" s="92"/>
    </row>
    <row r="109" spans="2:23">
      <c r="B109" t="s">
        <v>2368</v>
      </c>
      <c r="C109" t="s">
        <v>2369</v>
      </c>
      <c r="D109" t="s">
        <v>106</v>
      </c>
      <c r="E109" s="86">
        <v>42916</v>
      </c>
      <c r="F109" s="77">
        <v>20372.39</v>
      </c>
      <c r="G109" s="77">
        <v>98.891299999999958</v>
      </c>
      <c r="H109" s="77">
        <v>77.543960530157406</v>
      </c>
      <c r="I109" s="78">
        <v>2E-3</v>
      </c>
      <c r="J109" s="78">
        <v>5.9999999999999995E-4</v>
      </c>
      <c r="K109" s="78">
        <v>1E-4</v>
      </c>
      <c r="W109" s="92"/>
    </row>
    <row r="110" spans="2:23">
      <c r="B110" t="s">
        <v>2370</v>
      </c>
      <c r="C110" t="s">
        <v>2371</v>
      </c>
      <c r="D110" t="s">
        <v>106</v>
      </c>
      <c r="E110" s="86">
        <v>44357</v>
      </c>
      <c r="F110" s="77">
        <v>14927.94</v>
      </c>
      <c r="G110" s="77">
        <v>98.623399999999933</v>
      </c>
      <c r="H110" s="77">
        <v>56.666679173167999</v>
      </c>
      <c r="I110" s="78">
        <v>2E-3</v>
      </c>
      <c r="J110" s="78">
        <v>4.0000000000000002E-4</v>
      </c>
      <c r="K110" s="78">
        <v>0</v>
      </c>
      <c r="W110" s="92"/>
    </row>
    <row r="111" spans="2:23">
      <c r="B111" t="s">
        <v>2372</v>
      </c>
      <c r="C111" t="s">
        <v>2373</v>
      </c>
      <c r="D111" t="s">
        <v>106</v>
      </c>
      <c r="E111" s="86">
        <v>42916</v>
      </c>
      <c r="F111" s="77">
        <v>20114.939999999999</v>
      </c>
      <c r="G111" s="77">
        <v>0.2092</v>
      </c>
      <c r="H111" s="77">
        <v>0.16196766929351999</v>
      </c>
      <c r="I111" s="78">
        <v>2E-3</v>
      </c>
      <c r="J111" s="78">
        <v>0</v>
      </c>
      <c r="K111" s="78">
        <v>0</v>
      </c>
      <c r="W111" s="92"/>
    </row>
    <row r="112" spans="2:23">
      <c r="B112" t="s">
        <v>2374</v>
      </c>
      <c r="C112" t="s">
        <v>2375</v>
      </c>
      <c r="D112" t="s">
        <v>106</v>
      </c>
      <c r="E112" s="86">
        <v>42916</v>
      </c>
      <c r="F112" s="77">
        <v>13533</v>
      </c>
      <c r="G112" s="77">
        <v>100.751</v>
      </c>
      <c r="H112" s="77">
        <v>52.479701762669997</v>
      </c>
      <c r="I112" s="78">
        <v>8.9999999999999998E-4</v>
      </c>
      <c r="J112" s="78">
        <v>4.0000000000000002E-4</v>
      </c>
      <c r="K112" s="78">
        <v>0</v>
      </c>
      <c r="W112" s="92"/>
    </row>
    <row r="113" spans="2:23">
      <c r="B113" t="s">
        <v>2376</v>
      </c>
      <c r="C113" t="s">
        <v>2377</v>
      </c>
      <c r="D113" t="s">
        <v>106</v>
      </c>
      <c r="E113" s="86">
        <v>44874</v>
      </c>
      <c r="F113" s="77">
        <v>137271.63</v>
      </c>
      <c r="G113" s="77">
        <v>90.416300000000035</v>
      </c>
      <c r="H113" s="77">
        <v>477.72220993461099</v>
      </c>
      <c r="I113" s="78">
        <v>2E-3</v>
      </c>
      <c r="J113" s="78">
        <v>3.7000000000000002E-3</v>
      </c>
      <c r="K113" s="78">
        <v>4.0000000000000002E-4</v>
      </c>
    </row>
    <row r="114" spans="2:23">
      <c r="B114" t="s">
        <v>2378</v>
      </c>
      <c r="C114" t="s">
        <v>2379</v>
      </c>
      <c r="D114" t="s">
        <v>110</v>
      </c>
      <c r="E114" s="86">
        <v>43617</v>
      </c>
      <c r="F114" s="77">
        <v>158263.20000000001</v>
      </c>
      <c r="G114" s="77">
        <v>144.85249999999999</v>
      </c>
      <c r="H114" s="77">
        <v>930.17457872235002</v>
      </c>
      <c r="I114" s="78">
        <v>3.2000000000000002E-3</v>
      </c>
      <c r="J114" s="78">
        <v>7.1000000000000004E-3</v>
      </c>
      <c r="K114" s="78">
        <v>6.9999999999999999E-4</v>
      </c>
      <c r="W114" s="92"/>
    </row>
    <row r="115" spans="2:23">
      <c r="B115" t="s">
        <v>2380</v>
      </c>
      <c r="C115" t="s">
        <v>2381</v>
      </c>
      <c r="D115" t="s">
        <v>106</v>
      </c>
      <c r="E115" s="86">
        <v>42948</v>
      </c>
      <c r="F115" s="77">
        <v>30690.11</v>
      </c>
      <c r="G115" s="77">
        <v>112.27769999999998</v>
      </c>
      <c r="H115" s="77">
        <v>132.62941794692401</v>
      </c>
      <c r="I115" s="78">
        <v>4.0000000000000002E-4</v>
      </c>
      <c r="J115" s="78">
        <v>1E-3</v>
      </c>
      <c r="K115" s="78">
        <v>1E-4</v>
      </c>
      <c r="W115" s="92"/>
    </row>
    <row r="116" spans="2:23">
      <c r="B116" t="s">
        <v>2382</v>
      </c>
      <c r="C116" t="s">
        <v>2383</v>
      </c>
      <c r="D116" t="s">
        <v>110</v>
      </c>
      <c r="E116" s="86">
        <v>43909</v>
      </c>
      <c r="F116" s="77">
        <v>319516.73</v>
      </c>
      <c r="G116" s="77">
        <v>97.807599999999994</v>
      </c>
      <c r="H116" s="77">
        <v>1268.0160004455799</v>
      </c>
      <c r="I116" s="78">
        <v>1E-4</v>
      </c>
      <c r="J116" s="78">
        <v>9.7000000000000003E-3</v>
      </c>
      <c r="K116" s="78">
        <v>1E-3</v>
      </c>
      <c r="W116" s="92"/>
    </row>
    <row r="117" spans="2:23">
      <c r="B117" t="s">
        <v>2384</v>
      </c>
      <c r="C117" t="s">
        <v>2385</v>
      </c>
      <c r="D117" t="s">
        <v>106</v>
      </c>
      <c r="E117" s="86">
        <v>42916</v>
      </c>
      <c r="F117" s="77">
        <v>375553.31</v>
      </c>
      <c r="G117" s="77">
        <v>77.658199999999965</v>
      </c>
      <c r="H117" s="77">
        <v>1122.5529233171301</v>
      </c>
      <c r="I117" s="78">
        <v>3.0000000000000001E-3</v>
      </c>
      <c r="J117" s="78">
        <v>8.6E-3</v>
      </c>
      <c r="K117" s="78">
        <v>8.0000000000000004E-4</v>
      </c>
      <c r="W117" s="92"/>
    </row>
    <row r="118" spans="2:23">
      <c r="B118" t="s">
        <v>2386</v>
      </c>
      <c r="C118" t="s">
        <v>2387</v>
      </c>
      <c r="D118" t="s">
        <v>110</v>
      </c>
      <c r="E118" s="86">
        <v>44440</v>
      </c>
      <c r="F118" s="77">
        <v>75394.3</v>
      </c>
      <c r="G118" s="77">
        <v>296.98030000000006</v>
      </c>
      <c r="H118" s="77">
        <v>908.499480845167</v>
      </c>
      <c r="I118" s="78">
        <v>2.9999999999999997E-4</v>
      </c>
      <c r="J118" s="78">
        <v>7.0000000000000001E-3</v>
      </c>
      <c r="K118" s="78">
        <v>6.9999999999999999E-4</v>
      </c>
      <c r="W118" s="92"/>
    </row>
    <row r="119" spans="2:23">
      <c r="B119" t="s">
        <v>2388</v>
      </c>
      <c r="C119" t="s">
        <v>2389</v>
      </c>
      <c r="D119" t="s">
        <v>106</v>
      </c>
      <c r="E119" s="86">
        <v>43007</v>
      </c>
      <c r="F119" s="77">
        <v>210955.07</v>
      </c>
      <c r="G119" s="77">
        <v>36.408100000000019</v>
      </c>
      <c r="H119" s="77">
        <v>295.62141670373899</v>
      </c>
      <c r="I119" s="78">
        <v>1.4E-3</v>
      </c>
      <c r="J119" s="78">
        <v>2.3E-3</v>
      </c>
      <c r="K119" s="78">
        <v>2.0000000000000001E-4</v>
      </c>
      <c r="W119" s="92"/>
    </row>
    <row r="120" spans="2:23">
      <c r="B120" t="s">
        <v>2390</v>
      </c>
      <c r="C120" t="s">
        <v>2391</v>
      </c>
      <c r="D120" t="s">
        <v>113</v>
      </c>
      <c r="E120" s="86">
        <v>42646</v>
      </c>
      <c r="F120" s="77">
        <v>31323.43</v>
      </c>
      <c r="G120" s="77">
        <v>40.64650000000001</v>
      </c>
      <c r="H120" s="77">
        <v>59.843646045657501</v>
      </c>
      <c r="I120" s="78">
        <v>1E-4</v>
      </c>
      <c r="J120" s="78">
        <v>5.0000000000000001E-4</v>
      </c>
      <c r="K120" s="78">
        <v>0</v>
      </c>
      <c r="W120" s="92"/>
    </row>
    <row r="121" spans="2:23">
      <c r="B121" t="s">
        <v>2392</v>
      </c>
      <c r="C121" t="s">
        <v>2393</v>
      </c>
      <c r="D121" t="s">
        <v>106</v>
      </c>
      <c r="E121" s="86">
        <v>44256</v>
      </c>
      <c r="F121" s="77">
        <v>27699.11</v>
      </c>
      <c r="G121" s="77">
        <v>125.0277999999996</v>
      </c>
      <c r="H121" s="77">
        <v>133.29698164458</v>
      </c>
      <c r="I121" s="78">
        <v>0</v>
      </c>
      <c r="J121" s="78">
        <v>1E-3</v>
      </c>
      <c r="K121" s="78">
        <v>1E-4</v>
      </c>
      <c r="W121" s="92"/>
    </row>
    <row r="122" spans="2:23">
      <c r="B122" t="s">
        <v>2394</v>
      </c>
      <c r="C122" t="s">
        <v>2395</v>
      </c>
      <c r="D122" t="s">
        <v>106</v>
      </c>
      <c r="E122" s="86">
        <v>44427</v>
      </c>
      <c r="F122" s="77">
        <v>3840.41</v>
      </c>
      <c r="G122" s="77">
        <v>138.72779999999986</v>
      </c>
      <c r="H122" s="77">
        <v>20.506380054019001</v>
      </c>
      <c r="I122" s="78">
        <v>4.0000000000000002E-4</v>
      </c>
      <c r="J122" s="78">
        <v>2.0000000000000001E-4</v>
      </c>
      <c r="K122" s="78">
        <v>0</v>
      </c>
      <c r="W122" s="92"/>
    </row>
    <row r="123" spans="2:23">
      <c r="B123" t="s">
        <v>2396</v>
      </c>
      <c r="C123" t="s">
        <v>2397</v>
      </c>
      <c r="D123" t="s">
        <v>106</v>
      </c>
      <c r="E123" s="86">
        <v>43318</v>
      </c>
      <c r="F123" s="77">
        <v>20499.830000000002</v>
      </c>
      <c r="G123" s="77">
        <v>111.23070000000001</v>
      </c>
      <c r="H123" s="77">
        <v>87.765299865660694</v>
      </c>
      <c r="I123" s="78">
        <v>2.9999999999999997E-4</v>
      </c>
      <c r="J123" s="78">
        <v>6.9999999999999999E-4</v>
      </c>
      <c r="K123" s="78">
        <v>1E-4</v>
      </c>
      <c r="W123" s="92"/>
    </row>
    <row r="124" spans="2:23">
      <c r="B124" t="s">
        <v>2398</v>
      </c>
      <c r="C124" t="s">
        <v>2399</v>
      </c>
      <c r="D124" t="s">
        <v>106</v>
      </c>
      <c r="E124" s="86">
        <v>42359</v>
      </c>
      <c r="F124" s="77">
        <v>28738.35</v>
      </c>
      <c r="G124" s="77">
        <v>53.712099999999957</v>
      </c>
      <c r="H124" s="77">
        <v>59.413053496557097</v>
      </c>
      <c r="I124" s="78">
        <v>2.9999999999999997E-4</v>
      </c>
      <c r="J124" s="78">
        <v>5.0000000000000001E-4</v>
      </c>
      <c r="K124" s="78">
        <v>0</v>
      </c>
      <c r="W124" s="92"/>
    </row>
    <row r="125" spans="2:23">
      <c r="B125" t="s">
        <v>2400</v>
      </c>
      <c r="C125" t="s">
        <v>2401</v>
      </c>
      <c r="D125" t="s">
        <v>106</v>
      </c>
      <c r="E125" s="86">
        <v>44406</v>
      </c>
      <c r="F125" s="77">
        <v>435232.52</v>
      </c>
      <c r="G125" s="77">
        <v>84.166000000000196</v>
      </c>
      <c r="H125" s="77">
        <v>1409.9572229125399</v>
      </c>
      <c r="I125" s="78">
        <v>0</v>
      </c>
      <c r="J125" s="78">
        <v>1.0800000000000001E-2</v>
      </c>
      <c r="K125" s="78">
        <v>1.1000000000000001E-3</v>
      </c>
      <c r="W125" s="92"/>
    </row>
    <row r="126" spans="2:23">
      <c r="B126" t="s">
        <v>2402</v>
      </c>
      <c r="C126" t="s">
        <v>2403</v>
      </c>
      <c r="D126" t="s">
        <v>110</v>
      </c>
      <c r="E126" s="86">
        <v>44197</v>
      </c>
      <c r="F126" s="77">
        <v>154119.95000000001</v>
      </c>
      <c r="G126" s="77">
        <v>113.84930000000006</v>
      </c>
      <c r="H126" s="77">
        <v>711.94714478493302</v>
      </c>
      <c r="I126" s="78">
        <v>0</v>
      </c>
      <c r="J126" s="78">
        <v>5.4999999999999997E-3</v>
      </c>
      <c r="K126" s="78">
        <v>5.0000000000000001E-4</v>
      </c>
      <c r="W126" s="92"/>
    </row>
    <row r="127" spans="2:23">
      <c r="B127" t="s">
        <v>2404</v>
      </c>
      <c r="C127" t="s">
        <v>2405</v>
      </c>
      <c r="D127" t="s">
        <v>106</v>
      </c>
      <c r="E127" s="86">
        <v>44085</v>
      </c>
      <c r="F127" s="77">
        <v>155183</v>
      </c>
      <c r="G127" s="77">
        <v>123.25749999999999</v>
      </c>
      <c r="H127" s="77">
        <v>736.21626728002502</v>
      </c>
      <c r="I127" s="78">
        <v>0</v>
      </c>
      <c r="J127" s="78">
        <v>5.5999999999999999E-3</v>
      </c>
      <c r="K127" s="78">
        <v>5.9999999999999995E-4</v>
      </c>
      <c r="W127" s="92"/>
    </row>
    <row r="128" spans="2:23">
      <c r="B128" t="s">
        <v>2406</v>
      </c>
      <c r="C128" t="s">
        <v>2407</v>
      </c>
      <c r="D128" t="s">
        <v>106</v>
      </c>
      <c r="E128" s="86">
        <v>42916</v>
      </c>
      <c r="F128" s="77">
        <v>17183.07</v>
      </c>
      <c r="G128" s="77">
        <v>97.768300000000011</v>
      </c>
      <c r="H128" s="77">
        <v>64.6616427977917</v>
      </c>
      <c r="I128" s="78">
        <v>1.1000000000000001E-3</v>
      </c>
      <c r="J128" s="78">
        <v>5.0000000000000001E-4</v>
      </c>
      <c r="K128" s="78">
        <v>0</v>
      </c>
      <c r="W128" s="92"/>
    </row>
    <row r="129" spans="2:23">
      <c r="B129" t="s">
        <v>2408</v>
      </c>
      <c r="C129" t="s">
        <v>2409</v>
      </c>
      <c r="D129" t="s">
        <v>106</v>
      </c>
      <c r="E129" s="86">
        <v>44105</v>
      </c>
      <c r="F129" s="77">
        <v>197471.63</v>
      </c>
      <c r="G129" s="77">
        <v>120.13480000000003</v>
      </c>
      <c r="H129" s="77">
        <v>913.10653671761702</v>
      </c>
      <c r="I129" s="78">
        <v>0</v>
      </c>
      <c r="J129" s="78">
        <v>7.0000000000000001E-3</v>
      </c>
      <c r="K129" s="78">
        <v>6.9999999999999999E-4</v>
      </c>
      <c r="W129" s="92"/>
    </row>
    <row r="130" spans="2:23">
      <c r="B130" t="s">
        <v>2410</v>
      </c>
      <c r="C130" t="s">
        <v>2411</v>
      </c>
      <c r="D130" t="s">
        <v>106</v>
      </c>
      <c r="E130" s="86">
        <v>44735</v>
      </c>
      <c r="F130" s="77">
        <v>55236.75</v>
      </c>
      <c r="G130" s="77">
        <v>98.934799999999996</v>
      </c>
      <c r="H130" s="77">
        <v>210.341568967011</v>
      </c>
      <c r="I130" s="78">
        <v>2.0000000000000001E-4</v>
      </c>
      <c r="J130" s="78">
        <v>1.6000000000000001E-3</v>
      </c>
      <c r="K130" s="78">
        <v>2.0000000000000001E-4</v>
      </c>
      <c r="W130" s="92"/>
    </row>
    <row r="131" spans="2:23">
      <c r="B131" t="s">
        <v>2412</v>
      </c>
      <c r="C131" t="s">
        <v>2413</v>
      </c>
      <c r="D131" t="s">
        <v>113</v>
      </c>
      <c r="E131" s="86">
        <v>43738</v>
      </c>
      <c r="F131" s="77">
        <v>182020.56</v>
      </c>
      <c r="G131" s="77">
        <v>130.11769999999956</v>
      </c>
      <c r="H131" s="77">
        <v>1113.2235934257201</v>
      </c>
      <c r="I131" s="78">
        <v>1E-4</v>
      </c>
      <c r="J131" s="78">
        <v>8.5000000000000006E-3</v>
      </c>
      <c r="K131" s="78">
        <v>8.0000000000000004E-4</v>
      </c>
      <c r="W131" s="92"/>
    </row>
    <row r="132" spans="2:23">
      <c r="B132" t="s">
        <v>2414</v>
      </c>
      <c r="C132" t="s">
        <v>2415</v>
      </c>
      <c r="D132" t="s">
        <v>106</v>
      </c>
      <c r="E132" s="86">
        <v>43917</v>
      </c>
      <c r="F132" s="77">
        <v>11250.31</v>
      </c>
      <c r="G132" s="77">
        <v>123.71569999999993</v>
      </c>
      <c r="H132" s="77">
        <v>53.571920709610801</v>
      </c>
      <c r="I132" s="78">
        <v>0</v>
      </c>
      <c r="J132" s="78">
        <v>4.0000000000000002E-4</v>
      </c>
      <c r="K132" s="78">
        <v>0</v>
      </c>
      <c r="W132" s="92"/>
    </row>
    <row r="133" spans="2:23">
      <c r="B133" t="s">
        <v>2416</v>
      </c>
      <c r="C133" t="s">
        <v>2417</v>
      </c>
      <c r="D133" t="s">
        <v>106</v>
      </c>
      <c r="E133" s="86">
        <v>43558</v>
      </c>
      <c r="F133" s="77">
        <v>100846.41</v>
      </c>
      <c r="G133" s="77">
        <v>103.88699999999993</v>
      </c>
      <c r="H133" s="77">
        <v>403.24552702333801</v>
      </c>
      <c r="I133" s="78">
        <v>1E-3</v>
      </c>
      <c r="J133" s="78">
        <v>3.0999999999999999E-3</v>
      </c>
      <c r="K133" s="78">
        <v>2.9999999999999997E-4</v>
      </c>
      <c r="W133" s="92"/>
    </row>
    <row r="134" spans="2:23">
      <c r="B134" t="s">
        <v>2418</v>
      </c>
      <c r="C134" t="s">
        <v>2419</v>
      </c>
      <c r="D134" t="s">
        <v>106</v>
      </c>
      <c r="E134" s="86">
        <v>43525</v>
      </c>
      <c r="F134" s="77">
        <v>319199.21000000002</v>
      </c>
      <c r="G134" s="77">
        <v>109.92710000000019</v>
      </c>
      <c r="H134" s="77">
        <v>1350.5618874524801</v>
      </c>
      <c r="I134" s="78">
        <v>1.8E-3</v>
      </c>
      <c r="J134" s="78">
        <v>1.04E-2</v>
      </c>
      <c r="K134" s="78">
        <v>1E-3</v>
      </c>
      <c r="W134" s="92"/>
    </row>
    <row r="135" spans="2:23">
      <c r="B135" t="s">
        <v>2420</v>
      </c>
      <c r="C135" t="s">
        <v>2421</v>
      </c>
      <c r="D135" t="s">
        <v>106</v>
      </c>
      <c r="E135" s="86">
        <v>43188</v>
      </c>
      <c r="F135" s="77">
        <v>70414.14</v>
      </c>
      <c r="G135" s="77">
        <v>140.83240000000012</v>
      </c>
      <c r="H135" s="77">
        <v>381.68963878693501</v>
      </c>
      <c r="I135" s="78">
        <v>5.0000000000000001E-4</v>
      </c>
      <c r="J135" s="78">
        <v>2.8999999999999998E-3</v>
      </c>
      <c r="K135" s="78">
        <v>2.9999999999999997E-4</v>
      </c>
    </row>
    <row r="136" spans="2:23">
      <c r="B136" t="s">
        <v>2422</v>
      </c>
      <c r="C136" t="s">
        <v>2423</v>
      </c>
      <c r="D136" t="s">
        <v>106</v>
      </c>
      <c r="E136" s="86">
        <v>42879</v>
      </c>
      <c r="F136" s="77">
        <v>26014.959999999999</v>
      </c>
      <c r="G136" s="77">
        <v>201.36140000000043</v>
      </c>
      <c r="H136" s="77">
        <v>201.62635342427899</v>
      </c>
      <c r="I136" s="78">
        <v>5.0000000000000001E-4</v>
      </c>
      <c r="J136" s="78">
        <v>1.5E-3</v>
      </c>
      <c r="K136" s="78">
        <v>2.0000000000000001E-4</v>
      </c>
      <c r="W136" s="92"/>
    </row>
    <row r="137" spans="2:23">
      <c r="B137" t="s">
        <v>2424</v>
      </c>
      <c r="C137" t="s">
        <v>2425</v>
      </c>
      <c r="D137" t="s">
        <v>113</v>
      </c>
      <c r="E137" s="86">
        <v>43220</v>
      </c>
      <c r="F137" s="77">
        <v>156443.19</v>
      </c>
      <c r="G137" s="77">
        <v>92.877900000000068</v>
      </c>
      <c r="H137" s="77">
        <v>682.95899330041698</v>
      </c>
      <c r="I137" s="78">
        <v>1.6000000000000001E-3</v>
      </c>
      <c r="J137" s="78">
        <v>5.1999999999999998E-3</v>
      </c>
      <c r="K137" s="78">
        <v>5.0000000000000001E-4</v>
      </c>
      <c r="W137" s="92"/>
    </row>
    <row r="138" spans="2:23">
      <c r="B138" t="s">
        <v>2426</v>
      </c>
      <c r="C138" t="s">
        <v>2427</v>
      </c>
      <c r="D138" t="s">
        <v>110</v>
      </c>
      <c r="E138" s="86">
        <v>43847</v>
      </c>
      <c r="F138" s="77">
        <v>65886.149999999994</v>
      </c>
      <c r="G138" s="77">
        <v>152.58289999999997</v>
      </c>
      <c r="H138" s="77">
        <v>407.90452587957998</v>
      </c>
      <c r="I138" s="78">
        <v>3.3E-3</v>
      </c>
      <c r="J138" s="78">
        <v>3.0999999999999999E-3</v>
      </c>
      <c r="K138" s="78">
        <v>2.9999999999999997E-4</v>
      </c>
      <c r="W138" s="92"/>
    </row>
    <row r="139" spans="2:23">
      <c r="B139" t="s">
        <v>2428</v>
      </c>
      <c r="C139" t="s">
        <v>2429</v>
      </c>
      <c r="D139" t="s">
        <v>110</v>
      </c>
      <c r="E139" s="86">
        <v>43891</v>
      </c>
      <c r="F139" s="77">
        <v>20073.23</v>
      </c>
      <c r="G139" s="77">
        <v>139.03790000000026</v>
      </c>
      <c r="H139" s="77">
        <v>113.24238017029499</v>
      </c>
      <c r="I139" s="78">
        <v>1E-4</v>
      </c>
      <c r="J139" s="78">
        <v>8.9999999999999998E-4</v>
      </c>
      <c r="K139" s="78">
        <v>1E-4</v>
      </c>
      <c r="W139" s="92"/>
    </row>
    <row r="140" spans="2:23">
      <c r="B140" t="s">
        <v>2430</v>
      </c>
      <c r="C140" t="s">
        <v>2431</v>
      </c>
      <c r="D140" t="s">
        <v>110</v>
      </c>
      <c r="E140" s="86">
        <v>43466</v>
      </c>
      <c r="F140" s="77">
        <v>243174.87</v>
      </c>
      <c r="G140" s="77">
        <v>142.20170000000047</v>
      </c>
      <c r="H140" s="77">
        <v>1403.07862740015</v>
      </c>
      <c r="I140" s="78">
        <v>1E-4</v>
      </c>
      <c r="J140" s="78">
        <v>1.0800000000000001E-2</v>
      </c>
      <c r="K140" s="78">
        <v>1.1000000000000001E-3</v>
      </c>
      <c r="W140" s="92"/>
    </row>
    <row r="141" spans="2:23">
      <c r="B141" t="s">
        <v>2432</v>
      </c>
      <c r="C141" t="s">
        <v>2433</v>
      </c>
      <c r="D141" t="s">
        <v>110</v>
      </c>
      <c r="E141" s="86">
        <v>43651</v>
      </c>
      <c r="F141" s="77">
        <v>317255.17</v>
      </c>
      <c r="G141" s="77">
        <v>95.488200000000262</v>
      </c>
      <c r="H141" s="77">
        <v>1229.1841269060601</v>
      </c>
      <c r="I141" s="78">
        <v>3.2000000000000002E-3</v>
      </c>
      <c r="J141" s="78">
        <v>9.4000000000000004E-3</v>
      </c>
      <c r="K141" s="78">
        <v>8.9999999999999998E-4</v>
      </c>
      <c r="W141" s="92"/>
    </row>
    <row r="142" spans="2:23">
      <c r="B142" t="s">
        <v>2434</v>
      </c>
      <c r="C142" t="s">
        <v>2435</v>
      </c>
      <c r="D142" t="s">
        <v>110</v>
      </c>
      <c r="E142" s="86">
        <v>42788</v>
      </c>
      <c r="F142" s="77">
        <v>114274.73</v>
      </c>
      <c r="G142" s="77">
        <v>58.001000000000055</v>
      </c>
      <c r="H142" s="77">
        <v>268.93307254267</v>
      </c>
      <c r="I142" s="78">
        <v>1.2999999999999999E-3</v>
      </c>
      <c r="J142" s="78">
        <v>2.0999999999999999E-3</v>
      </c>
      <c r="K142" s="78">
        <v>2.0000000000000001E-4</v>
      </c>
      <c r="W142" s="92"/>
    </row>
    <row r="143" spans="2:23">
      <c r="B143" t="s">
        <v>2436</v>
      </c>
      <c r="C143" t="s">
        <v>2437</v>
      </c>
      <c r="D143" t="s">
        <v>110</v>
      </c>
      <c r="E143" s="86">
        <v>43602</v>
      </c>
      <c r="F143" s="77">
        <v>126805.8</v>
      </c>
      <c r="G143" s="77">
        <v>64.608699999999899</v>
      </c>
      <c r="H143" s="77">
        <v>332.42115140541398</v>
      </c>
      <c r="I143" s="78">
        <v>2.0000000000000001E-4</v>
      </c>
      <c r="J143" s="78">
        <v>2.5000000000000001E-3</v>
      </c>
      <c r="K143" s="78">
        <v>2.9999999999999997E-4</v>
      </c>
      <c r="W143" s="92"/>
    </row>
    <row r="144" spans="2:23">
      <c r="B144" t="s">
        <v>2438</v>
      </c>
      <c r="C144" t="s">
        <v>2439</v>
      </c>
      <c r="D144" t="s">
        <v>110</v>
      </c>
      <c r="E144" s="86">
        <v>43602</v>
      </c>
      <c r="F144" s="77">
        <v>181528.72</v>
      </c>
      <c r="G144" s="77">
        <v>93.86140000000006</v>
      </c>
      <c r="H144" s="77">
        <v>691.33875236098004</v>
      </c>
      <c r="I144" s="78">
        <v>2.3999999999999998E-3</v>
      </c>
      <c r="J144" s="78">
        <v>5.3E-3</v>
      </c>
      <c r="K144" s="78">
        <v>5.0000000000000001E-4</v>
      </c>
      <c r="W144" s="92"/>
    </row>
    <row r="145" spans="2:23">
      <c r="B145" t="s">
        <v>2440</v>
      </c>
      <c r="C145" t="s">
        <v>2441</v>
      </c>
      <c r="D145" t="s">
        <v>110</v>
      </c>
      <c r="E145" s="86">
        <v>44910</v>
      </c>
      <c r="F145" s="77">
        <v>29383.55</v>
      </c>
      <c r="G145" s="77">
        <v>100.80460000000021</v>
      </c>
      <c r="H145" s="77">
        <v>120.18302845069</v>
      </c>
      <c r="I145" s="78">
        <v>0</v>
      </c>
      <c r="J145" s="78">
        <v>8.9999999999999998E-4</v>
      </c>
      <c r="K145" s="78">
        <v>1E-4</v>
      </c>
      <c r="W145" s="92"/>
    </row>
    <row r="146" spans="2:23">
      <c r="B146" t="s">
        <v>2442</v>
      </c>
      <c r="C146" t="s">
        <v>2443</v>
      </c>
      <c r="D146" t="s">
        <v>110</v>
      </c>
      <c r="E146" s="86">
        <v>44377</v>
      </c>
      <c r="F146" s="77">
        <v>101683.83</v>
      </c>
      <c r="G146" s="77">
        <v>100.80710000000001</v>
      </c>
      <c r="H146" s="77">
        <v>415.91209067875599</v>
      </c>
      <c r="I146" s="78">
        <v>2E-3</v>
      </c>
      <c r="J146" s="78">
        <v>3.2000000000000002E-3</v>
      </c>
      <c r="K146" s="78">
        <v>2.9999999999999997E-4</v>
      </c>
      <c r="W146" s="92"/>
    </row>
    <row r="147" spans="2:23">
      <c r="B147" t="s">
        <v>2444</v>
      </c>
      <c r="C147" t="s">
        <v>2445</v>
      </c>
      <c r="D147" t="s">
        <v>106</v>
      </c>
      <c r="E147" s="86">
        <v>44501</v>
      </c>
      <c r="F147" s="77">
        <v>42106</v>
      </c>
      <c r="G147" s="77">
        <v>120.4042</v>
      </c>
      <c r="H147" s="77">
        <v>195.13426354774799</v>
      </c>
      <c r="I147" s="78">
        <v>1E-4</v>
      </c>
      <c r="J147" s="78">
        <v>1.5E-3</v>
      </c>
      <c r="K147" s="78">
        <v>1E-4</v>
      </c>
      <c r="W147" s="92"/>
    </row>
    <row r="148" spans="2:23">
      <c r="B148" t="s">
        <v>2446</v>
      </c>
      <c r="C148" t="s">
        <v>2447</v>
      </c>
      <c r="D148" t="s">
        <v>110</v>
      </c>
      <c r="E148" s="86">
        <v>44377</v>
      </c>
      <c r="F148" s="77">
        <v>565161.76</v>
      </c>
      <c r="G148" s="77">
        <v>91.404399999999882</v>
      </c>
      <c r="H148" s="77">
        <v>2096.0343691858102</v>
      </c>
      <c r="I148" s="78">
        <v>3.8E-3</v>
      </c>
      <c r="J148" s="78">
        <v>1.61E-2</v>
      </c>
      <c r="K148" s="78">
        <v>1.6000000000000001E-3</v>
      </c>
      <c r="W148" s="92"/>
    </row>
    <row r="149" spans="2:23">
      <c r="B149" t="s">
        <v>2448</v>
      </c>
      <c r="C149" t="s">
        <v>2449</v>
      </c>
      <c r="D149" t="s">
        <v>110</v>
      </c>
      <c r="E149" s="86">
        <v>43465</v>
      </c>
      <c r="F149" s="77">
        <v>196900</v>
      </c>
      <c r="G149" s="77">
        <v>106.4761</v>
      </c>
      <c r="H149" s="77">
        <v>850.66072145174996</v>
      </c>
      <c r="I149" s="78">
        <v>2E-3</v>
      </c>
      <c r="J149" s="78">
        <v>6.4999999999999997E-3</v>
      </c>
      <c r="K149" s="78">
        <v>5.9999999999999995E-4</v>
      </c>
      <c r="W149" s="92"/>
    </row>
    <row r="150" spans="2:23">
      <c r="B150" t="s">
        <v>2450</v>
      </c>
      <c r="C150" t="s">
        <v>2451</v>
      </c>
      <c r="D150" t="s">
        <v>106</v>
      </c>
      <c r="E150" s="86">
        <v>43973</v>
      </c>
      <c r="F150" s="77">
        <v>58502.9</v>
      </c>
      <c r="G150" s="77">
        <v>105.489</v>
      </c>
      <c r="H150" s="77">
        <v>237.53766397266901</v>
      </c>
      <c r="I150" s="78">
        <v>1.8E-3</v>
      </c>
      <c r="J150" s="78">
        <v>1.8E-3</v>
      </c>
      <c r="K150" s="78">
        <v>2.0000000000000001E-4</v>
      </c>
      <c r="W150" s="92"/>
    </row>
    <row r="151" spans="2:23">
      <c r="B151" t="s">
        <v>2452</v>
      </c>
      <c r="C151" t="s">
        <v>2453</v>
      </c>
      <c r="D151" t="s">
        <v>106</v>
      </c>
      <c r="E151" s="86">
        <v>44012</v>
      </c>
      <c r="F151" s="77">
        <v>281866.84999999998</v>
      </c>
      <c r="G151" s="77">
        <v>117.07180000000031</v>
      </c>
      <c r="H151" s="77">
        <v>1270.1184037635601</v>
      </c>
      <c r="I151" s="78">
        <v>1E-4</v>
      </c>
      <c r="J151" s="78">
        <v>9.7000000000000003E-3</v>
      </c>
      <c r="K151" s="78">
        <v>1E-3</v>
      </c>
      <c r="W151" s="92"/>
    </row>
    <row r="152" spans="2:23">
      <c r="B152" t="s">
        <v>2454</v>
      </c>
      <c r="C152" t="s">
        <v>2455</v>
      </c>
      <c r="D152" t="s">
        <v>106</v>
      </c>
      <c r="E152" s="86">
        <v>44256</v>
      </c>
      <c r="F152" s="77">
        <v>19207.23</v>
      </c>
      <c r="G152" s="77">
        <v>114.93349999999994</v>
      </c>
      <c r="H152" s="77">
        <v>84.968759972700397</v>
      </c>
      <c r="I152" s="78">
        <v>1.9E-3</v>
      </c>
      <c r="J152" s="78">
        <v>6.9999999999999999E-4</v>
      </c>
      <c r="K152" s="78">
        <v>1E-4</v>
      </c>
      <c r="W152" s="92"/>
    </row>
    <row r="153" spans="2:23">
      <c r="B153" t="s">
        <v>2456</v>
      </c>
      <c r="C153" t="s">
        <v>2457</v>
      </c>
      <c r="D153" t="s">
        <v>106</v>
      </c>
      <c r="E153" s="86">
        <v>44412</v>
      </c>
      <c r="F153" s="77">
        <v>360715.68</v>
      </c>
      <c r="G153" s="77">
        <v>99.424999999999997</v>
      </c>
      <c r="H153" s="77">
        <v>1380.4113830691599</v>
      </c>
      <c r="I153" s="78">
        <v>6.9999999999999999E-4</v>
      </c>
      <c r="J153" s="78">
        <v>1.06E-2</v>
      </c>
      <c r="K153" s="78">
        <v>1E-3</v>
      </c>
      <c r="W153" s="92"/>
    </row>
    <row r="154" spans="2:23">
      <c r="B154" t="s">
        <v>2458</v>
      </c>
      <c r="C154" t="s">
        <v>2459</v>
      </c>
      <c r="D154" t="s">
        <v>106</v>
      </c>
      <c r="E154" s="86">
        <v>44377</v>
      </c>
      <c r="F154" s="77">
        <v>33953</v>
      </c>
      <c r="G154" s="77">
        <v>108.47920000000001</v>
      </c>
      <c r="H154" s="77">
        <v>141.766147744824</v>
      </c>
      <c r="I154" s="78">
        <v>0</v>
      </c>
      <c r="J154" s="78">
        <v>1.1000000000000001E-3</v>
      </c>
      <c r="K154" s="78">
        <v>1E-4</v>
      </c>
      <c r="W154" s="92"/>
    </row>
    <row r="155" spans="2:23">
      <c r="B155" t="s">
        <v>2460</v>
      </c>
      <c r="C155" t="s">
        <v>2461</v>
      </c>
      <c r="D155" t="s">
        <v>106</v>
      </c>
      <c r="E155" s="86">
        <v>43251</v>
      </c>
      <c r="F155" s="77">
        <v>27365.45</v>
      </c>
      <c r="G155" s="77">
        <v>148.63829999999984</v>
      </c>
      <c r="H155" s="77">
        <v>156.56015217962999</v>
      </c>
      <c r="I155" s="78">
        <v>2.9999999999999997E-4</v>
      </c>
      <c r="J155" s="78">
        <v>1.1999999999999999E-3</v>
      </c>
      <c r="K155" s="78">
        <v>1E-4</v>
      </c>
      <c r="W155" s="92"/>
    </row>
    <row r="156" spans="2:23">
      <c r="B156" t="s">
        <v>2462</v>
      </c>
      <c r="C156" t="s">
        <v>2463</v>
      </c>
      <c r="D156" t="s">
        <v>106</v>
      </c>
      <c r="E156" s="86">
        <v>42948</v>
      </c>
      <c r="F156" s="77">
        <v>71011.820000000007</v>
      </c>
      <c r="G156" s="77">
        <v>144.01420000000016</v>
      </c>
      <c r="H156" s="77">
        <v>393.62608513751599</v>
      </c>
      <c r="I156" s="78">
        <v>8.9999999999999998E-4</v>
      </c>
      <c r="J156" s="78">
        <v>3.0000000000000001E-3</v>
      </c>
      <c r="K156" s="78">
        <v>2.9999999999999997E-4</v>
      </c>
      <c r="W156" s="92"/>
    </row>
    <row r="157" spans="2:23">
      <c r="B157" t="s">
        <v>2464</v>
      </c>
      <c r="C157" t="s">
        <v>2465</v>
      </c>
      <c r="D157" t="s">
        <v>110</v>
      </c>
      <c r="E157" s="86">
        <v>43754</v>
      </c>
      <c r="F157" s="77">
        <v>239207.97</v>
      </c>
      <c r="G157" s="77">
        <v>109.47560000000043</v>
      </c>
      <c r="H157" s="77">
        <v>1062.5552173445899</v>
      </c>
      <c r="I157" s="78">
        <v>2E-3</v>
      </c>
      <c r="J157" s="78">
        <v>8.2000000000000007E-3</v>
      </c>
      <c r="K157" s="78">
        <v>8.0000000000000004E-4</v>
      </c>
      <c r="W157" s="92"/>
    </row>
    <row r="158" spans="2:23">
      <c r="B158" t="s">
        <v>2466</v>
      </c>
      <c r="C158" t="s">
        <v>2467</v>
      </c>
      <c r="D158" t="s">
        <v>110</v>
      </c>
      <c r="E158" s="86">
        <v>44713</v>
      </c>
      <c r="F158" s="77">
        <v>109708.38</v>
      </c>
      <c r="G158" s="77">
        <v>107.73080000000004</v>
      </c>
      <c r="H158" s="77">
        <v>479.55477040201998</v>
      </c>
      <c r="I158" s="78">
        <v>0</v>
      </c>
      <c r="J158" s="78">
        <v>3.7000000000000002E-3</v>
      </c>
      <c r="K158" s="78">
        <v>4.0000000000000002E-4</v>
      </c>
      <c r="W158" s="92"/>
    </row>
    <row r="159" spans="2:23">
      <c r="B159" t="s">
        <v>2468</v>
      </c>
      <c r="C159" t="s">
        <v>2469</v>
      </c>
      <c r="D159" t="s">
        <v>106</v>
      </c>
      <c r="E159" s="86">
        <v>43306</v>
      </c>
      <c r="F159" s="77">
        <v>24078.14</v>
      </c>
      <c r="G159" s="77">
        <v>146.36670000000041</v>
      </c>
      <c r="H159" s="77">
        <v>135.64791653767401</v>
      </c>
      <c r="I159" s="78">
        <v>4.0000000000000002E-4</v>
      </c>
      <c r="J159" s="78">
        <v>1E-3</v>
      </c>
      <c r="K159" s="78">
        <v>1E-4</v>
      </c>
      <c r="W159" s="92"/>
    </row>
    <row r="160" spans="2:23">
      <c r="B160" t="s">
        <v>2470</v>
      </c>
      <c r="C160" t="s">
        <v>2471</v>
      </c>
      <c r="D160" t="s">
        <v>106</v>
      </c>
      <c r="E160" s="86">
        <v>44440</v>
      </c>
      <c r="F160" s="77">
        <v>25710.240000000002</v>
      </c>
      <c r="G160" s="77">
        <v>75.418399999999963</v>
      </c>
      <c r="H160" s="77">
        <v>74.633078578371794</v>
      </c>
      <c r="I160" s="78">
        <v>0</v>
      </c>
      <c r="J160" s="78">
        <v>5.9999999999999995E-4</v>
      </c>
      <c r="K160" s="78">
        <v>1E-4</v>
      </c>
      <c r="W160" s="92"/>
    </row>
    <row r="161" spans="2:23">
      <c r="B161" t="s">
        <v>2472</v>
      </c>
      <c r="C161" t="s">
        <v>2473</v>
      </c>
      <c r="D161" t="s">
        <v>113</v>
      </c>
      <c r="E161" s="86">
        <v>44286</v>
      </c>
      <c r="F161" s="77">
        <v>137061.57999999999</v>
      </c>
      <c r="G161" s="77">
        <v>100.2175</v>
      </c>
      <c r="H161" s="77">
        <v>645.63174590823098</v>
      </c>
      <c r="I161" s="78">
        <v>1.1000000000000001E-3</v>
      </c>
      <c r="J161" s="78">
        <v>5.0000000000000001E-3</v>
      </c>
      <c r="K161" s="78">
        <v>5.0000000000000001E-4</v>
      </c>
      <c r="W161" s="92"/>
    </row>
    <row r="162" spans="2:23">
      <c r="B162" t="s">
        <v>2474</v>
      </c>
      <c r="C162" t="s">
        <v>2475</v>
      </c>
      <c r="D162" t="s">
        <v>106</v>
      </c>
      <c r="E162" s="86">
        <v>43516</v>
      </c>
      <c r="F162" s="77">
        <v>161427.43</v>
      </c>
      <c r="G162" s="77">
        <v>81.414699999999954</v>
      </c>
      <c r="H162" s="77">
        <v>505.85735707315598</v>
      </c>
      <c r="I162" s="78">
        <v>1E-4</v>
      </c>
      <c r="J162" s="78">
        <v>3.8999999999999998E-3</v>
      </c>
      <c r="K162" s="78">
        <v>4.0000000000000002E-4</v>
      </c>
      <c r="W162" s="92"/>
    </row>
    <row r="163" spans="2:23">
      <c r="B163" t="s">
        <v>2476</v>
      </c>
      <c r="C163" t="s">
        <v>2477</v>
      </c>
      <c r="D163" t="s">
        <v>106</v>
      </c>
      <c r="E163" s="86">
        <v>43244</v>
      </c>
      <c r="F163" s="77">
        <v>62118.879999999997</v>
      </c>
      <c r="G163" s="77">
        <v>174.14150000000009</v>
      </c>
      <c r="H163" s="77">
        <v>416.36461049910503</v>
      </c>
      <c r="I163" s="78">
        <v>1.2999999999999999E-3</v>
      </c>
      <c r="J163" s="78">
        <v>3.2000000000000002E-3</v>
      </c>
      <c r="K163" s="78">
        <v>2.9999999999999997E-4</v>
      </c>
      <c r="W163" s="92"/>
    </row>
    <row r="164" spans="2:23">
      <c r="B164" t="s">
        <v>2478</v>
      </c>
      <c r="C164" t="s">
        <v>2479</v>
      </c>
      <c r="D164" t="s">
        <v>110</v>
      </c>
      <c r="E164" s="86">
        <v>42947</v>
      </c>
      <c r="F164" s="77">
        <v>214087.18</v>
      </c>
      <c r="G164" s="77">
        <v>67.285799999999966</v>
      </c>
      <c r="H164" s="77">
        <v>584.48397766798496</v>
      </c>
      <c r="I164" s="78">
        <v>1E-4</v>
      </c>
      <c r="J164" s="78">
        <v>4.4999999999999997E-3</v>
      </c>
      <c r="K164" s="78">
        <v>4.0000000000000002E-4</v>
      </c>
      <c r="W164" s="92"/>
    </row>
    <row r="165" spans="2:23">
      <c r="B165" t="s">
        <v>2480</v>
      </c>
      <c r="C165" t="s">
        <v>2481</v>
      </c>
      <c r="D165" t="s">
        <v>106</v>
      </c>
      <c r="E165" s="86">
        <v>44228</v>
      </c>
      <c r="F165" s="77">
        <v>141971</v>
      </c>
      <c r="G165" s="77">
        <v>112.9675</v>
      </c>
      <c r="H165" s="77">
        <v>617.30681319682503</v>
      </c>
      <c r="I165" s="78">
        <v>0</v>
      </c>
      <c r="J165" s="78">
        <v>4.7000000000000002E-3</v>
      </c>
      <c r="K165" s="78">
        <v>5.0000000000000001E-4</v>
      </c>
      <c r="W165" s="92"/>
    </row>
    <row r="166" spans="2:23">
      <c r="B166" t="s">
        <v>2482</v>
      </c>
      <c r="C166" t="s">
        <v>2483</v>
      </c>
      <c r="D166" t="s">
        <v>106</v>
      </c>
      <c r="E166" s="86">
        <v>43454</v>
      </c>
      <c r="F166" s="77">
        <v>354009.66</v>
      </c>
      <c r="G166" s="77">
        <v>133.69300000000027</v>
      </c>
      <c r="H166" s="77">
        <v>1821.6783326288901</v>
      </c>
      <c r="I166" s="78">
        <v>0</v>
      </c>
      <c r="J166" s="78">
        <v>1.4E-2</v>
      </c>
      <c r="K166" s="78">
        <v>1.4E-3</v>
      </c>
      <c r="W166" s="92"/>
    </row>
    <row r="167" spans="2:23">
      <c r="B167" t="s">
        <v>2484</v>
      </c>
      <c r="C167" t="s">
        <v>2485</v>
      </c>
      <c r="D167" t="s">
        <v>106</v>
      </c>
      <c r="E167" s="86">
        <v>42985</v>
      </c>
      <c r="F167" s="77">
        <v>150371.16</v>
      </c>
      <c r="G167" s="77">
        <v>102.87340000000007</v>
      </c>
      <c r="H167" s="77">
        <v>595.40921898413296</v>
      </c>
      <c r="I167" s="78">
        <v>2E-3</v>
      </c>
      <c r="J167" s="78">
        <v>4.5999999999999999E-3</v>
      </c>
      <c r="K167" s="78">
        <v>4.0000000000000002E-4</v>
      </c>
      <c r="W167" s="92"/>
    </row>
    <row r="168" spans="2:23">
      <c r="B168" t="s">
        <v>2486</v>
      </c>
      <c r="C168" t="s">
        <v>2487</v>
      </c>
      <c r="D168" t="s">
        <v>110</v>
      </c>
      <c r="E168" s="86">
        <v>43922</v>
      </c>
      <c r="F168" s="77">
        <v>71103.33</v>
      </c>
      <c r="G168" s="77">
        <v>156.39360000000013</v>
      </c>
      <c r="H168" s="77">
        <v>451.19829083416602</v>
      </c>
      <c r="I168" s="78">
        <v>1E-4</v>
      </c>
      <c r="J168" s="78">
        <v>3.5000000000000001E-3</v>
      </c>
      <c r="K168" s="78">
        <v>2.9999999999999997E-4</v>
      </c>
      <c r="W168" s="92"/>
    </row>
    <row r="169" spans="2:23">
      <c r="B169" t="s">
        <v>2488</v>
      </c>
      <c r="C169" t="s">
        <v>2489</v>
      </c>
      <c r="D169" t="s">
        <v>106</v>
      </c>
      <c r="E169" s="86">
        <v>44539</v>
      </c>
      <c r="F169" s="77">
        <v>78442.210000000006</v>
      </c>
      <c r="G169" s="77">
        <v>93.252199999999874</v>
      </c>
      <c r="H169" s="77">
        <v>281.55083414488303</v>
      </c>
      <c r="I169" s="78">
        <v>2.8999999999999998E-3</v>
      </c>
      <c r="J169" s="78">
        <v>2.2000000000000001E-3</v>
      </c>
      <c r="K169" s="78">
        <v>2.0000000000000001E-4</v>
      </c>
    </row>
    <row r="170" spans="2:23">
      <c r="B170" t="s">
        <v>2490</v>
      </c>
      <c r="C170" t="s">
        <v>2491</v>
      </c>
      <c r="D170" t="s">
        <v>106</v>
      </c>
      <c r="E170" s="86">
        <v>43885</v>
      </c>
      <c r="F170" s="77">
        <v>118182.2</v>
      </c>
      <c r="G170" s="77">
        <v>107.26789999999995</v>
      </c>
      <c r="H170" s="77">
        <v>487.943750274016</v>
      </c>
      <c r="I170" s="78">
        <v>1E-4</v>
      </c>
      <c r="J170" s="78">
        <v>3.7000000000000002E-3</v>
      </c>
      <c r="K170" s="78">
        <v>4.0000000000000002E-4</v>
      </c>
      <c r="W170" s="92"/>
    </row>
    <row r="171" spans="2:23">
      <c r="B171" t="s">
        <v>2492</v>
      </c>
      <c r="C171" t="s">
        <v>2493</v>
      </c>
      <c r="D171" t="s">
        <v>106</v>
      </c>
      <c r="E171" s="86">
        <v>43944</v>
      </c>
      <c r="F171" s="77">
        <v>36846.26</v>
      </c>
      <c r="G171" s="77">
        <v>126.57480000000034</v>
      </c>
      <c r="H171" s="77">
        <v>179.509969544646</v>
      </c>
      <c r="I171" s="78">
        <v>0</v>
      </c>
      <c r="J171" s="78">
        <v>1.4E-3</v>
      </c>
      <c r="K171" s="78">
        <v>1E-4</v>
      </c>
    </row>
    <row r="172" spans="2:23">
      <c r="B172" t="s">
        <v>2494</v>
      </c>
      <c r="C172" t="s">
        <v>2495</v>
      </c>
      <c r="D172" t="s">
        <v>106</v>
      </c>
      <c r="E172" s="86">
        <v>44194</v>
      </c>
      <c r="F172" s="77">
        <v>37570.120000000003</v>
      </c>
      <c r="G172" s="77">
        <v>157.66659999999993</v>
      </c>
      <c r="H172" s="77">
        <v>227.99755812587199</v>
      </c>
      <c r="I172" s="78">
        <v>2.0000000000000001E-4</v>
      </c>
      <c r="J172" s="78">
        <v>1.6999999999999999E-3</v>
      </c>
      <c r="K172" s="78">
        <v>2.0000000000000001E-4</v>
      </c>
    </row>
    <row r="173" spans="2:23">
      <c r="B173" t="s">
        <v>2496</v>
      </c>
      <c r="C173" t="s">
        <v>2497</v>
      </c>
      <c r="D173" t="s">
        <v>106</v>
      </c>
      <c r="E173" s="86">
        <v>43321</v>
      </c>
      <c r="F173" s="77">
        <v>99146.2</v>
      </c>
      <c r="G173" s="77">
        <v>162.12289999999996</v>
      </c>
      <c r="H173" s="77">
        <v>618.68323582255005</v>
      </c>
      <c r="I173" s="78">
        <v>1.6999999999999999E-3</v>
      </c>
      <c r="J173" s="78">
        <v>4.7000000000000002E-3</v>
      </c>
      <c r="K173" s="78">
        <v>5.0000000000000001E-4</v>
      </c>
      <c r="W173" s="92"/>
    </row>
    <row r="174" spans="2:23">
      <c r="B174" t="s">
        <v>2498</v>
      </c>
      <c r="C174" t="s">
        <v>2499</v>
      </c>
      <c r="D174" t="s">
        <v>106</v>
      </c>
      <c r="E174" s="86">
        <v>44197</v>
      </c>
      <c r="F174" s="77">
        <v>255268</v>
      </c>
      <c r="G174" s="77">
        <v>100.0003</v>
      </c>
      <c r="H174" s="77">
        <v>982.529479579596</v>
      </c>
      <c r="I174" s="78">
        <v>8.9999999999999998E-4</v>
      </c>
      <c r="J174" s="78">
        <v>7.4999999999999997E-3</v>
      </c>
      <c r="K174" s="78">
        <v>6.9999999999999999E-4</v>
      </c>
      <c r="W174" s="92"/>
    </row>
    <row r="175" spans="2:23">
      <c r="B175" t="s">
        <v>2500</v>
      </c>
      <c r="C175" t="s">
        <v>2501</v>
      </c>
      <c r="D175" t="s">
        <v>106</v>
      </c>
      <c r="E175" s="86">
        <v>43621</v>
      </c>
      <c r="F175" s="77">
        <v>75400</v>
      </c>
      <c r="G175" s="77">
        <v>91.712100000000007</v>
      </c>
      <c r="H175" s="77">
        <v>266.16190416659998</v>
      </c>
      <c r="I175" s="78">
        <v>1.1000000000000001E-3</v>
      </c>
      <c r="J175" s="78">
        <v>2E-3</v>
      </c>
      <c r="K175" s="78">
        <v>2.0000000000000001E-4</v>
      </c>
      <c r="W175" s="92"/>
    </row>
    <row r="176" spans="2:23">
      <c r="B176" t="s">
        <v>2502</v>
      </c>
      <c r="C176" t="s">
        <v>2503</v>
      </c>
      <c r="D176" t="s">
        <v>110</v>
      </c>
      <c r="E176" s="86">
        <v>43221</v>
      </c>
      <c r="F176" s="77">
        <v>256634.84</v>
      </c>
      <c r="G176" s="77">
        <v>92.74989999999994</v>
      </c>
      <c r="H176" s="77">
        <v>965.80087191488599</v>
      </c>
      <c r="I176" s="78">
        <v>2.3E-3</v>
      </c>
      <c r="J176" s="78">
        <v>7.4000000000000003E-3</v>
      </c>
      <c r="K176" s="78">
        <v>6.9999999999999999E-4</v>
      </c>
      <c r="W176" s="92"/>
    </row>
    <row r="177" spans="2:23">
      <c r="B177" t="s">
        <v>2504</v>
      </c>
      <c r="C177" t="s">
        <v>2505</v>
      </c>
      <c r="D177" t="s">
        <v>110</v>
      </c>
      <c r="E177" s="86">
        <v>44075</v>
      </c>
      <c r="F177" s="77">
        <v>610036.46</v>
      </c>
      <c r="G177" s="77">
        <v>101.91789999999982</v>
      </c>
      <c r="H177" s="77">
        <v>2522.6952371481698</v>
      </c>
      <c r="I177" s="78">
        <v>1E-4</v>
      </c>
      <c r="J177" s="78">
        <v>1.9400000000000001E-2</v>
      </c>
      <c r="K177" s="78">
        <v>1.9E-3</v>
      </c>
      <c r="W177" s="92"/>
    </row>
    <row r="178" spans="2:23">
      <c r="B178" t="s">
        <v>2506</v>
      </c>
      <c r="C178" t="s">
        <v>2507</v>
      </c>
      <c r="D178" t="s">
        <v>106</v>
      </c>
      <c r="E178" s="86">
        <v>44160</v>
      </c>
      <c r="F178" s="77">
        <v>190532.11</v>
      </c>
      <c r="G178" s="77">
        <v>99.089299999999966</v>
      </c>
      <c r="H178" s="77">
        <v>726.67939925171095</v>
      </c>
      <c r="I178" s="78">
        <v>0</v>
      </c>
      <c r="J178" s="78">
        <v>5.5999999999999999E-3</v>
      </c>
      <c r="K178" s="78">
        <v>5.0000000000000001E-4</v>
      </c>
      <c r="W178" s="92"/>
    </row>
    <row r="179" spans="2:23">
      <c r="B179" t="s">
        <v>2508</v>
      </c>
      <c r="C179" t="s">
        <v>2509</v>
      </c>
      <c r="D179" t="s">
        <v>110</v>
      </c>
      <c r="E179" s="86">
        <v>44773</v>
      </c>
      <c r="F179" s="77">
        <v>118777.7</v>
      </c>
      <c r="G179" s="77">
        <v>107.48050000000005</v>
      </c>
      <c r="H179" s="77">
        <v>517.99207818028901</v>
      </c>
      <c r="I179" s="78">
        <v>1E-3</v>
      </c>
      <c r="J179" s="78">
        <v>4.0000000000000001E-3</v>
      </c>
      <c r="K179" s="78">
        <v>4.0000000000000002E-4</v>
      </c>
    </row>
    <row r="180" spans="2:23">
      <c r="B180" t="s">
        <v>2510</v>
      </c>
      <c r="C180" t="s">
        <v>2511</v>
      </c>
      <c r="D180" t="s">
        <v>106</v>
      </c>
      <c r="E180" s="86">
        <v>42787</v>
      </c>
      <c r="F180" s="77">
        <v>30390.25</v>
      </c>
      <c r="G180" s="77">
        <v>63.126199999999997</v>
      </c>
      <c r="H180" s="77">
        <v>73.8400242726795</v>
      </c>
      <c r="I180" s="78">
        <v>2.9999999999999997E-4</v>
      </c>
      <c r="J180" s="78">
        <v>5.9999999999999995E-4</v>
      </c>
      <c r="K180" s="78">
        <v>1E-4</v>
      </c>
      <c r="W180" s="92"/>
    </row>
    <row r="181" spans="2:23">
      <c r="B181" t="s">
        <v>2512</v>
      </c>
      <c r="C181" t="s">
        <v>2513</v>
      </c>
      <c r="D181" t="s">
        <v>113</v>
      </c>
      <c r="E181" s="86">
        <v>44644</v>
      </c>
      <c r="F181" s="77">
        <v>325454.52</v>
      </c>
      <c r="G181" s="77">
        <v>104.96000000000015</v>
      </c>
      <c r="H181" s="77">
        <v>1605.6086808216601</v>
      </c>
      <c r="I181" s="78">
        <v>4.0000000000000002E-4</v>
      </c>
      <c r="J181" s="78">
        <v>1.23E-2</v>
      </c>
      <c r="K181" s="78">
        <v>1.1999999999999999E-3</v>
      </c>
      <c r="W181" s="92"/>
    </row>
    <row r="182" spans="2:23">
      <c r="B182" t="s">
        <v>2514</v>
      </c>
      <c r="C182" t="s">
        <v>2515</v>
      </c>
      <c r="D182" t="s">
        <v>106</v>
      </c>
      <c r="E182" s="86">
        <v>43356</v>
      </c>
      <c r="F182" s="77">
        <v>371124.04</v>
      </c>
      <c r="G182" s="77">
        <v>53.740700000000018</v>
      </c>
      <c r="H182" s="77">
        <v>767.66248465551405</v>
      </c>
      <c r="I182" s="78">
        <v>2.5000000000000001E-3</v>
      </c>
      <c r="J182" s="78">
        <v>5.8999999999999999E-3</v>
      </c>
      <c r="K182" s="78">
        <v>5.9999999999999995E-4</v>
      </c>
      <c r="W182" s="92"/>
    </row>
    <row r="183" spans="2:23">
      <c r="B183" t="s">
        <v>2516</v>
      </c>
      <c r="C183" t="s">
        <v>2517</v>
      </c>
      <c r="D183" t="s">
        <v>106</v>
      </c>
      <c r="E183" s="86">
        <v>44257</v>
      </c>
      <c r="F183" s="77">
        <v>43570.13</v>
      </c>
      <c r="G183" s="77">
        <v>100.59700000000007</v>
      </c>
      <c r="H183" s="77">
        <v>168.70260790930899</v>
      </c>
      <c r="I183" s="78">
        <v>2.8999999999999998E-3</v>
      </c>
      <c r="J183" s="78">
        <v>1.2999999999999999E-3</v>
      </c>
      <c r="K183" s="78">
        <v>1E-4</v>
      </c>
    </row>
    <row r="184" spans="2:23">
      <c r="B184" t="s">
        <v>2518</v>
      </c>
      <c r="C184" t="s">
        <v>2519</v>
      </c>
      <c r="D184" t="s">
        <v>106</v>
      </c>
      <c r="E184" s="86">
        <v>37987</v>
      </c>
      <c r="F184" s="77">
        <v>757151.78</v>
      </c>
      <c r="G184" s="77">
        <v>132.08719999999988</v>
      </c>
      <c r="H184" s="77">
        <v>3849.38715532986</v>
      </c>
      <c r="I184" s="78">
        <v>0</v>
      </c>
      <c r="J184" s="78">
        <v>2.9499999999999998E-2</v>
      </c>
      <c r="K184" s="78">
        <v>2.8999999999999998E-3</v>
      </c>
      <c r="W184" s="92"/>
    </row>
    <row r="185" spans="2:23">
      <c r="B185" t="s">
        <v>2520</v>
      </c>
      <c r="C185" t="s">
        <v>2521</v>
      </c>
      <c r="D185" t="s">
        <v>106</v>
      </c>
      <c r="E185" s="86">
        <v>44264</v>
      </c>
      <c r="F185" s="77">
        <v>89451.86</v>
      </c>
      <c r="G185" s="77">
        <v>102.09459999999987</v>
      </c>
      <c r="H185" s="77">
        <v>351.51192132064602</v>
      </c>
      <c r="I185" s="78">
        <v>8.0000000000000004E-4</v>
      </c>
      <c r="J185" s="78">
        <v>2.7000000000000001E-3</v>
      </c>
      <c r="K185" s="78">
        <v>2.9999999999999997E-4</v>
      </c>
      <c r="W185" s="92"/>
    </row>
    <row r="186" spans="2:23">
      <c r="B186" t="s">
        <v>2522</v>
      </c>
      <c r="C186" t="s">
        <v>2523</v>
      </c>
      <c r="D186" t="s">
        <v>110</v>
      </c>
      <c r="E186" s="86">
        <v>43860</v>
      </c>
      <c r="F186" s="77">
        <v>552881.13</v>
      </c>
      <c r="G186" s="77">
        <v>93.243600000000043</v>
      </c>
      <c r="H186" s="77">
        <v>2091.74783781735</v>
      </c>
      <c r="I186" s="78">
        <v>2.0000000000000001E-4</v>
      </c>
      <c r="J186" s="78">
        <v>1.6E-2</v>
      </c>
      <c r="K186" s="78">
        <v>1.6000000000000001E-3</v>
      </c>
      <c r="W186" s="92"/>
    </row>
    <row r="187" spans="2:23">
      <c r="B187" t="s">
        <v>2524</v>
      </c>
      <c r="C187" t="s">
        <v>2525</v>
      </c>
      <c r="D187" t="s">
        <v>110</v>
      </c>
      <c r="E187" s="86">
        <v>44651</v>
      </c>
      <c r="F187" s="77">
        <v>101427.97</v>
      </c>
      <c r="G187" s="77">
        <v>104.43270000000001</v>
      </c>
      <c r="H187" s="77">
        <v>429.78649864326599</v>
      </c>
      <c r="I187" s="78">
        <v>2.0000000000000001E-4</v>
      </c>
      <c r="J187" s="78">
        <v>3.3E-3</v>
      </c>
      <c r="K187" s="78">
        <v>2.9999999999999997E-4</v>
      </c>
      <c r="W187" s="92"/>
    </row>
    <row r="188" spans="2:23">
      <c r="B188" t="s">
        <v>2526</v>
      </c>
      <c r="C188" t="s">
        <v>2527</v>
      </c>
      <c r="D188" t="s">
        <v>106</v>
      </c>
      <c r="E188" s="86">
        <v>44055</v>
      </c>
      <c r="F188" s="77">
        <v>78195.41</v>
      </c>
      <c r="G188" s="77">
        <v>1E-4</v>
      </c>
      <c r="H188" s="77">
        <v>3.0097413308999998E-4</v>
      </c>
      <c r="I188" s="78">
        <v>0</v>
      </c>
      <c r="J188" s="78">
        <v>0</v>
      </c>
      <c r="K188" s="78">
        <v>0</v>
      </c>
      <c r="W188" s="92"/>
    </row>
    <row r="189" spans="2:23">
      <c r="B189" t="s">
        <v>2528</v>
      </c>
      <c r="C189" t="s">
        <v>2529</v>
      </c>
      <c r="D189" t="s">
        <v>106</v>
      </c>
      <c r="E189" s="86">
        <v>43922</v>
      </c>
      <c r="F189" s="77">
        <v>308706.40000000002</v>
      </c>
      <c r="G189" s="77">
        <v>68.170800000000014</v>
      </c>
      <c r="H189" s="77">
        <v>810.01289912258903</v>
      </c>
      <c r="I189" s="78">
        <v>1E-4</v>
      </c>
      <c r="J189" s="78">
        <v>6.1999999999999998E-3</v>
      </c>
      <c r="K189" s="78">
        <v>5.9999999999999995E-4</v>
      </c>
      <c r="W189" s="92"/>
    </row>
    <row r="190" spans="2:23">
      <c r="B190" t="s">
        <v>2530</v>
      </c>
      <c r="C190" t="s">
        <v>2531</v>
      </c>
      <c r="D190" t="s">
        <v>106</v>
      </c>
      <c r="E190" s="86">
        <v>44848</v>
      </c>
      <c r="F190" s="77">
        <v>91571.95</v>
      </c>
      <c r="G190" s="77">
        <v>105.35160000000006</v>
      </c>
      <c r="H190" s="77">
        <v>371.32270821889398</v>
      </c>
      <c r="I190" s="78">
        <v>2.0000000000000001E-4</v>
      </c>
      <c r="J190" s="78">
        <v>2.8E-3</v>
      </c>
      <c r="K190" s="78">
        <v>2.9999999999999997E-4</v>
      </c>
      <c r="W190" s="92"/>
    </row>
    <row r="191" spans="2:23">
      <c r="B191" t="s">
        <v>2532</v>
      </c>
      <c r="C191" t="s">
        <v>2533</v>
      </c>
      <c r="D191" t="s">
        <v>106</v>
      </c>
      <c r="E191" s="86">
        <v>44544</v>
      </c>
      <c r="F191" s="77">
        <v>73610.240000000005</v>
      </c>
      <c r="G191" s="77">
        <v>112.67779999999991</v>
      </c>
      <c r="H191" s="77">
        <v>319.24529377686503</v>
      </c>
      <c r="I191" s="78">
        <v>1E-4</v>
      </c>
      <c r="J191" s="78">
        <v>2.3999999999999998E-3</v>
      </c>
      <c r="K191" s="78">
        <v>2.0000000000000001E-4</v>
      </c>
      <c r="W191" s="92"/>
    </row>
    <row r="192" spans="2:23">
      <c r="B192" t="s">
        <v>2534</v>
      </c>
      <c r="C192" t="s">
        <v>2535</v>
      </c>
      <c r="D192" t="s">
        <v>106</v>
      </c>
      <c r="E192" s="86">
        <v>45014</v>
      </c>
      <c r="F192" s="77">
        <v>53113.25</v>
      </c>
      <c r="G192" s="77">
        <v>104.86870000000012</v>
      </c>
      <c r="H192" s="77">
        <v>214.386123815785</v>
      </c>
      <c r="I192" s="78">
        <v>2.0000000000000001E-4</v>
      </c>
      <c r="J192" s="78">
        <v>1.6000000000000001E-3</v>
      </c>
      <c r="K192" s="78">
        <v>2.0000000000000001E-4</v>
      </c>
      <c r="W192" s="92"/>
    </row>
    <row r="193" spans="2:23">
      <c r="B193" t="s">
        <v>2536</v>
      </c>
      <c r="C193" t="s">
        <v>2537</v>
      </c>
      <c r="D193" t="s">
        <v>106</v>
      </c>
      <c r="E193" s="86">
        <v>44621</v>
      </c>
      <c r="F193" s="77">
        <v>16985.71</v>
      </c>
      <c r="G193" s="77">
        <v>89.819300000000041</v>
      </c>
      <c r="H193" s="77">
        <v>58.722059968993499</v>
      </c>
      <c r="I193" s="78">
        <v>1E-4</v>
      </c>
      <c r="J193" s="78">
        <v>5.0000000000000001E-4</v>
      </c>
      <c r="K193" s="78">
        <v>0</v>
      </c>
      <c r="W193" s="92"/>
    </row>
    <row r="194" spans="2:23">
      <c r="B194" t="s">
        <v>2538</v>
      </c>
      <c r="C194" t="s">
        <v>2539</v>
      </c>
      <c r="D194" t="s">
        <v>106</v>
      </c>
      <c r="E194" s="86">
        <v>44980</v>
      </c>
      <c r="F194" s="77">
        <v>435015.59</v>
      </c>
      <c r="G194" s="77">
        <v>99.556600000000302</v>
      </c>
      <c r="H194" s="77">
        <v>1666.9508271338</v>
      </c>
      <c r="I194" s="78">
        <v>5.9999999999999995E-4</v>
      </c>
      <c r="J194" s="78">
        <v>1.2800000000000001E-2</v>
      </c>
      <c r="K194" s="78">
        <v>1.2999999999999999E-3</v>
      </c>
      <c r="W194" s="92"/>
    </row>
    <row r="195" spans="2:23">
      <c r="B195" t="s">
        <v>2540</v>
      </c>
      <c r="C195" t="s">
        <v>2541</v>
      </c>
      <c r="D195" t="s">
        <v>106</v>
      </c>
      <c r="E195" s="86">
        <v>44893</v>
      </c>
      <c r="F195" s="77">
        <v>3467.81</v>
      </c>
      <c r="G195" s="77">
        <v>100</v>
      </c>
      <c r="H195" s="77">
        <v>13.34760069</v>
      </c>
      <c r="I195" s="78">
        <v>0</v>
      </c>
      <c r="J195" s="78">
        <v>1E-4</v>
      </c>
      <c r="K195" s="78">
        <v>0</v>
      </c>
      <c r="W195" s="92"/>
    </row>
    <row r="196" spans="2:23">
      <c r="B196" t="s">
        <v>2542</v>
      </c>
      <c r="C196" t="s">
        <v>2543</v>
      </c>
      <c r="D196" t="s">
        <v>106</v>
      </c>
      <c r="E196" s="86">
        <v>44959</v>
      </c>
      <c r="F196" s="77">
        <v>218597.96</v>
      </c>
      <c r="G196" s="77">
        <v>100</v>
      </c>
      <c r="H196" s="77">
        <v>841.38354804000005</v>
      </c>
      <c r="I196" s="78">
        <v>1E-4</v>
      </c>
      <c r="J196" s="78">
        <v>6.4999999999999997E-3</v>
      </c>
      <c r="K196" s="78">
        <v>5.9999999999999995E-4</v>
      </c>
      <c r="W196" s="92"/>
    </row>
    <row r="197" spans="2:23">
      <c r="B197" t="s">
        <v>2544</v>
      </c>
      <c r="C197" t="s">
        <v>2545</v>
      </c>
      <c r="D197" t="s">
        <v>110</v>
      </c>
      <c r="E197" s="86">
        <v>44440</v>
      </c>
      <c r="F197" s="77">
        <v>783528</v>
      </c>
      <c r="G197" s="77">
        <v>117.5904</v>
      </c>
      <c r="H197" s="77">
        <v>3738.3926755334401</v>
      </c>
      <c r="I197" s="78">
        <v>1.2999999999999999E-3</v>
      </c>
      <c r="J197" s="78">
        <v>2.87E-2</v>
      </c>
      <c r="K197" s="78">
        <v>2.8E-3</v>
      </c>
      <c r="W197" s="92"/>
    </row>
    <row r="198" spans="2:23">
      <c r="B198" t="s">
        <v>2546</v>
      </c>
      <c r="C198" t="s">
        <v>2547</v>
      </c>
      <c r="D198" t="s">
        <v>106</v>
      </c>
      <c r="E198" s="86">
        <v>44896</v>
      </c>
      <c r="F198" s="77">
        <v>0.37</v>
      </c>
      <c r="G198" s="77">
        <v>140167.92249999999</v>
      </c>
      <c r="H198" s="77">
        <v>1.9961734346992499</v>
      </c>
      <c r="I198" s="78">
        <v>0</v>
      </c>
      <c r="J198" s="78">
        <v>0</v>
      </c>
      <c r="K198" s="78">
        <v>0</v>
      </c>
      <c r="W198" s="92"/>
    </row>
    <row r="199" spans="2:23">
      <c r="B199" t="s">
        <v>2548</v>
      </c>
      <c r="C199" t="s">
        <v>2549</v>
      </c>
      <c r="D199" t="s">
        <v>113</v>
      </c>
      <c r="E199" s="86">
        <v>45146</v>
      </c>
      <c r="F199" s="77">
        <v>64607.18</v>
      </c>
      <c r="G199" s="77">
        <v>100.00002813650207</v>
      </c>
      <c r="H199" s="77">
        <v>303.67321359699599</v>
      </c>
      <c r="I199" s="78">
        <v>2.9999999999999997E-4</v>
      </c>
      <c r="J199" s="78">
        <v>2.3E-3</v>
      </c>
      <c r="K199" s="78">
        <v>2.0000000000000001E-4</v>
      </c>
      <c r="W199" s="92"/>
    </row>
    <row r="200" spans="2:23">
      <c r="B200" t="s">
        <v>2550</v>
      </c>
      <c r="C200" t="s">
        <v>2551</v>
      </c>
      <c r="D200" t="s">
        <v>110</v>
      </c>
      <c r="E200" s="86">
        <v>42928</v>
      </c>
      <c r="F200" s="77">
        <v>282898.53000000003</v>
      </c>
      <c r="G200" s="77">
        <v>56.848600000000012</v>
      </c>
      <c r="H200" s="77">
        <v>652.54278649154105</v>
      </c>
      <c r="I200" s="78">
        <v>3.0999999999999999E-3</v>
      </c>
      <c r="J200" s="78">
        <v>5.0000000000000001E-3</v>
      </c>
      <c r="K200" s="78">
        <v>5.0000000000000001E-4</v>
      </c>
      <c r="W200" s="92"/>
    </row>
    <row r="201" spans="2:23">
      <c r="B201" t="s">
        <v>2552</v>
      </c>
      <c r="C201" t="s">
        <v>2553</v>
      </c>
      <c r="D201" t="s">
        <v>106</v>
      </c>
      <c r="E201" s="86">
        <v>44967</v>
      </c>
      <c r="F201" s="77">
        <v>643456.59</v>
      </c>
      <c r="G201" s="77">
        <v>103.56599999999997</v>
      </c>
      <c r="H201" s="77">
        <v>2564.9822679456902</v>
      </c>
      <c r="I201" s="78">
        <v>2.5999999999999999E-3</v>
      </c>
      <c r="J201" s="78">
        <v>1.9699999999999999E-2</v>
      </c>
      <c r="K201" s="78">
        <v>1.9E-3</v>
      </c>
      <c r="W201" s="92"/>
    </row>
    <row r="202" spans="2:23">
      <c r="B202" t="s">
        <v>2554</v>
      </c>
      <c r="C202" t="s">
        <v>2555</v>
      </c>
      <c r="D202" t="s">
        <v>106</v>
      </c>
      <c r="E202" s="86">
        <v>43810</v>
      </c>
      <c r="F202" s="77">
        <v>150162</v>
      </c>
      <c r="G202" s="77">
        <v>111.4221</v>
      </c>
      <c r="H202" s="77">
        <v>643.99025348389796</v>
      </c>
      <c r="I202" s="78">
        <v>0</v>
      </c>
      <c r="J202" s="78">
        <v>4.8999999999999998E-3</v>
      </c>
      <c r="K202" s="78">
        <v>5.0000000000000001E-4</v>
      </c>
      <c r="W202" s="92"/>
    </row>
    <row r="203" spans="2:23">
      <c r="B203" t="s">
        <v>2556</v>
      </c>
      <c r="C203" t="s">
        <v>2557</v>
      </c>
      <c r="D203" t="s">
        <v>110</v>
      </c>
      <c r="E203" s="86">
        <v>44545</v>
      </c>
      <c r="F203" s="77">
        <v>329168.7</v>
      </c>
      <c r="G203" s="77">
        <v>107.0370999999998</v>
      </c>
      <c r="H203" s="77">
        <v>1429.5896486095901</v>
      </c>
      <c r="I203" s="78">
        <v>1E-4</v>
      </c>
      <c r="J203" s="78">
        <v>1.0999999999999999E-2</v>
      </c>
      <c r="K203" s="78">
        <v>1.1000000000000001E-3</v>
      </c>
      <c r="W203" s="92"/>
    </row>
    <row r="204" spans="2:23">
      <c r="B204" t="s">
        <v>2558</v>
      </c>
      <c r="C204" t="s">
        <v>2559</v>
      </c>
      <c r="D204" t="s">
        <v>102</v>
      </c>
      <c r="E204" s="86">
        <v>43709</v>
      </c>
      <c r="F204" s="77">
        <v>655753.54</v>
      </c>
      <c r="G204" s="77">
        <v>95.077365999999941</v>
      </c>
      <c r="H204" s="77">
        <v>623.47319328375602</v>
      </c>
      <c r="I204" s="78">
        <v>3.0000000000000001E-3</v>
      </c>
      <c r="J204" s="78">
        <v>4.7999999999999996E-3</v>
      </c>
      <c r="K204" s="78">
        <v>5.0000000000000001E-4</v>
      </c>
      <c r="W204" s="92"/>
    </row>
    <row r="205" spans="2:23">
      <c r="B205" t="s">
        <v>2560</v>
      </c>
      <c r="C205" t="s">
        <v>2561</v>
      </c>
      <c r="D205" t="s">
        <v>106</v>
      </c>
      <c r="E205" s="86">
        <v>44377</v>
      </c>
      <c r="F205" s="77">
        <v>111885.9</v>
      </c>
      <c r="G205" s="77">
        <v>34.741199999999957</v>
      </c>
      <c r="H205" s="77">
        <v>149.61257101528901</v>
      </c>
      <c r="I205" s="78">
        <v>2.2000000000000001E-3</v>
      </c>
      <c r="J205" s="78">
        <v>1.1000000000000001E-3</v>
      </c>
      <c r="K205" s="78">
        <v>1E-4</v>
      </c>
      <c r="W205" s="92"/>
    </row>
    <row r="206" spans="2:23">
      <c r="B206" t="s">
        <v>2562</v>
      </c>
      <c r="C206" t="s">
        <v>2563</v>
      </c>
      <c r="D206" t="s">
        <v>106</v>
      </c>
      <c r="E206" s="86">
        <v>43983</v>
      </c>
      <c r="F206" s="77">
        <v>533612.14</v>
      </c>
      <c r="G206" s="77">
        <v>98.566799999999873</v>
      </c>
      <c r="H206" s="77">
        <v>2024.43701720584</v>
      </c>
      <c r="I206" s="78">
        <v>2.0000000000000001E-4</v>
      </c>
      <c r="J206" s="78">
        <v>1.55E-2</v>
      </c>
      <c r="K206" s="78">
        <v>1.5E-3</v>
      </c>
      <c r="W206" s="92"/>
    </row>
    <row r="207" spans="2:23">
      <c r="B207" t="s">
        <v>2564</v>
      </c>
      <c r="C207" t="s">
        <v>2565</v>
      </c>
      <c r="D207" t="s">
        <v>110</v>
      </c>
      <c r="E207" s="86">
        <v>42735</v>
      </c>
      <c r="F207" s="77">
        <v>227257.36</v>
      </c>
      <c r="G207" s="77">
        <v>24.52190000000002</v>
      </c>
      <c r="H207" s="77">
        <v>226.11564004466601</v>
      </c>
      <c r="I207" s="78">
        <v>2.8E-3</v>
      </c>
      <c r="J207" s="78">
        <v>1.6999999999999999E-3</v>
      </c>
      <c r="K207" s="78">
        <v>2.0000000000000001E-4</v>
      </c>
      <c r="W207" s="92"/>
    </row>
    <row r="208" spans="2:23">
      <c r="B208" t="s">
        <v>2566</v>
      </c>
      <c r="C208" t="s">
        <v>2567</v>
      </c>
      <c r="D208" t="s">
        <v>106</v>
      </c>
      <c r="E208" s="86">
        <v>44539</v>
      </c>
      <c r="F208" s="77">
        <v>55245.36</v>
      </c>
      <c r="G208" s="77">
        <v>98.844399999999922</v>
      </c>
      <c r="H208" s="77">
        <v>210.18212984176401</v>
      </c>
      <c r="I208" s="78">
        <v>1E-4</v>
      </c>
      <c r="J208" s="78">
        <v>1.6000000000000001E-3</v>
      </c>
      <c r="K208" s="78">
        <v>2.0000000000000001E-4</v>
      </c>
      <c r="W208" s="92"/>
    </row>
    <row r="209" spans="2:23">
      <c r="B209" t="s">
        <v>2568</v>
      </c>
      <c r="C209" t="s">
        <v>2569</v>
      </c>
      <c r="D209" t="s">
        <v>120</v>
      </c>
      <c r="E209" s="86">
        <v>45020</v>
      </c>
      <c r="F209" s="77">
        <v>718661.2</v>
      </c>
      <c r="G209" s="77">
        <v>102.59160000000008</v>
      </c>
      <c r="H209" s="77">
        <v>1815.0507330442199</v>
      </c>
      <c r="I209" s="78">
        <v>1.1000000000000001E-3</v>
      </c>
      <c r="J209" s="78">
        <v>1.3899999999999999E-2</v>
      </c>
      <c r="K209" s="78">
        <v>1.4E-3</v>
      </c>
      <c r="W209" s="92"/>
    </row>
    <row r="210" spans="2:23">
      <c r="B210" t="s">
        <v>2570</v>
      </c>
      <c r="C210" t="s">
        <v>2571</v>
      </c>
      <c r="D210" t="s">
        <v>106</v>
      </c>
      <c r="E210" s="86">
        <v>44217</v>
      </c>
      <c r="F210" s="77">
        <v>298489.90000000002</v>
      </c>
      <c r="G210" s="77">
        <v>95.413300000000149</v>
      </c>
      <c r="H210" s="77">
        <v>1096.19159639954</v>
      </c>
      <c r="I210" s="78">
        <v>5.9999999999999995E-4</v>
      </c>
      <c r="J210" s="78">
        <v>8.3999999999999995E-3</v>
      </c>
      <c r="K210" s="78">
        <v>8.0000000000000004E-4</v>
      </c>
      <c r="W210" s="92"/>
    </row>
    <row r="211" spans="2:23">
      <c r="B211" t="s">
        <v>2572</v>
      </c>
      <c r="C211" t="s">
        <v>2573</v>
      </c>
      <c r="D211" t="s">
        <v>106</v>
      </c>
      <c r="E211" s="86">
        <v>44531</v>
      </c>
      <c r="F211" s="77">
        <v>555239.68999999994</v>
      </c>
      <c r="G211" s="77">
        <v>74.639300000000176</v>
      </c>
      <c r="H211" s="77">
        <v>1595.12959204402</v>
      </c>
      <c r="I211" s="78">
        <v>2.0000000000000001E-4</v>
      </c>
      <c r="J211" s="78">
        <v>1.2200000000000001E-2</v>
      </c>
      <c r="K211" s="78">
        <v>1.1999999999999999E-3</v>
      </c>
      <c r="W211" s="92"/>
    </row>
    <row r="212" spans="2:23">
      <c r="B212" t="s">
        <v>2574</v>
      </c>
      <c r="C212" t="s">
        <v>2575</v>
      </c>
      <c r="D212" t="s">
        <v>106</v>
      </c>
      <c r="E212" s="86">
        <v>44561</v>
      </c>
      <c r="F212" s="77">
        <v>17131.150000000001</v>
      </c>
      <c r="G212" s="77">
        <v>67.06890000000007</v>
      </c>
      <c r="H212" s="77">
        <v>44.223754696185203</v>
      </c>
      <c r="I212" s="78">
        <v>1E-4</v>
      </c>
      <c r="J212" s="78">
        <v>2.9999999999999997E-4</v>
      </c>
      <c r="K212" s="78">
        <v>0</v>
      </c>
      <c r="W212" s="92"/>
    </row>
    <row r="213" spans="2:23">
      <c r="B213" t="s">
        <v>2576</v>
      </c>
      <c r="C213" t="s">
        <v>2577</v>
      </c>
      <c r="D213" t="s">
        <v>110</v>
      </c>
      <c r="E213" s="86">
        <v>44743</v>
      </c>
      <c r="F213" s="77">
        <v>118551.65</v>
      </c>
      <c r="G213" s="77">
        <v>100</v>
      </c>
      <c r="H213" s="77">
        <v>481.02331987500003</v>
      </c>
      <c r="I213" s="78">
        <v>0</v>
      </c>
      <c r="J213" s="78">
        <v>3.7000000000000002E-3</v>
      </c>
      <c r="K213" s="78">
        <v>4.0000000000000002E-4</v>
      </c>
      <c r="W213" s="92"/>
    </row>
    <row r="214" spans="2:23">
      <c r="B214" t="s">
        <v>2578</v>
      </c>
      <c r="C214" t="s">
        <v>2579</v>
      </c>
      <c r="D214" t="s">
        <v>110</v>
      </c>
      <c r="E214" s="86">
        <v>44743</v>
      </c>
      <c r="F214" s="77">
        <v>164376.81</v>
      </c>
      <c r="G214" s="77">
        <v>101.24249999999995</v>
      </c>
      <c r="H214" s="77">
        <v>675.24587098919403</v>
      </c>
      <c r="I214" s="78">
        <v>8.9999999999999998E-4</v>
      </c>
      <c r="J214" s="78">
        <v>5.1999999999999998E-3</v>
      </c>
      <c r="K214" s="78">
        <v>5.0000000000000001E-4</v>
      </c>
      <c r="W214" s="92"/>
    </row>
    <row r="215" spans="2:23">
      <c r="B215" t="s">
        <v>2580</v>
      </c>
      <c r="C215" t="s">
        <v>2581</v>
      </c>
      <c r="D215" t="s">
        <v>106</v>
      </c>
      <c r="E215" s="86">
        <v>45166</v>
      </c>
      <c r="F215" s="77">
        <v>29418.5</v>
      </c>
      <c r="G215" s="77">
        <v>101</v>
      </c>
      <c r="H215" s="77">
        <v>114.364124565</v>
      </c>
      <c r="I215" s="78">
        <v>5.8999999999999999E-3</v>
      </c>
      <c r="J215" s="78">
        <v>8.9999999999999998E-4</v>
      </c>
      <c r="K215" s="78">
        <v>1E-4</v>
      </c>
      <c r="W215" s="92"/>
    </row>
    <row r="216" spans="2:23">
      <c r="B216" t="s">
        <v>2582</v>
      </c>
      <c r="C216" t="s">
        <v>2583</v>
      </c>
      <c r="D216" t="s">
        <v>110</v>
      </c>
      <c r="E216" s="86">
        <v>44608</v>
      </c>
      <c r="F216" s="77">
        <v>178184.32000000001</v>
      </c>
      <c r="G216" s="77">
        <v>94.384</v>
      </c>
      <c r="H216" s="77">
        <v>682.38015994905595</v>
      </c>
      <c r="I216" s="78">
        <v>0</v>
      </c>
      <c r="J216" s="78">
        <v>5.1999999999999998E-3</v>
      </c>
      <c r="K216" s="78">
        <v>5.0000000000000001E-4</v>
      </c>
      <c r="W216" s="92"/>
    </row>
    <row r="217" spans="2:23">
      <c r="B217" t="s">
        <v>220</v>
      </c>
      <c r="C217" s="16"/>
    </row>
    <row r="218" spans="2:23">
      <c r="B218" t="s">
        <v>308</v>
      </c>
      <c r="C218" s="16"/>
    </row>
    <row r="219" spans="2:23">
      <c r="B219" t="s">
        <v>309</v>
      </c>
      <c r="C219" s="16"/>
    </row>
    <row r="220" spans="2:23">
      <c r="B220" t="s">
        <v>310</v>
      </c>
      <c r="C220" s="16"/>
    </row>
    <row r="221" spans="2:23">
      <c r="C221" s="16"/>
    </row>
    <row r="222" spans="2:23">
      <c r="C222" s="16"/>
    </row>
    <row r="223" spans="2:23">
      <c r="C223" s="16"/>
    </row>
    <row r="224" spans="2:2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2664</v>
      </c>
    </row>
    <row r="3" spans="2:59" s="1" customFormat="1">
      <c r="B3" s="2" t="s">
        <v>2</v>
      </c>
      <c r="C3" s="26" t="s">
        <v>2665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59" ht="26.25" customHeight="1">
      <c r="B7" s="117" t="s">
        <v>141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5866.22</v>
      </c>
      <c r="H11" s="7"/>
      <c r="I11" s="75">
        <v>0.74381056380499999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2584</v>
      </c>
      <c r="C12" s="16"/>
      <c r="D12" s="16"/>
      <c r="G12" s="81">
        <v>4727.87</v>
      </c>
      <c r="I12" s="81">
        <v>1.4289290329999999E-2</v>
      </c>
      <c r="K12" s="80">
        <v>1.9199999999999998E-2</v>
      </c>
      <c r="L12" s="80">
        <v>0</v>
      </c>
    </row>
    <row r="13" spans="2:59">
      <c r="B13" t="s">
        <v>2585</v>
      </c>
      <c r="C13" t="s">
        <v>2586</v>
      </c>
      <c r="D13" t="s">
        <v>631</v>
      </c>
      <c r="E13" t="s">
        <v>102</v>
      </c>
      <c r="F13" s="86">
        <v>44607</v>
      </c>
      <c r="G13" s="77">
        <v>3897.98</v>
      </c>
      <c r="H13" s="77">
        <v>0.3649</v>
      </c>
      <c r="I13" s="77">
        <v>1.4223729020000001E-2</v>
      </c>
      <c r="J13" s="78">
        <v>0</v>
      </c>
      <c r="K13" s="78">
        <v>1.9099999999999999E-2</v>
      </c>
      <c r="L13" s="78">
        <v>0</v>
      </c>
    </row>
    <row r="14" spans="2:59">
      <c r="B14" t="s">
        <v>2587</v>
      </c>
      <c r="C14" t="s">
        <v>2588</v>
      </c>
      <c r="D14" t="s">
        <v>125</v>
      </c>
      <c r="E14" t="s">
        <v>102</v>
      </c>
      <c r="F14" s="86">
        <v>44537</v>
      </c>
      <c r="G14" s="77">
        <v>829.89</v>
      </c>
      <c r="H14" s="77">
        <v>7.9000000000000008E-3</v>
      </c>
      <c r="I14" s="77">
        <v>6.5561309999999999E-5</v>
      </c>
      <c r="J14" s="78">
        <v>1E-4</v>
      </c>
      <c r="K14" s="78">
        <v>1E-4</v>
      </c>
      <c r="L14" s="78">
        <v>0</v>
      </c>
      <c r="W14" s="92"/>
    </row>
    <row r="15" spans="2:59">
      <c r="B15" s="79" t="s">
        <v>1960</v>
      </c>
      <c r="C15" s="16"/>
      <c r="D15" s="16"/>
      <c r="G15" s="81">
        <v>1138.3499999999999</v>
      </c>
      <c r="I15" s="81">
        <v>0.72952127347499995</v>
      </c>
      <c r="K15" s="80">
        <v>0.98080000000000001</v>
      </c>
      <c r="L15" s="80">
        <v>0</v>
      </c>
    </row>
    <row r="16" spans="2:59">
      <c r="B16" t="s">
        <v>2589</v>
      </c>
      <c r="C16" t="s">
        <v>2590</v>
      </c>
      <c r="D16" t="s">
        <v>1449</v>
      </c>
      <c r="E16" t="s">
        <v>106</v>
      </c>
      <c r="F16" s="86">
        <v>44742</v>
      </c>
      <c r="G16" s="77">
        <v>1138.3499999999999</v>
      </c>
      <c r="H16" s="77">
        <v>16.649999999999999</v>
      </c>
      <c r="I16" s="77">
        <v>0.72952127347499995</v>
      </c>
      <c r="J16" s="78">
        <v>1E-4</v>
      </c>
      <c r="K16" s="78">
        <v>0.98080000000000001</v>
      </c>
      <c r="L16" s="78">
        <v>0</v>
      </c>
      <c r="W16" s="92"/>
    </row>
    <row r="17" spans="2:4">
      <c r="B17" t="s">
        <v>220</v>
      </c>
      <c r="C17" s="16"/>
      <c r="D17" s="16"/>
    </row>
    <row r="18" spans="2:4">
      <c r="B18" t="s">
        <v>308</v>
      </c>
      <c r="C18" s="16"/>
      <c r="D18" s="16"/>
    </row>
    <row r="19" spans="2:4">
      <c r="B19" t="s">
        <v>309</v>
      </c>
      <c r="C19" s="16"/>
      <c r="D19" s="16"/>
    </row>
    <row r="20" spans="2:4">
      <c r="B20" t="s">
        <v>310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2664</v>
      </c>
    </row>
    <row r="3" spans="2:52" s="1" customFormat="1">
      <c r="B3" s="2" t="s">
        <v>2</v>
      </c>
      <c r="C3" s="26" t="s">
        <v>2665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52" ht="26.25" customHeight="1">
      <c r="B7" s="117" t="s">
        <v>142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608800.19999999995</v>
      </c>
      <c r="H11" s="7"/>
      <c r="I11" s="75">
        <v>-8.2553307119999992</v>
      </c>
      <c r="J11" s="7"/>
      <c r="K11" s="76">
        <v>1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608800.19999999995</v>
      </c>
      <c r="I12" s="81">
        <v>-8.2553307119999992</v>
      </c>
      <c r="K12" s="80">
        <v>1</v>
      </c>
      <c r="L12" s="80">
        <v>0</v>
      </c>
    </row>
    <row r="13" spans="2:52">
      <c r="B13" s="79" t="s">
        <v>1965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1974</v>
      </c>
      <c r="C15" s="16"/>
      <c r="D15" s="16"/>
      <c r="G15" s="81">
        <v>608800.19999999995</v>
      </c>
      <c r="I15" s="81">
        <v>-8.2553307119999992</v>
      </c>
      <c r="K15" s="80">
        <v>1</v>
      </c>
      <c r="L15" s="80">
        <v>0</v>
      </c>
    </row>
    <row r="16" spans="2:52">
      <c r="B16" t="s">
        <v>2591</v>
      </c>
      <c r="C16" t="s">
        <v>2592</v>
      </c>
      <c r="D16" t="s">
        <v>2881</v>
      </c>
      <c r="E16" t="s">
        <v>106</v>
      </c>
      <c r="F16" s="86">
        <v>45181</v>
      </c>
      <c r="G16" s="77">
        <v>608800.19999999995</v>
      </c>
      <c r="H16" s="77">
        <v>0.62319999999999998</v>
      </c>
      <c r="I16" s="77">
        <v>12.41952408</v>
      </c>
      <c r="J16" s="78">
        <v>0</v>
      </c>
      <c r="K16" s="78">
        <v>-1.5044</v>
      </c>
      <c r="L16" s="78">
        <v>0</v>
      </c>
    </row>
    <row r="17" spans="2:12">
      <c r="B17" t="s">
        <v>2593</v>
      </c>
      <c r="C17" t="s">
        <v>2594</v>
      </c>
      <c r="D17" t="s">
        <v>2881</v>
      </c>
      <c r="E17" t="s">
        <v>106</v>
      </c>
      <c r="F17" s="86">
        <v>45140</v>
      </c>
      <c r="G17" s="77">
        <v>-182640.06</v>
      </c>
      <c r="H17" s="77">
        <v>2.6110000000000002</v>
      </c>
      <c r="I17" s="77">
        <v>-21.387151026000002</v>
      </c>
      <c r="J17" s="78">
        <v>0</v>
      </c>
      <c r="K17" s="78">
        <v>2.5907</v>
      </c>
      <c r="L17" s="78">
        <v>0</v>
      </c>
    </row>
    <row r="18" spans="2:12">
      <c r="B18" t="s">
        <v>2593</v>
      </c>
      <c r="C18" t="s">
        <v>2595</v>
      </c>
      <c r="D18" t="s">
        <v>2881</v>
      </c>
      <c r="E18" t="s">
        <v>106</v>
      </c>
      <c r="F18" s="86">
        <v>45140</v>
      </c>
      <c r="G18" s="77">
        <v>182640.06</v>
      </c>
      <c r="H18" s="77">
        <v>7.4800000000000005E-2</v>
      </c>
      <c r="I18" s="77">
        <v>0.71229623399999997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2596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1975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901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218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1965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1982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1983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901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t="s">
        <v>209</v>
      </c>
      <c r="E35" t="s">
        <v>209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220</v>
      </c>
      <c r="C36" s="16"/>
      <c r="D36" s="16"/>
    </row>
    <row r="37" spans="2:12">
      <c r="B37" t="s">
        <v>308</v>
      </c>
      <c r="C37" s="16"/>
      <c r="D37" s="16"/>
    </row>
    <row r="38" spans="2:12">
      <c r="B38" t="s">
        <v>309</v>
      </c>
      <c r="C38" s="16"/>
      <c r="D38" s="16"/>
    </row>
    <row r="39" spans="2:12">
      <c r="B39" t="s">
        <v>310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3"/>
  <sheetViews>
    <sheetView rightToLeft="1" workbookViewId="0">
      <selection activeCell="K11" sqref="K11:L6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2664</v>
      </c>
    </row>
    <row r="3" spans="2:13" s="1" customFormat="1">
      <c r="B3" s="2" t="s">
        <v>2</v>
      </c>
      <c r="C3" s="26" t="s">
        <v>2665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107" t="s">
        <v>47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J12+J55</f>
        <v>103890.23110895899</v>
      </c>
      <c r="K11" s="76">
        <f>J11/$J$11</f>
        <v>1</v>
      </c>
      <c r="L11" s="76">
        <f>J11/'סכום נכסי הקרן'!$C$42</f>
        <v>7.816995342699827E-2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J13+J18+J45+J47+J49+J51+J53</f>
        <v>99719.571168958995</v>
      </c>
      <c r="K12" s="80">
        <f t="shared" ref="K12:K61" si="0">J12/$J$11</f>
        <v>0.95985512886552482</v>
      </c>
      <c r="L12" s="80">
        <f>J12/'סכום נכסי הקרן'!$C$42</f>
        <v>7.5031830720083501E-2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68137.59405</v>
      </c>
      <c r="K13" s="80">
        <f t="shared" si="0"/>
        <v>0.65586141567572409</v>
      </c>
      <c r="L13" s="80">
        <f>J13/'סכום נכסי הקרן'!$C$42</f>
        <v>5.1268656317936506E-2</v>
      </c>
    </row>
    <row r="14" spans="2:13">
      <c r="B14" s="88" t="s">
        <v>2843</v>
      </c>
      <c r="C14" t="s">
        <v>2844</v>
      </c>
      <c r="D14">
        <v>11</v>
      </c>
      <c r="E14" t="s">
        <v>206</v>
      </c>
      <c r="F14" s="83" t="s">
        <v>207</v>
      </c>
      <c r="G14" t="s">
        <v>102</v>
      </c>
      <c r="H14" s="89">
        <v>4.3799999999999999E-2</v>
      </c>
      <c r="I14" s="89">
        <v>4.3799999999999999E-2</v>
      </c>
      <c r="J14" s="90">
        <v>9551.8376199999984</v>
      </c>
      <c r="K14" s="89">
        <f t="shared" si="0"/>
        <v>9.1941634146353285E-2</v>
      </c>
      <c r="L14" s="89">
        <f>J14/'סכום נכסי הקרן'!$C$42</f>
        <v>7.1870732592225501E-3</v>
      </c>
    </row>
    <row r="15" spans="2:13">
      <c r="B15" s="88" t="s">
        <v>2845</v>
      </c>
      <c r="C15" t="s">
        <v>2846</v>
      </c>
      <c r="D15">
        <v>12</v>
      </c>
      <c r="E15" t="s">
        <v>206</v>
      </c>
      <c r="F15" s="83" t="s">
        <v>207</v>
      </c>
      <c r="G15" t="s">
        <v>102</v>
      </c>
      <c r="H15" s="89">
        <v>4.3700000000000003E-2</v>
      </c>
      <c r="I15" s="89">
        <v>4.3700000000000003E-2</v>
      </c>
      <c r="J15" s="90">
        <v>4519.9433000000008</v>
      </c>
      <c r="K15" s="89">
        <f t="shared" si="0"/>
        <v>4.3506913515858205E-2</v>
      </c>
      <c r="L15" s="89">
        <f>J15/'סכום נכסי הקרן'!$C$42</f>
        <v>3.4009334032870779E-3</v>
      </c>
    </row>
    <row r="16" spans="2:13">
      <c r="B16" s="88" t="s">
        <v>2847</v>
      </c>
      <c r="C16" s="88" t="s">
        <v>2848</v>
      </c>
      <c r="D16">
        <v>10</v>
      </c>
      <c r="E16" t="s">
        <v>206</v>
      </c>
      <c r="F16" s="83" t="s">
        <v>207</v>
      </c>
      <c r="G16" t="s">
        <v>102</v>
      </c>
      <c r="H16" s="89">
        <v>4.3900000000000002E-2</v>
      </c>
      <c r="I16" s="89">
        <v>4.3900000000000002E-2</v>
      </c>
      <c r="J16" s="90">
        <f>11576.4832+40624.73207</f>
        <v>52201.215270000001</v>
      </c>
      <c r="K16" s="89">
        <f t="shared" si="0"/>
        <v>0.50246509910303216</v>
      </c>
      <c r="L16" s="89">
        <f>J16/'סכום נכסי הקרן'!$C$42</f>
        <v>3.9277673395576099E-2</v>
      </c>
    </row>
    <row r="17" spans="2:12">
      <c r="B17" s="88" t="s">
        <v>2849</v>
      </c>
      <c r="C17" s="88" t="s">
        <v>2850</v>
      </c>
      <c r="D17">
        <v>20</v>
      </c>
      <c r="E17" t="s">
        <v>206</v>
      </c>
      <c r="F17" s="83" t="s">
        <v>2851</v>
      </c>
      <c r="G17" t="s">
        <v>102</v>
      </c>
      <c r="H17" s="89">
        <v>4.2700000000000002E-2</v>
      </c>
      <c r="I17" s="89">
        <v>4.2700000000000002E-2</v>
      </c>
      <c r="J17" s="90">
        <v>1864.5978600000001</v>
      </c>
      <c r="K17" s="89">
        <f t="shared" si="0"/>
        <v>1.794776891048042E-2</v>
      </c>
      <c r="L17" s="89">
        <f>J17/'סכום נכסי הקרן'!$C$42</f>
        <v>1.402976259850782E-3</v>
      </c>
    </row>
    <row r="18" spans="2:12">
      <c r="B18" s="79" t="s">
        <v>208</v>
      </c>
      <c r="C18" s="26"/>
      <c r="D18" s="27"/>
      <c r="E18" s="27"/>
      <c r="F18" s="27"/>
      <c r="G18" s="27"/>
      <c r="H18" s="27"/>
      <c r="I18" s="80">
        <v>0</v>
      </c>
      <c r="J18" s="81">
        <f>SUM(J19:J44)</f>
        <v>31581.977118958999</v>
      </c>
      <c r="K18" s="80">
        <f t="shared" si="0"/>
        <v>0.30399371318980078</v>
      </c>
      <c r="L18" s="80">
        <f>J18/'סכום נכסי הקרן'!$C$42</f>
        <v>2.3763174402146998E-2</v>
      </c>
    </row>
    <row r="19" spans="2:12">
      <c r="B19" s="88" t="s">
        <v>2843</v>
      </c>
      <c r="C19" s="88" t="s">
        <v>2857</v>
      </c>
      <c r="D19">
        <v>11</v>
      </c>
      <c r="E19" t="s">
        <v>206</v>
      </c>
      <c r="F19" t="s">
        <v>2851</v>
      </c>
      <c r="G19" t="s">
        <v>110</v>
      </c>
      <c r="H19" s="89">
        <v>0</v>
      </c>
      <c r="I19" s="89">
        <v>0</v>
      </c>
      <c r="J19" s="90">
        <v>1.1009800000000001</v>
      </c>
      <c r="K19" s="89">
        <f t="shared" si="0"/>
        <v>1.0597531531576859E-5</v>
      </c>
      <c r="L19" s="89">
        <f>J19/'סכום נכסי הקרן'!$C$42</f>
        <v>8.2840854626450876E-7</v>
      </c>
    </row>
    <row r="20" spans="2:12">
      <c r="B20" s="88" t="s">
        <v>2845</v>
      </c>
      <c r="C20" s="88" t="s">
        <v>2861</v>
      </c>
      <c r="D20">
        <v>12</v>
      </c>
      <c r="E20" t="s">
        <v>206</v>
      </c>
      <c r="F20" t="s">
        <v>207</v>
      </c>
      <c r="G20" t="s">
        <v>110</v>
      </c>
      <c r="H20" s="89">
        <v>3.2300000000000002E-2</v>
      </c>
      <c r="I20" s="89">
        <v>3.2300000000000002E-2</v>
      </c>
      <c r="J20" s="90">
        <v>16.948879999999999</v>
      </c>
      <c r="K20" s="89">
        <f t="shared" si="0"/>
        <v>1.6314219170640009E-4</v>
      </c>
      <c r="L20" s="89">
        <f>J20/'סכום נכסי הקרן'!$C$42</f>
        <v>1.275281752766772E-5</v>
      </c>
    </row>
    <row r="21" spans="2:12">
      <c r="B21" s="88" t="s">
        <v>2847</v>
      </c>
      <c r="C21" s="88" t="s">
        <v>2868</v>
      </c>
      <c r="D21">
        <v>10</v>
      </c>
      <c r="E21" t="s">
        <v>206</v>
      </c>
      <c r="F21" t="s">
        <v>2851</v>
      </c>
      <c r="G21" t="s">
        <v>110</v>
      </c>
      <c r="H21" s="89">
        <v>3.3300000000000003E-2</v>
      </c>
      <c r="I21" s="89">
        <v>3.3300000000000003E-2</v>
      </c>
      <c r="J21" s="90">
        <f>2286.58004+133.9082118</f>
        <v>2420.4882517999999</v>
      </c>
      <c r="K21" s="89">
        <f t="shared" si="0"/>
        <v>2.3298516385639928E-2</v>
      </c>
      <c r="L21" s="89">
        <f>J21/'סכום נכסי הקרן'!$C$42</f>
        <v>1.8212439407836291E-3</v>
      </c>
    </row>
    <row r="22" spans="2:12">
      <c r="B22" s="88" t="s">
        <v>2849</v>
      </c>
      <c r="C22" s="88" t="s">
        <v>2877</v>
      </c>
      <c r="D22">
        <v>20</v>
      </c>
      <c r="E22" t="s">
        <v>206</v>
      </c>
      <c r="F22" t="s">
        <v>2851</v>
      </c>
      <c r="G22" t="s">
        <v>110</v>
      </c>
      <c r="H22" s="89">
        <v>3.1800000000000002E-2</v>
      </c>
      <c r="I22" s="89">
        <v>3.1800000000000002E-2</v>
      </c>
      <c r="J22" s="90">
        <v>2.7334700000000001</v>
      </c>
      <c r="K22" s="89">
        <f t="shared" si="0"/>
        <v>2.6311136002124831E-5</v>
      </c>
      <c r="L22" s="89">
        <f>J22/'סכום נכסי הקרן'!$C$42</f>
        <v>2.0567402758975155E-6</v>
      </c>
    </row>
    <row r="23" spans="2:12">
      <c r="B23" s="88" t="s">
        <v>2843</v>
      </c>
      <c r="C23" s="88" t="s">
        <v>2856</v>
      </c>
      <c r="D23">
        <v>11</v>
      </c>
      <c r="E23" t="s">
        <v>206</v>
      </c>
      <c r="F23" t="s">
        <v>2851</v>
      </c>
      <c r="G23" t="s">
        <v>120</v>
      </c>
      <c r="H23" s="89">
        <v>0</v>
      </c>
      <c r="I23" s="89">
        <v>0</v>
      </c>
      <c r="J23" s="90">
        <v>2.0000000000000001E-4</v>
      </c>
      <c r="K23" s="89">
        <f t="shared" si="0"/>
        <v>1.9251088178853131E-9</v>
      </c>
      <c r="L23" s="89">
        <f>J23/'סכום נכסי הקרן'!$C$42</f>
        <v>1.504856666359986E-10</v>
      </c>
    </row>
    <row r="24" spans="2:12">
      <c r="B24" s="88" t="s">
        <v>2847</v>
      </c>
      <c r="C24" s="88" t="s">
        <v>2865</v>
      </c>
      <c r="D24">
        <v>10</v>
      </c>
      <c r="E24" t="s">
        <v>206</v>
      </c>
      <c r="F24" t="s">
        <v>2851</v>
      </c>
      <c r="G24" t="s">
        <v>120</v>
      </c>
      <c r="H24" s="89">
        <v>0</v>
      </c>
      <c r="I24" s="89">
        <v>0</v>
      </c>
      <c r="J24" s="90">
        <f>0.86396+18.630508512</f>
        <v>19.494468511999997</v>
      </c>
      <c r="K24" s="89">
        <f t="shared" si="0"/>
        <v>1.8764486616219383E-4</v>
      </c>
      <c r="L24" s="89">
        <f>J24/'סכום נכסי הקרן'!$C$42</f>
        <v>1.4668190448714017E-5</v>
      </c>
    </row>
    <row r="25" spans="2:12">
      <c r="B25" s="88" t="s">
        <v>2849</v>
      </c>
      <c r="C25" s="88" t="s">
        <v>2875</v>
      </c>
      <c r="D25">
        <v>20</v>
      </c>
      <c r="E25" t="s">
        <v>206</v>
      </c>
      <c r="F25" t="s">
        <v>2851</v>
      </c>
      <c r="G25" t="s">
        <v>120</v>
      </c>
      <c r="H25" s="89">
        <v>0</v>
      </c>
      <c r="I25" s="89">
        <v>0</v>
      </c>
      <c r="J25" s="90">
        <v>3.628E-2</v>
      </c>
      <c r="K25" s="89">
        <f t="shared" si="0"/>
        <v>3.4921473956439576E-7</v>
      </c>
      <c r="L25" s="89">
        <f>J25/'סכום נכסי הקרן'!$C$42</f>
        <v>2.7298099927770145E-8</v>
      </c>
    </row>
    <row r="26" spans="2:12">
      <c r="B26" s="88" t="s">
        <v>2843</v>
      </c>
      <c r="C26" s="88" t="s">
        <v>2859</v>
      </c>
      <c r="D26">
        <v>11</v>
      </c>
      <c r="E26" t="s">
        <v>206</v>
      </c>
      <c r="F26" t="s">
        <v>2851</v>
      </c>
      <c r="G26" t="s">
        <v>106</v>
      </c>
      <c r="H26" s="89">
        <v>4.8099999999999997E-2</v>
      </c>
      <c r="I26" s="89">
        <v>4.8099999999999997E-2</v>
      </c>
      <c r="J26" s="90">
        <v>2754.8946599999999</v>
      </c>
      <c r="K26" s="89">
        <f t="shared" si="0"/>
        <v>2.6517360011555802E-2</v>
      </c>
      <c r="L26" s="89">
        <f>J26/'סכום נכסי הקרן'!$C$42</f>
        <v>2.0728607971102634E-3</v>
      </c>
    </row>
    <row r="27" spans="2:12">
      <c r="B27" s="88" t="s">
        <v>2845</v>
      </c>
      <c r="C27" s="88" t="s">
        <v>2864</v>
      </c>
      <c r="D27">
        <v>12</v>
      </c>
      <c r="E27" t="s">
        <v>206</v>
      </c>
      <c r="F27" t="s">
        <v>207</v>
      </c>
      <c r="G27" t="s">
        <v>106</v>
      </c>
      <c r="H27" s="89">
        <v>4.8099999999999997E-2</v>
      </c>
      <c r="I27" s="89">
        <v>4.8099999999999997E-2</v>
      </c>
      <c r="J27" s="90">
        <v>6154.0644399999992</v>
      </c>
      <c r="K27" s="89">
        <f t="shared" si="0"/>
        <v>5.9236218596392193E-2</v>
      </c>
      <c r="L27" s="89">
        <f>J27/'סכום נכסי הקרן'!$C$42</f>
        <v>4.6304924488714668E-3</v>
      </c>
    </row>
    <row r="28" spans="2:12">
      <c r="B28" s="88" t="s">
        <v>2847</v>
      </c>
      <c r="C28" s="88" t="s">
        <v>2874</v>
      </c>
      <c r="D28">
        <v>10</v>
      </c>
      <c r="E28" t="s">
        <v>206</v>
      </c>
      <c r="F28" t="s">
        <v>207</v>
      </c>
      <c r="G28" t="s">
        <v>106</v>
      </c>
      <c r="H28" s="89">
        <v>4.7600000000000003E-2</v>
      </c>
      <c r="I28" s="89">
        <v>4.7600000000000003E-2</v>
      </c>
      <c r="J28" s="90">
        <f>8317.84463+3300.30280278</f>
        <v>11618.147432779999</v>
      </c>
      <c r="K28" s="89">
        <f t="shared" si="0"/>
        <v>0.11183099035168192</v>
      </c>
      <c r="L28" s="89">
        <f>J28/'סכום נכסי הקרן'!$C$42</f>
        <v>8.7418233074860689E-3</v>
      </c>
    </row>
    <row r="29" spans="2:12">
      <c r="B29" s="88" t="s">
        <v>2849</v>
      </c>
      <c r="C29" s="88" t="s">
        <v>2880</v>
      </c>
      <c r="D29">
        <v>20</v>
      </c>
      <c r="E29" t="s">
        <v>206</v>
      </c>
      <c r="F29" t="s">
        <v>2851</v>
      </c>
      <c r="G29" t="s">
        <v>106</v>
      </c>
      <c r="H29" s="89">
        <v>4.9099999999999998E-2</v>
      </c>
      <c r="I29" s="89">
        <v>4.9099999999999998E-2</v>
      </c>
      <c r="J29" s="90">
        <v>7850.11967</v>
      </c>
      <c r="K29" s="89">
        <f t="shared" si="0"/>
        <v>7.556167299085971E-2</v>
      </c>
      <c r="L29" s="89">
        <f>J29/'סכום נכסי הקרן'!$C$42</f>
        <v>5.9066524585615768E-3</v>
      </c>
    </row>
    <row r="30" spans="2:12">
      <c r="B30" s="88" t="s">
        <v>2847</v>
      </c>
      <c r="C30" s="88" t="s">
        <v>2870</v>
      </c>
      <c r="D30">
        <v>10</v>
      </c>
      <c r="E30" t="s">
        <v>206</v>
      </c>
      <c r="F30" t="s">
        <v>2851</v>
      </c>
      <c r="G30" t="s">
        <v>202</v>
      </c>
      <c r="H30" s="89">
        <v>0</v>
      </c>
      <c r="I30" s="89">
        <v>0</v>
      </c>
      <c r="J30" s="90">
        <v>0.30948071999999999</v>
      </c>
      <c r="K30" s="89">
        <f t="shared" si="0"/>
        <v>2.9789203151874773E-6</v>
      </c>
      <c r="L30" s="89">
        <f>J30/'סכום נכסי הקרן'!$C$42</f>
        <v>2.3286206230094411E-7</v>
      </c>
    </row>
    <row r="31" spans="2:12">
      <c r="B31" s="88" t="s">
        <v>2845</v>
      </c>
      <c r="C31" s="88" t="s">
        <v>2860</v>
      </c>
      <c r="D31">
        <v>12</v>
      </c>
      <c r="E31" t="s">
        <v>206</v>
      </c>
      <c r="F31" t="s">
        <v>2851</v>
      </c>
      <c r="G31" t="s">
        <v>116</v>
      </c>
      <c r="H31" s="89">
        <v>0</v>
      </c>
      <c r="I31" s="89">
        <v>0</v>
      </c>
      <c r="J31" s="90">
        <v>0.17358999999999999</v>
      </c>
      <c r="K31" s="89">
        <f t="shared" si="0"/>
        <v>1.6708981984835571E-6</v>
      </c>
      <c r="L31" s="89">
        <f>J31/'סכום נכסי הקרן'!$C$42</f>
        <v>1.3061403435671498E-7</v>
      </c>
    </row>
    <row r="32" spans="2:12">
      <c r="B32" s="88" t="s">
        <v>2847</v>
      </c>
      <c r="C32" s="88" t="s">
        <v>2866</v>
      </c>
      <c r="D32">
        <v>10</v>
      </c>
      <c r="E32" t="s">
        <v>206</v>
      </c>
      <c r="F32" t="s">
        <v>207</v>
      </c>
      <c r="G32" t="s">
        <v>116</v>
      </c>
      <c r="H32" s="89">
        <v>0</v>
      </c>
      <c r="I32" s="89">
        <v>0</v>
      </c>
      <c r="J32" s="90">
        <f>3.32503+0.29308852</f>
        <v>3.6181185199999999</v>
      </c>
      <c r="K32" s="89">
        <f t="shared" si="0"/>
        <v>3.4826359335030787E-5</v>
      </c>
      <c r="L32" s="89">
        <f>J32/'סכום נכסי הקרן'!$C$42</f>
        <v>2.722374887251263E-6</v>
      </c>
    </row>
    <row r="33" spans="2:12">
      <c r="B33" s="88" t="s">
        <v>2849</v>
      </c>
      <c r="C33" s="88" t="s">
        <v>2876</v>
      </c>
      <c r="D33">
        <v>20</v>
      </c>
      <c r="E33" t="s">
        <v>206</v>
      </c>
      <c r="F33" t="s">
        <v>2851</v>
      </c>
      <c r="G33" t="s">
        <v>116</v>
      </c>
      <c r="H33" s="89">
        <v>0</v>
      </c>
      <c r="I33" s="89">
        <v>0</v>
      </c>
      <c r="J33" s="90">
        <v>2.5344099999999998</v>
      </c>
      <c r="K33" s="89">
        <f t="shared" si="0"/>
        <v>2.4395075195683575E-5</v>
      </c>
      <c r="L33" s="89">
        <f>J33/'סכום נכסי הקרן'!$C$42</f>
        <v>1.9069618918947059E-6</v>
      </c>
    </row>
    <row r="34" spans="2:12">
      <c r="B34" s="88" t="s">
        <v>2845</v>
      </c>
      <c r="C34" s="88" t="s">
        <v>2863</v>
      </c>
      <c r="D34">
        <v>12</v>
      </c>
      <c r="E34" t="s">
        <v>206</v>
      </c>
      <c r="F34" t="s">
        <v>2851</v>
      </c>
      <c r="G34" t="s">
        <v>199</v>
      </c>
      <c r="H34" s="89">
        <v>0</v>
      </c>
      <c r="I34" s="89">
        <v>0</v>
      </c>
      <c r="J34" s="90">
        <v>0.74317</v>
      </c>
      <c r="K34" s="89">
        <f t="shared" si="0"/>
        <v>7.15341560093914E-6</v>
      </c>
      <c r="L34" s="89">
        <f>J34/'סכום נכסי הקרן'!$C$42</f>
        <v>5.5918216436937537E-7</v>
      </c>
    </row>
    <row r="35" spans="2:12">
      <c r="B35" s="88" t="s">
        <v>2847</v>
      </c>
      <c r="C35" s="88" t="s">
        <v>2871</v>
      </c>
      <c r="D35">
        <v>10</v>
      </c>
      <c r="E35" t="s">
        <v>206</v>
      </c>
      <c r="F35" t="s">
        <v>2851</v>
      </c>
      <c r="G35" t="s">
        <v>199</v>
      </c>
      <c r="H35" s="89">
        <v>0</v>
      </c>
      <c r="I35" s="89">
        <v>0</v>
      </c>
      <c r="J35" s="90">
        <v>74.29665</v>
      </c>
      <c r="K35" s="89">
        <f t="shared" si="0"/>
        <v>7.1514568027169416E-4</v>
      </c>
      <c r="L35" s="89">
        <f>J35/'סכום נכסי הקרן'!$C$42</f>
        <v>5.5902904520357331E-5</v>
      </c>
    </row>
    <row r="36" spans="2:12">
      <c r="B36" s="88" t="s">
        <v>2849</v>
      </c>
      <c r="C36" s="88" t="s">
        <v>2879</v>
      </c>
      <c r="D36">
        <v>20</v>
      </c>
      <c r="E36" t="s">
        <v>206</v>
      </c>
      <c r="F36" t="s">
        <v>2851</v>
      </c>
      <c r="G36" t="s">
        <v>199</v>
      </c>
      <c r="H36" s="89">
        <v>0</v>
      </c>
      <c r="I36" s="89">
        <v>0</v>
      </c>
      <c r="J36" s="90">
        <v>2.9999999999999997E-4</v>
      </c>
      <c r="K36" s="89">
        <f t="shared" si="0"/>
        <v>2.8876632268279692E-9</v>
      </c>
      <c r="L36" s="89">
        <f>J36/'סכום נכסי הקרן'!$C$42</f>
        <v>2.2572849995399789E-10</v>
      </c>
    </row>
    <row r="37" spans="2:12">
      <c r="B37" s="88" t="s">
        <v>2847</v>
      </c>
      <c r="C37" t="s">
        <v>212</v>
      </c>
      <c r="D37" s="91">
        <v>10</v>
      </c>
      <c r="E37" t="s">
        <v>206</v>
      </c>
      <c r="F37" t="s">
        <v>207</v>
      </c>
      <c r="G37" t="s">
        <v>201</v>
      </c>
      <c r="H37" s="78">
        <v>0</v>
      </c>
      <c r="I37" s="78">
        <v>0</v>
      </c>
      <c r="J37" s="77">
        <v>0.110195058</v>
      </c>
      <c r="K37" s="78">
        <f t="shared" si="0"/>
        <v>1.0606873892159173E-6</v>
      </c>
      <c r="L37" s="78">
        <f>J37/'סכום נכסי הקרן'!$C$42</f>
        <v>8.2913883815612653E-8</v>
      </c>
    </row>
    <row r="38" spans="2:12">
      <c r="B38" s="88" t="s">
        <v>2847</v>
      </c>
      <c r="C38" s="88" t="s">
        <v>2872</v>
      </c>
      <c r="D38">
        <v>10</v>
      </c>
      <c r="E38" t="s">
        <v>206</v>
      </c>
      <c r="F38" t="s">
        <v>2851</v>
      </c>
      <c r="G38" t="s">
        <v>203</v>
      </c>
      <c r="H38" s="89">
        <v>0</v>
      </c>
      <c r="I38" s="89">
        <v>0</v>
      </c>
      <c r="J38" s="90">
        <v>26.463150000000002</v>
      </c>
      <c r="K38" s="89">
        <f t="shared" si="0"/>
        <v>2.5472221707010861E-4</v>
      </c>
      <c r="L38" s="89">
        <f>J38/'סכום נכסי הקרן'!$C$42</f>
        <v>1.9911623845192135E-5</v>
      </c>
    </row>
    <row r="39" spans="2:12">
      <c r="B39" s="88" t="s">
        <v>2847</v>
      </c>
      <c r="C39" s="88" t="s">
        <v>2873</v>
      </c>
      <c r="D39">
        <v>10</v>
      </c>
      <c r="E39" t="s">
        <v>206</v>
      </c>
      <c r="F39" t="s">
        <v>2851</v>
      </c>
      <c r="G39" t="s">
        <v>200</v>
      </c>
      <c r="H39" s="89">
        <v>0</v>
      </c>
      <c r="I39" s="89">
        <v>0</v>
      </c>
      <c r="J39" s="90">
        <v>0.70307000000000008</v>
      </c>
      <c r="K39" s="89">
        <f t="shared" si="0"/>
        <v>6.7674312829531352E-6</v>
      </c>
      <c r="L39" s="89">
        <f>J39/'סכום נכסי הקרן'!$C$42</f>
        <v>5.2900978820885775E-7</v>
      </c>
    </row>
    <row r="40" spans="2:12">
      <c r="B40" s="88" t="s">
        <v>2843</v>
      </c>
      <c r="C40" s="88" t="s">
        <v>2858</v>
      </c>
      <c r="D40">
        <v>11</v>
      </c>
      <c r="E40" t="s">
        <v>206</v>
      </c>
      <c r="F40" t="s">
        <v>2851</v>
      </c>
      <c r="G40" t="s">
        <v>113</v>
      </c>
      <c r="H40" s="89">
        <v>0</v>
      </c>
      <c r="I40" s="89">
        <v>0</v>
      </c>
      <c r="J40" s="90">
        <v>4.4000000000000003E-3</v>
      </c>
      <c r="K40" s="89">
        <f t="shared" si="0"/>
        <v>4.2352393993476888E-8</v>
      </c>
      <c r="L40" s="89">
        <f>J40/'סכום נכסי הקרן'!$C$42</f>
        <v>3.3106846659919695E-9</v>
      </c>
    </row>
    <row r="41" spans="2:12">
      <c r="B41" s="88" t="s">
        <v>2845</v>
      </c>
      <c r="C41" s="88" t="s">
        <v>2862</v>
      </c>
      <c r="D41">
        <v>12</v>
      </c>
      <c r="E41" t="s">
        <v>206</v>
      </c>
      <c r="F41" t="s">
        <v>207</v>
      </c>
      <c r="G41" t="s">
        <v>113</v>
      </c>
      <c r="H41" s="89">
        <v>4.6870000000000002E-2</v>
      </c>
      <c r="I41" s="89">
        <v>4.6870000000000002E-2</v>
      </c>
      <c r="J41" s="90">
        <v>242.53704999999999</v>
      </c>
      <c r="K41" s="89">
        <f t="shared" si="0"/>
        <v>2.3345510680944548E-3</v>
      </c>
      <c r="L41" s="89">
        <f>J41/'סכום נכסי הקרן'!$C$42</f>
        <v>1.8249174826589262E-4</v>
      </c>
    </row>
    <row r="42" spans="2:12">
      <c r="B42" s="88" t="s">
        <v>2847</v>
      </c>
      <c r="C42" s="88" t="s">
        <v>2869</v>
      </c>
      <c r="D42">
        <v>10</v>
      </c>
      <c r="E42" t="s">
        <v>206</v>
      </c>
      <c r="F42" t="s">
        <v>207</v>
      </c>
      <c r="G42" t="s">
        <v>113</v>
      </c>
      <c r="H42" s="89">
        <v>4.632E-2</v>
      </c>
      <c r="I42" s="89">
        <v>4.632E-2</v>
      </c>
      <c r="J42" s="90">
        <f>254.15124+134.594171569</f>
        <v>388.745411569</v>
      </c>
      <c r="K42" s="89">
        <f t="shared" si="0"/>
        <v>3.7418860986196852E-3</v>
      </c>
      <c r="L42" s="89">
        <f>J42/'סכום נכסי הקרן'!$C$42</f>
        <v>2.9250306205823307E-4</v>
      </c>
    </row>
    <row r="43" spans="2:12">
      <c r="B43" s="88" t="s">
        <v>2849</v>
      </c>
      <c r="C43" s="88" t="s">
        <v>2878</v>
      </c>
      <c r="D43">
        <v>20</v>
      </c>
      <c r="E43" t="s">
        <v>206</v>
      </c>
      <c r="F43" t="s">
        <v>2851</v>
      </c>
      <c r="G43" t="s">
        <v>113</v>
      </c>
      <c r="H43" s="89">
        <v>4.4900000000000002E-2</v>
      </c>
      <c r="I43" s="89">
        <v>4.4900000000000002E-2</v>
      </c>
      <c r="J43" s="90">
        <v>3.3619999999999997E-2</v>
      </c>
      <c r="K43" s="89">
        <f t="shared" si="0"/>
        <v>3.2361079228652106E-7</v>
      </c>
      <c r="L43" s="89">
        <f>J43/'סכום נכסי הקרן'!$C$42</f>
        <v>2.5296640561511362E-8</v>
      </c>
    </row>
    <row r="44" spans="2:12">
      <c r="B44" s="88" t="s">
        <v>2847</v>
      </c>
      <c r="C44" s="88" t="s">
        <v>2867</v>
      </c>
      <c r="D44">
        <v>10</v>
      </c>
      <c r="E44" t="s">
        <v>206</v>
      </c>
      <c r="F44" t="s">
        <v>2851</v>
      </c>
      <c r="G44" t="s">
        <v>198</v>
      </c>
      <c r="H44" s="89">
        <v>0</v>
      </c>
      <c r="I44" s="89">
        <v>0</v>
      </c>
      <c r="J44" s="90">
        <v>3.67577</v>
      </c>
      <c r="K44" s="89">
        <f t="shared" si="0"/>
        <v>3.5381286197591483E-5</v>
      </c>
      <c r="L44" s="89">
        <f>J44/'סכום נכסי הקרן'!$C$42</f>
        <v>2.7657534942530231E-6</v>
      </c>
    </row>
    <row r="45" spans="2:12">
      <c r="B45" s="79" t="s">
        <v>213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78">
        <v>0</v>
      </c>
      <c r="I46" s="78">
        <v>0</v>
      </c>
      <c r="J46" s="77">
        <v>0</v>
      </c>
      <c r="K46" s="78">
        <f t="shared" si="0"/>
        <v>0</v>
      </c>
      <c r="L46" s="78">
        <f>J46/'סכום נכסי הקרן'!$C$42</f>
        <v>0</v>
      </c>
    </row>
    <row r="47" spans="2:12">
      <c r="B47" s="79" t="s">
        <v>214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8">
        <v>0</v>
      </c>
      <c r="I48" s="78">
        <v>0</v>
      </c>
      <c r="J48" s="77">
        <v>0</v>
      </c>
      <c r="K48" s="78">
        <f t="shared" si="0"/>
        <v>0</v>
      </c>
      <c r="L48" s="78">
        <f>J48/'סכום נכסי הקרן'!$C$42</f>
        <v>0</v>
      </c>
    </row>
    <row r="49" spans="2:12">
      <c r="B49" s="79" t="s">
        <v>215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f t="shared" si="0"/>
        <v>0</v>
      </c>
      <c r="L50" s="78">
        <f>J50/'סכום נכסי הקרן'!$C$42</f>
        <v>0</v>
      </c>
    </row>
    <row r="51" spans="2:12">
      <c r="B51" s="79" t="s">
        <v>216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f t="shared" si="0"/>
        <v>0</v>
      </c>
      <c r="L52" s="78">
        <f>J52/'סכום נכסי הקרן'!$C$42</f>
        <v>0</v>
      </c>
    </row>
    <row r="53" spans="2:12">
      <c r="B53" s="79" t="s">
        <v>217</v>
      </c>
      <c r="D53" s="16"/>
      <c r="I53" s="80">
        <v>0</v>
      </c>
      <c r="J53" s="81"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209</v>
      </c>
      <c r="C54" t="s">
        <v>209</v>
      </c>
      <c r="D54" s="16"/>
      <c r="E54" t="s">
        <v>209</v>
      </c>
      <c r="G54" t="s">
        <v>209</v>
      </c>
      <c r="H54" s="78">
        <v>0</v>
      </c>
      <c r="I54" s="78">
        <v>0</v>
      </c>
      <c r="J54" s="77">
        <v>0</v>
      </c>
      <c r="K54" s="78">
        <f t="shared" si="0"/>
        <v>0</v>
      </c>
      <c r="L54" s="78">
        <f>J54/'סכום נכסי הקרן'!$C$42</f>
        <v>0</v>
      </c>
    </row>
    <row r="55" spans="2:12">
      <c r="B55" s="79" t="s">
        <v>218</v>
      </c>
      <c r="D55" s="16"/>
      <c r="I55" s="80">
        <v>0</v>
      </c>
      <c r="J55" s="81">
        <f>J56+J60</f>
        <v>4170.6599399999996</v>
      </c>
      <c r="K55" s="80">
        <f t="shared" si="0"/>
        <v>4.0144871134475145E-2</v>
      </c>
      <c r="L55" s="80">
        <f>J55/'סכום נכסי הקרן'!$C$42</f>
        <v>3.1381227069147695E-3</v>
      </c>
    </row>
    <row r="56" spans="2:12">
      <c r="B56" s="79" t="s">
        <v>219</v>
      </c>
      <c r="D56" s="16"/>
      <c r="I56" s="80">
        <v>0</v>
      </c>
      <c r="J56" s="81">
        <f>SUM(J57:J59)</f>
        <v>4170.6599399999996</v>
      </c>
      <c r="K56" s="80">
        <f t="shared" si="0"/>
        <v>4.0144871134475145E-2</v>
      </c>
      <c r="L56" s="80">
        <f>J56/'סכום נכסי הקרן'!$C$42</f>
        <v>3.1381227069147695E-3</v>
      </c>
    </row>
    <row r="57" spans="2:12">
      <c r="B57" s="88" t="s">
        <v>2852</v>
      </c>
      <c r="C57" s="88" t="s">
        <v>2853</v>
      </c>
      <c r="D57">
        <v>85</v>
      </c>
      <c r="E57" t="s">
        <v>949</v>
      </c>
      <c r="F57" t="s">
        <v>211</v>
      </c>
      <c r="G57" t="s">
        <v>110</v>
      </c>
      <c r="H57" s="89">
        <v>5.6300000000000003E-2</v>
      </c>
      <c r="I57" s="89">
        <v>5.6300000000000003E-2</v>
      </c>
      <c r="J57" s="90">
        <v>589.94515999999999</v>
      </c>
      <c r="K57" s="89">
        <f t="shared" si="0"/>
        <v>5.6785431479238089E-3</v>
      </c>
      <c r="L57" s="89">
        <f>J57/'סכום נכסי הקרן'!$C$42</f>
        <v>4.438914534064043E-4</v>
      </c>
    </row>
    <row r="58" spans="2:12">
      <c r="B58" s="88" t="s">
        <v>2852</v>
      </c>
      <c r="C58" s="88" t="s">
        <v>2855</v>
      </c>
      <c r="D58">
        <v>85</v>
      </c>
      <c r="E58" t="s">
        <v>949</v>
      </c>
      <c r="F58" t="s">
        <v>211</v>
      </c>
      <c r="G58" t="s">
        <v>106</v>
      </c>
      <c r="H58" s="89">
        <v>5.2299999999999999E-2</v>
      </c>
      <c r="I58" s="89">
        <v>5.2299999999999999E-2</v>
      </c>
      <c r="J58" s="90">
        <v>3406.5741800000001</v>
      </c>
      <c r="K58" s="89">
        <f t="shared" si="0"/>
        <v>3.2790129963492148E-2</v>
      </c>
      <c r="L58" s="89">
        <f>J58/'סכום נכסי הקרן'!$C$42</f>
        <v>2.5632029321114016E-3</v>
      </c>
    </row>
    <row r="59" spans="2:12">
      <c r="B59" s="88" t="s">
        <v>2852</v>
      </c>
      <c r="C59" s="88" t="s">
        <v>2854</v>
      </c>
      <c r="D59">
        <v>85</v>
      </c>
      <c r="E59" t="s">
        <v>949</v>
      </c>
      <c r="F59" t="s">
        <v>211</v>
      </c>
      <c r="G59" t="s">
        <v>199</v>
      </c>
      <c r="H59" s="89">
        <v>0</v>
      </c>
      <c r="I59" s="89">
        <v>0</v>
      </c>
      <c r="J59" s="90">
        <v>174.14060000000001</v>
      </c>
      <c r="K59" s="89">
        <f t="shared" si="0"/>
        <v>1.6761980230591957E-3</v>
      </c>
      <c r="L59" s="89">
        <f>J59/'סכום נכסי הקרן'!$C$42</f>
        <v>1.3102832139696389E-4</v>
      </c>
    </row>
    <row r="60" spans="2:12">
      <c r="B60" s="79" t="s">
        <v>217</v>
      </c>
      <c r="D60" s="16"/>
      <c r="I60" s="80">
        <v>0</v>
      </c>
      <c r="J60" s="81">
        <v>0</v>
      </c>
      <c r="K60" s="80">
        <f t="shared" si="0"/>
        <v>0</v>
      </c>
      <c r="L60" s="80">
        <f>J60/'סכום נכסי הקרן'!$C$42</f>
        <v>0</v>
      </c>
    </row>
    <row r="61" spans="2:12">
      <c r="B61" t="s">
        <v>209</v>
      </c>
      <c r="C61" t="s">
        <v>209</v>
      </c>
      <c r="D61" s="16"/>
      <c r="E61" t="s">
        <v>209</v>
      </c>
      <c r="G61" t="s">
        <v>209</v>
      </c>
      <c r="H61" s="78">
        <v>0</v>
      </c>
      <c r="I61" s="78">
        <v>0</v>
      </c>
      <c r="J61" s="77">
        <v>0</v>
      </c>
      <c r="K61" s="78">
        <f t="shared" si="0"/>
        <v>0</v>
      </c>
      <c r="L61" s="78">
        <f>J61/'סכום נכסי הקרן'!$C$42</f>
        <v>0</v>
      </c>
    </row>
    <row r="62" spans="2:12">
      <c r="B62" t="s">
        <v>220</v>
      </c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D502" s="16"/>
    </row>
    <row r="503" spans="4:5">
      <c r="E503" s="15"/>
    </row>
  </sheetData>
  <sortState xmlns:xlrd2="http://schemas.microsoft.com/office/spreadsheetml/2017/richdata2" ref="A19:BI44">
    <sortCondition ref="G19:G44"/>
    <sortCondition ref="B19:B44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29"/>
  <sheetViews>
    <sheetView rightToLeft="1" workbookViewId="0">
      <selection activeCell="K11" sqref="K11:K38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8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2664</v>
      </c>
    </row>
    <row r="3" spans="2:49" s="1" customFormat="1">
      <c r="B3" s="2" t="s">
        <v>2</v>
      </c>
      <c r="C3" s="26" t="s">
        <v>2665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49" ht="26.25" customHeight="1">
      <c r="B7" s="117" t="s">
        <v>143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I12+I372</f>
        <v>-9405.9882189455257</v>
      </c>
      <c r="J11" s="76">
        <f>I11/$I$11</f>
        <v>1</v>
      </c>
      <c r="K11" s="76">
        <f>I11/'סכום נכסי הקרן'!$C$42</f>
        <v>-7.077332037491833E-3</v>
      </c>
      <c r="M11" s="81"/>
      <c r="N11" s="81"/>
      <c r="AW11" s="16"/>
    </row>
    <row r="12" spans="2:49">
      <c r="B12" s="79" t="s">
        <v>2885</v>
      </c>
      <c r="C12" s="16"/>
      <c r="D12" s="16"/>
      <c r="G12" s="81"/>
      <c r="I12" s="81">
        <f>I13+I23+I290+I366+I370</f>
        <v>-9926.293102507525</v>
      </c>
      <c r="J12" s="80">
        <f t="shared" ref="J12:J75" si="0">I12/$I$11</f>
        <v>1.0553163443809128</v>
      </c>
      <c r="K12" s="80">
        <f>I12/'סכום נכסי הקרן'!$C$42</f>
        <v>-7.4688241737757982E-3</v>
      </c>
    </row>
    <row r="13" spans="2:49">
      <c r="B13" s="79" t="s">
        <v>1965</v>
      </c>
      <c r="C13" s="16"/>
      <c r="D13" s="16"/>
      <c r="G13" s="81"/>
      <c r="I13" s="81">
        <v>85.51419214500001</v>
      </c>
      <c r="J13" s="80">
        <f t="shared" si="0"/>
        <v>-9.0914628165020949E-3</v>
      </c>
      <c r="K13" s="80">
        <f>I13/'סכום נכסי הקרן'!$C$42</f>
        <v>6.4343301058896011E-5</v>
      </c>
    </row>
    <row r="14" spans="2:49">
      <c r="B14" t="s">
        <v>2886</v>
      </c>
      <c r="C14" t="s">
        <v>2887</v>
      </c>
      <c r="D14" t="s">
        <v>2881</v>
      </c>
      <c r="E14" t="s">
        <v>102</v>
      </c>
      <c r="F14" s="86">
        <v>44952</v>
      </c>
      <c r="G14" s="77">
        <v>243502.92860100002</v>
      </c>
      <c r="H14" s="77">
        <v>-35.108198000000002</v>
      </c>
      <c r="I14" s="77">
        <v>-85.489491338999997</v>
      </c>
      <c r="J14" s="78">
        <f t="shared" si="0"/>
        <v>9.0888367441080992E-3</v>
      </c>
      <c r="K14" s="78">
        <f>I14/'סכום נכסי הקרן'!$C$42</f>
        <v>-6.4324715472609221E-5</v>
      </c>
    </row>
    <row r="15" spans="2:49">
      <c r="B15" t="s">
        <v>2888</v>
      </c>
      <c r="C15" t="s">
        <v>2889</v>
      </c>
      <c r="D15" t="s">
        <v>2881</v>
      </c>
      <c r="E15" t="s">
        <v>102</v>
      </c>
      <c r="F15" s="86">
        <v>44952</v>
      </c>
      <c r="G15" s="77">
        <v>405280.93437999999</v>
      </c>
      <c r="H15" s="77">
        <v>-6.1429830000000001</v>
      </c>
      <c r="I15" s="77">
        <v>-24.896337673999998</v>
      </c>
      <c r="J15" s="78">
        <f t="shared" si="0"/>
        <v>2.6468603930264165E-3</v>
      </c>
      <c r="K15" s="78">
        <f>I15/'סכום נכסי הקרן'!$C$42</f>
        <v>-1.8732709858334084E-5</v>
      </c>
    </row>
    <row r="16" spans="2:49">
      <c r="B16" t="s">
        <v>2890</v>
      </c>
      <c r="C16" t="s">
        <v>2891</v>
      </c>
      <c r="D16" t="s">
        <v>2881</v>
      </c>
      <c r="E16" t="s">
        <v>102</v>
      </c>
      <c r="F16" s="86">
        <v>44882</v>
      </c>
      <c r="G16" s="77">
        <v>109550.893774</v>
      </c>
      <c r="H16" s="77">
        <v>1.6043970000000001</v>
      </c>
      <c r="I16" s="77">
        <v>1.7576317530000001</v>
      </c>
      <c r="J16" s="78">
        <f t="shared" si="0"/>
        <v>-1.8686306128470171E-4</v>
      </c>
      <c r="K16" s="78">
        <f>I16/'סכום נכסי הקרן'!$C$42</f>
        <v>1.3224919302540192E-6</v>
      </c>
    </row>
    <row r="17" spans="2:11">
      <c r="B17" t="s">
        <v>2890</v>
      </c>
      <c r="C17" t="s">
        <v>2892</v>
      </c>
      <c r="D17" t="s">
        <v>2881</v>
      </c>
      <c r="E17" t="s">
        <v>102</v>
      </c>
      <c r="F17" s="86">
        <v>44965</v>
      </c>
      <c r="G17" s="77">
        <v>113891.485176</v>
      </c>
      <c r="H17" s="77">
        <v>2.1593149999999999</v>
      </c>
      <c r="I17" s="77">
        <v>2.4592759799999997</v>
      </c>
      <c r="J17" s="78">
        <f t="shared" si="0"/>
        <v>-2.6145854351024278E-4</v>
      </c>
      <c r="K17" s="78">
        <f>I17/'סכום נכסי הקרן'!$C$42</f>
        <v>1.8504289264609937E-6</v>
      </c>
    </row>
    <row r="18" spans="2:11">
      <c r="B18" t="s">
        <v>2893</v>
      </c>
      <c r="C18" t="s">
        <v>2894</v>
      </c>
      <c r="D18" t="s">
        <v>2881</v>
      </c>
      <c r="E18" t="s">
        <v>102</v>
      </c>
      <c r="F18" s="86">
        <v>44965</v>
      </c>
      <c r="G18" s="77">
        <v>97399.249710000004</v>
      </c>
      <c r="H18" s="77">
        <v>19.176314000000001</v>
      </c>
      <c r="I18" s="77">
        <v>18.677585802000003</v>
      </c>
      <c r="J18" s="78">
        <f t="shared" si="0"/>
        <v>-1.9857122257903367E-3</v>
      </c>
      <c r="K18" s="78">
        <f>I18/'סכום נכסי הקרן'!$C$42</f>
        <v>1.4053544752825166E-5</v>
      </c>
    </row>
    <row r="19" spans="2:11">
      <c r="B19" t="s">
        <v>2893</v>
      </c>
      <c r="C19" t="s">
        <v>2895</v>
      </c>
      <c r="D19" t="s">
        <v>2881</v>
      </c>
      <c r="E19" t="s">
        <v>102</v>
      </c>
      <c r="F19" s="86">
        <v>44952</v>
      </c>
      <c r="G19" s="77">
        <v>280421.05495800002</v>
      </c>
      <c r="H19" s="77">
        <v>31.616206999999999</v>
      </c>
      <c r="I19" s="77">
        <v>88.658499909</v>
      </c>
      <c r="J19" s="78">
        <f t="shared" si="0"/>
        <v>-9.4257506861877838E-3</v>
      </c>
      <c r="K19" s="78">
        <f>I19/'סכום נכסי הקרן'!$C$42</f>
        <v>6.6709167308767427E-5</v>
      </c>
    </row>
    <row r="20" spans="2:11">
      <c r="B20" t="s">
        <v>2896</v>
      </c>
      <c r="C20" t="s">
        <v>2897</v>
      </c>
      <c r="D20" t="s">
        <v>2881</v>
      </c>
      <c r="E20" t="s">
        <v>102</v>
      </c>
      <c r="F20" s="86">
        <v>45091</v>
      </c>
      <c r="G20" s="77">
        <v>238619.359895</v>
      </c>
      <c r="H20" s="77">
        <v>14.644228</v>
      </c>
      <c r="I20" s="77">
        <v>34.943963497999995</v>
      </c>
      <c r="J20" s="78">
        <f t="shared" si="0"/>
        <v>-3.7150762561679509E-3</v>
      </c>
      <c r="K20" s="78">
        <f>I20/'סכום נכסי הקרן'!$C$42</f>
        <v>2.6292828209502656E-5</v>
      </c>
    </row>
    <row r="21" spans="2:11">
      <c r="B21" t="s">
        <v>2898</v>
      </c>
      <c r="C21" t="s">
        <v>2899</v>
      </c>
      <c r="D21" t="s">
        <v>2881</v>
      </c>
      <c r="E21" t="s">
        <v>102</v>
      </c>
      <c r="F21" s="86">
        <v>44917</v>
      </c>
      <c r="G21" s="77">
        <v>385769.584042</v>
      </c>
      <c r="H21" s="77">
        <v>4.2166980000000001</v>
      </c>
      <c r="I21" s="77">
        <v>16.266740108</v>
      </c>
      <c r="J21" s="78">
        <f t="shared" si="0"/>
        <v>-1.7294025603004223E-3</v>
      </c>
      <c r="K21" s="78">
        <f>I21/'סכום נכסי הקרן'!$C$42</f>
        <v>1.223955614573458E-5</v>
      </c>
    </row>
    <row r="22" spans="2:11">
      <c r="B22" t="s">
        <v>2898</v>
      </c>
      <c r="C22" t="s">
        <v>2900</v>
      </c>
      <c r="D22" t="s">
        <v>2881</v>
      </c>
      <c r="E22" t="s">
        <v>102</v>
      </c>
      <c r="F22" s="86">
        <v>45043</v>
      </c>
      <c r="G22" s="77">
        <v>317924.42933999997</v>
      </c>
      <c r="H22" s="77">
        <v>10.422705000000001</v>
      </c>
      <c r="I22" s="77">
        <v>33.136324108000004</v>
      </c>
      <c r="J22" s="78">
        <f t="shared" si="0"/>
        <v>-3.5228966203951729E-3</v>
      </c>
      <c r="K22" s="78">
        <f>I22/'סכום נכסי הקרן'!$C$42</f>
        <v>2.4932709116294463E-5</v>
      </c>
    </row>
    <row r="23" spans="2:11" s="96" customFormat="1">
      <c r="B23" s="97" t="s">
        <v>3553</v>
      </c>
      <c r="C23" s="97"/>
      <c r="D23" s="97"/>
      <c r="E23" s="97"/>
      <c r="F23" s="98"/>
      <c r="G23" s="99"/>
      <c r="H23" s="99"/>
      <c r="I23" s="99">
        <f>SUM(I24:I289)</f>
        <v>-12557.906092149526</v>
      </c>
      <c r="J23" s="100">
        <f t="shared" si="0"/>
        <v>1.3350969403571453</v>
      </c>
      <c r="K23" s="100">
        <f>I23/'סכום נכסי הקרן'!$C$42</f>
        <v>-9.4489243491469466E-3</v>
      </c>
    </row>
    <row r="24" spans="2:11">
      <c r="B24" t="s">
        <v>2901</v>
      </c>
      <c r="C24" t="s">
        <v>2902</v>
      </c>
      <c r="D24" t="s">
        <v>2881</v>
      </c>
      <c r="E24" t="s">
        <v>106</v>
      </c>
      <c r="F24" s="86">
        <v>44951</v>
      </c>
      <c r="G24" s="77">
        <v>352647.51585000003</v>
      </c>
      <c r="H24" s="77">
        <v>-16.205981999999999</v>
      </c>
      <c r="I24" s="77">
        <v>-57.149992494999999</v>
      </c>
      <c r="J24" s="78">
        <f t="shared" si="0"/>
        <v>6.0759158064740693E-3</v>
      </c>
      <c r="K24" s="78">
        <f>I24/'סכום נכסי הקרן'!$C$42</f>
        <v>-4.3001273594261962E-5</v>
      </c>
    </row>
    <row r="25" spans="2:11">
      <c r="B25" t="s">
        <v>2901</v>
      </c>
      <c r="C25" t="s">
        <v>2903</v>
      </c>
      <c r="D25" t="s">
        <v>2881</v>
      </c>
      <c r="E25" t="s">
        <v>106</v>
      </c>
      <c r="F25" s="86">
        <v>44951</v>
      </c>
      <c r="G25" s="77">
        <v>124861.16055</v>
      </c>
      <c r="H25" s="77">
        <v>-16.205981999999999</v>
      </c>
      <c r="I25" s="77">
        <v>-20.234977045000001</v>
      </c>
      <c r="J25" s="78">
        <f t="shared" si="0"/>
        <v>2.151286666959963E-3</v>
      </c>
      <c r="K25" s="78">
        <f>I25/'סכום נכסי הקרן'!$C$42</f>
        <v>-1.5225370049904772E-5</v>
      </c>
    </row>
    <row r="26" spans="2:11">
      <c r="B26" t="s">
        <v>2904</v>
      </c>
      <c r="C26" t="s">
        <v>2905</v>
      </c>
      <c r="D26" t="s">
        <v>2881</v>
      </c>
      <c r="E26" t="s">
        <v>106</v>
      </c>
      <c r="F26" s="86">
        <v>44951</v>
      </c>
      <c r="G26" s="77">
        <v>403025.73239999992</v>
      </c>
      <c r="H26" s="77">
        <v>-16.205981999999999</v>
      </c>
      <c r="I26" s="77">
        <v>-65.314277137000005</v>
      </c>
      <c r="J26" s="78">
        <f t="shared" si="0"/>
        <v>6.9439037788123206E-3</v>
      </c>
      <c r="K26" s="78">
        <f>I26/'סכום נכסי הקרן'!$C$42</f>
        <v>-4.9144312679049037E-5</v>
      </c>
    </row>
    <row r="27" spans="2:11">
      <c r="B27" t="s">
        <v>2906</v>
      </c>
      <c r="C27" t="s">
        <v>2907</v>
      </c>
      <c r="D27" t="s">
        <v>2881</v>
      </c>
      <c r="E27" t="s">
        <v>106</v>
      </c>
      <c r="F27" s="86">
        <v>44951</v>
      </c>
      <c r="G27" s="77">
        <v>1964956.047215</v>
      </c>
      <c r="H27" s="77">
        <v>-16.153344000000001</v>
      </c>
      <c r="I27" s="77">
        <v>-317.40611773000001</v>
      </c>
      <c r="J27" s="78">
        <f t="shared" si="0"/>
        <v>3.3745111129384699E-2</v>
      </c>
      <c r="K27" s="78">
        <f>I27/'סכום נכסי הקרן'!$C$42</f>
        <v>-2.3882535610471653E-4</v>
      </c>
    </row>
    <row r="28" spans="2:11">
      <c r="B28" t="s">
        <v>2906</v>
      </c>
      <c r="C28" t="s">
        <v>2908</v>
      </c>
      <c r="D28" t="s">
        <v>2881</v>
      </c>
      <c r="E28" t="s">
        <v>106</v>
      </c>
      <c r="F28" s="86">
        <v>44951</v>
      </c>
      <c r="G28" s="77">
        <v>756015.69836300006</v>
      </c>
      <c r="H28" s="77">
        <v>-16.153344000000001</v>
      </c>
      <c r="I28" s="77">
        <v>-122.121819519</v>
      </c>
      <c r="J28" s="78">
        <f t="shared" si="0"/>
        <v>1.2983411915509573E-2</v>
      </c>
      <c r="K28" s="78">
        <f>I28/'סכום נכסי הקרן'!$C$42</f>
        <v>-9.1887917105589099E-5</v>
      </c>
    </row>
    <row r="29" spans="2:11">
      <c r="B29" t="s">
        <v>2909</v>
      </c>
      <c r="C29" t="s">
        <v>2910</v>
      </c>
      <c r="D29" t="s">
        <v>2881</v>
      </c>
      <c r="E29" t="s">
        <v>106</v>
      </c>
      <c r="F29" s="86">
        <v>44950</v>
      </c>
      <c r="G29" s="77">
        <v>377073.16038000002</v>
      </c>
      <c r="H29" s="77">
        <v>-15.443427</v>
      </c>
      <c r="I29" s="77">
        <v>-58.233019659000007</v>
      </c>
      <c r="J29" s="78">
        <f t="shared" si="0"/>
        <v>6.191058111438749E-3</v>
      </c>
      <c r="K29" s="78">
        <f>I29/'סכום נכסי הקרן'!$C$42</f>
        <v>-4.3816173918059142E-5</v>
      </c>
    </row>
    <row r="30" spans="2:11">
      <c r="B30" t="s">
        <v>2911</v>
      </c>
      <c r="C30" t="s">
        <v>2912</v>
      </c>
      <c r="D30" t="s">
        <v>2881</v>
      </c>
      <c r="E30" t="s">
        <v>106</v>
      </c>
      <c r="F30" s="86">
        <v>44950</v>
      </c>
      <c r="G30" s="77">
        <v>609250.71214800002</v>
      </c>
      <c r="H30" s="77">
        <v>-15.311919</v>
      </c>
      <c r="I30" s="77">
        <v>-93.287976647000008</v>
      </c>
      <c r="J30" s="78">
        <f t="shared" si="0"/>
        <v>9.9179346683742932E-3</v>
      </c>
      <c r="K30" s="78">
        <f>I30/'סכום נכסי הקרן'!$C$42</f>
        <v>-7.0192516774236327E-5</v>
      </c>
    </row>
    <row r="31" spans="2:11">
      <c r="B31" t="s">
        <v>2913</v>
      </c>
      <c r="C31" t="s">
        <v>2914</v>
      </c>
      <c r="D31" t="s">
        <v>2881</v>
      </c>
      <c r="E31" t="s">
        <v>106</v>
      </c>
      <c r="F31" s="86">
        <v>44950</v>
      </c>
      <c r="G31" s="77">
        <v>355417.55676000001</v>
      </c>
      <c r="H31" s="77">
        <v>-15.305006000000001</v>
      </c>
      <c r="I31" s="77">
        <v>-54.396678370000004</v>
      </c>
      <c r="J31" s="78">
        <f t="shared" si="0"/>
        <v>5.7831965237245681E-3</v>
      </c>
      <c r="K31" s="78">
        <f>I31/'סכום נכסי הקרן'!$C$42</f>
        <v>-4.0929602036467283E-5</v>
      </c>
    </row>
    <row r="32" spans="2:11">
      <c r="B32" t="s">
        <v>2915</v>
      </c>
      <c r="C32" t="s">
        <v>2916</v>
      </c>
      <c r="D32" t="s">
        <v>2881</v>
      </c>
      <c r="E32" t="s">
        <v>106</v>
      </c>
      <c r="F32" s="86">
        <v>44952</v>
      </c>
      <c r="G32" s="77">
        <v>477732.82254199998</v>
      </c>
      <c r="H32" s="77">
        <v>-15.185104000000001</v>
      </c>
      <c r="I32" s="77">
        <v>-72.544226980000005</v>
      </c>
      <c r="J32" s="78">
        <f t="shared" si="0"/>
        <v>7.7125577123179408E-3</v>
      </c>
      <c r="K32" s="78">
        <f>I32/'סכום נכסי הקרן'!$C$42</f>
        <v>-5.458433178839248E-5</v>
      </c>
    </row>
    <row r="33" spans="2:11">
      <c r="B33" t="s">
        <v>2917</v>
      </c>
      <c r="C33" t="s">
        <v>2918</v>
      </c>
      <c r="D33" t="s">
        <v>2881</v>
      </c>
      <c r="E33" t="s">
        <v>106</v>
      </c>
      <c r="F33" s="86">
        <v>44952</v>
      </c>
      <c r="G33" s="77">
        <v>965861.51729999995</v>
      </c>
      <c r="H33" s="77">
        <v>-15.157515</v>
      </c>
      <c r="I33" s="77">
        <v>-146.40060407500002</v>
      </c>
      <c r="J33" s="78">
        <f t="shared" si="0"/>
        <v>1.5564616993684955E-2</v>
      </c>
      <c r="K33" s="78">
        <f>I33/'סכום נכסי הקרן'!$C$42</f>
        <v>-1.1015596250069635E-4</v>
      </c>
    </row>
    <row r="34" spans="2:11">
      <c r="B34" t="s">
        <v>2919</v>
      </c>
      <c r="C34" t="s">
        <v>2920</v>
      </c>
      <c r="D34" t="s">
        <v>2881</v>
      </c>
      <c r="E34" t="s">
        <v>106</v>
      </c>
      <c r="F34" s="86">
        <v>44952</v>
      </c>
      <c r="G34" s="77">
        <v>488204.18598200002</v>
      </c>
      <c r="H34" s="77">
        <v>-15.112710999999999</v>
      </c>
      <c r="I34" s="77">
        <v>-73.780885869999992</v>
      </c>
      <c r="J34" s="78">
        <f t="shared" si="0"/>
        <v>7.8440334128200007E-3</v>
      </c>
      <c r="K34" s="78">
        <f>I34/'סכום נכסי הקרן'!$C$42</f>
        <v>-5.5514828975707392E-5</v>
      </c>
    </row>
    <row r="35" spans="2:11">
      <c r="B35" t="s">
        <v>2921</v>
      </c>
      <c r="C35" t="s">
        <v>2922</v>
      </c>
      <c r="D35" t="s">
        <v>2881</v>
      </c>
      <c r="E35" t="s">
        <v>106</v>
      </c>
      <c r="F35" s="86">
        <v>44959</v>
      </c>
      <c r="G35" s="77">
        <v>636692.98996300006</v>
      </c>
      <c r="H35" s="77">
        <v>-13.976167999999999</v>
      </c>
      <c r="I35" s="77">
        <v>-88.985281233000009</v>
      </c>
      <c r="J35" s="78">
        <f t="shared" si="0"/>
        <v>9.4604925247265357E-3</v>
      </c>
      <c r="K35" s="78">
        <f>I35/'סכום נכסי הקרן'!$C$42</f>
        <v>-6.6955046835699109E-5</v>
      </c>
    </row>
    <row r="36" spans="2:11">
      <c r="B36" t="s">
        <v>2923</v>
      </c>
      <c r="C36" t="s">
        <v>2924</v>
      </c>
      <c r="D36" t="s">
        <v>2881</v>
      </c>
      <c r="E36" t="s">
        <v>106</v>
      </c>
      <c r="F36" s="86">
        <v>44959</v>
      </c>
      <c r="G36" s="77">
        <v>237203.13175999999</v>
      </c>
      <c r="H36" s="77">
        <v>-13.962656000000001</v>
      </c>
      <c r="I36" s="77">
        <v>-33.119856364</v>
      </c>
      <c r="J36" s="78">
        <f t="shared" si="0"/>
        <v>3.5211458480556078E-3</v>
      </c>
      <c r="K36" s="78">
        <f>I36/'סכום נכסי הקרן'!$C$42</f>
        <v>-2.4920318319125306E-5</v>
      </c>
    </row>
    <row r="37" spans="2:11">
      <c r="B37" t="s">
        <v>2925</v>
      </c>
      <c r="C37" t="s">
        <v>2926</v>
      </c>
      <c r="D37" t="s">
        <v>2881</v>
      </c>
      <c r="E37" t="s">
        <v>106</v>
      </c>
      <c r="F37" s="86">
        <v>44959</v>
      </c>
      <c r="G37" s="77">
        <v>513933.90883500001</v>
      </c>
      <c r="H37" s="77">
        <v>-13.871530999999999</v>
      </c>
      <c r="I37" s="77">
        <v>-71.290503419999993</v>
      </c>
      <c r="J37" s="78">
        <f t="shared" si="0"/>
        <v>7.5792677771386935E-3</v>
      </c>
      <c r="K37" s="78">
        <f>I37/'סכום נכסי הקרן'!$C$42</f>
        <v>-5.3640994659873185E-5</v>
      </c>
    </row>
    <row r="38" spans="2:11">
      <c r="B38" t="s">
        <v>2925</v>
      </c>
      <c r="C38" t="s">
        <v>2927</v>
      </c>
      <c r="D38" t="s">
        <v>2881</v>
      </c>
      <c r="E38" t="s">
        <v>106</v>
      </c>
      <c r="F38" s="86">
        <v>44959</v>
      </c>
      <c r="G38" s="77">
        <v>339672.65323600004</v>
      </c>
      <c r="H38" s="77">
        <v>-13.871530999999999</v>
      </c>
      <c r="I38" s="77">
        <v>-47.117798671999992</v>
      </c>
      <c r="J38" s="78">
        <f t="shared" si="0"/>
        <v>5.0093406003949058E-3</v>
      </c>
      <c r="K38" s="78">
        <f>I38/'סכום נכסי הקרן'!$C$42</f>
        <v>-3.5452766717883443E-5</v>
      </c>
    </row>
    <row r="39" spans="2:11">
      <c r="B39" t="s">
        <v>2928</v>
      </c>
      <c r="C39" t="s">
        <v>2929</v>
      </c>
      <c r="D39" t="s">
        <v>2881</v>
      </c>
      <c r="E39" t="s">
        <v>106</v>
      </c>
      <c r="F39" s="86">
        <v>44958</v>
      </c>
      <c r="G39" s="77">
        <v>255871.07311500001</v>
      </c>
      <c r="H39" s="77">
        <v>-13.379503</v>
      </c>
      <c r="I39" s="77">
        <v>-34.234278866000004</v>
      </c>
      <c r="J39" s="78">
        <f t="shared" si="0"/>
        <v>3.6396259562653265E-3</v>
      </c>
      <c r="K39" s="78">
        <f>I39/'סכום נכסי הקרן'!$C$42</f>
        <v>-2.5758841384763446E-5</v>
      </c>
    </row>
    <row r="40" spans="2:11">
      <c r="B40" t="s">
        <v>2928</v>
      </c>
      <c r="C40" t="s">
        <v>2930</v>
      </c>
      <c r="D40" t="s">
        <v>2881</v>
      </c>
      <c r="E40" t="s">
        <v>106</v>
      </c>
      <c r="F40" s="86">
        <v>44958</v>
      </c>
      <c r="G40" s="77">
        <v>743308.51618799998</v>
      </c>
      <c r="H40" s="77">
        <v>-13.379503</v>
      </c>
      <c r="I40" s="77">
        <v>-99.450988006000003</v>
      </c>
      <c r="J40" s="78">
        <f t="shared" si="0"/>
        <v>1.0573156768970429E-2</v>
      </c>
      <c r="K40" s="78">
        <f>I40/'סכום נכסי הקרן'!$C$42</f>
        <v>-7.4829741138458057E-5</v>
      </c>
    </row>
    <row r="41" spans="2:11">
      <c r="B41" t="s">
        <v>2931</v>
      </c>
      <c r="C41" t="s">
        <v>2932</v>
      </c>
      <c r="D41" t="s">
        <v>2881</v>
      </c>
      <c r="E41" t="s">
        <v>106</v>
      </c>
      <c r="F41" s="86">
        <v>44958</v>
      </c>
      <c r="G41" s="77">
        <v>1001863.351944</v>
      </c>
      <c r="H41" s="77">
        <v>-13.32938</v>
      </c>
      <c r="I41" s="77">
        <v>-133.54217134300001</v>
      </c>
      <c r="J41" s="78">
        <f t="shared" si="0"/>
        <v>1.4197569488128807E-2</v>
      </c>
      <c r="K41" s="78">
        <f>I41/'סכום נכסי הקרן'!$C$42</f>
        <v>-1.0048091339285053E-4</v>
      </c>
    </row>
    <row r="42" spans="2:11">
      <c r="B42" t="s">
        <v>2931</v>
      </c>
      <c r="C42" t="s">
        <v>2933</v>
      </c>
      <c r="D42" t="s">
        <v>2881</v>
      </c>
      <c r="E42" t="s">
        <v>106</v>
      </c>
      <c r="F42" s="86">
        <v>44958</v>
      </c>
      <c r="G42" s="77">
        <v>464773.29268499999</v>
      </c>
      <c r="H42" s="77">
        <v>-13.32938</v>
      </c>
      <c r="I42" s="77">
        <v>-61.951397428999996</v>
      </c>
      <c r="J42" s="78">
        <f t="shared" si="0"/>
        <v>6.5863783780015367E-3</v>
      </c>
      <c r="K42" s="78">
        <f>I42/'סכום נכסי הקרן'!$C$42</f>
        <v>-4.6613986705673773E-5</v>
      </c>
    </row>
    <row r="43" spans="2:11">
      <c r="B43" t="s">
        <v>2934</v>
      </c>
      <c r="C43" t="s">
        <v>2935</v>
      </c>
      <c r="D43" t="s">
        <v>2881</v>
      </c>
      <c r="E43" t="s">
        <v>106</v>
      </c>
      <c r="F43" s="86">
        <v>44958</v>
      </c>
      <c r="G43" s="77">
        <v>382180.71795199998</v>
      </c>
      <c r="H43" s="77">
        <v>-13.31936</v>
      </c>
      <c r="I43" s="77">
        <v>-50.904027267999993</v>
      </c>
      <c r="J43" s="78">
        <f t="shared" si="0"/>
        <v>5.4118744445659827E-3</v>
      </c>
      <c r="K43" s="78">
        <f>I43/'סכום נכסי הקרן'!$C$42</f>
        <v>-3.830163238941015E-5</v>
      </c>
    </row>
    <row r="44" spans="2:11">
      <c r="B44" t="s">
        <v>2934</v>
      </c>
      <c r="C44" t="s">
        <v>2936</v>
      </c>
      <c r="D44" t="s">
        <v>2881</v>
      </c>
      <c r="E44" t="s">
        <v>106</v>
      </c>
      <c r="F44" s="86">
        <v>44958</v>
      </c>
      <c r="G44" s="77">
        <v>1192799.9214600001</v>
      </c>
      <c r="H44" s="77">
        <v>-13.31936</v>
      </c>
      <c r="I44" s="77">
        <v>-158.87332058199999</v>
      </c>
      <c r="J44" s="78">
        <f t="shared" si="0"/>
        <v>1.689065698189985E-2</v>
      </c>
      <c r="K44" s="78">
        <f>I44/'סכום נכסי הקרן'!$C$42</f>
        <v>-1.1954078779228494E-4</v>
      </c>
    </row>
    <row r="45" spans="2:11">
      <c r="B45" t="s">
        <v>2937</v>
      </c>
      <c r="C45" t="s">
        <v>2938</v>
      </c>
      <c r="D45" t="s">
        <v>2881</v>
      </c>
      <c r="E45" t="s">
        <v>106</v>
      </c>
      <c r="F45" s="86">
        <v>44963</v>
      </c>
      <c r="G45" s="77">
        <v>464978.76275300002</v>
      </c>
      <c r="H45" s="77">
        <v>-13.249682</v>
      </c>
      <c r="I45" s="77">
        <v>-61.608205857999998</v>
      </c>
      <c r="J45" s="78">
        <f t="shared" si="0"/>
        <v>6.5498918799312177E-3</v>
      </c>
      <c r="K45" s="78">
        <f>I45/'סכום נכסי הקרן'!$C$42</f>
        <v>-4.635575964394482E-5</v>
      </c>
    </row>
    <row r="46" spans="2:11">
      <c r="B46" t="s">
        <v>2939</v>
      </c>
      <c r="C46" t="s">
        <v>2940</v>
      </c>
      <c r="D46" t="s">
        <v>2881</v>
      </c>
      <c r="E46" t="s">
        <v>106</v>
      </c>
      <c r="F46" s="86">
        <v>44963</v>
      </c>
      <c r="G46" s="77">
        <v>2387076.2109599998</v>
      </c>
      <c r="H46" s="77">
        <v>-13.244389</v>
      </c>
      <c r="I46" s="77">
        <v>-316.15367028000003</v>
      </c>
      <c r="J46" s="78">
        <f t="shared" si="0"/>
        <v>3.3611956864160623E-2</v>
      </c>
      <c r="K46" s="78">
        <f>I46/'סכום נכסי הקרן'!$C$42</f>
        <v>-2.3788297915751751E-4</v>
      </c>
    </row>
    <row r="47" spans="2:11">
      <c r="B47" t="s">
        <v>2941</v>
      </c>
      <c r="C47" t="s">
        <v>2942</v>
      </c>
      <c r="D47" t="s">
        <v>2881</v>
      </c>
      <c r="E47" t="s">
        <v>106</v>
      </c>
      <c r="F47" s="86">
        <v>44963</v>
      </c>
      <c r="G47" s="77">
        <v>413618.85587999999</v>
      </c>
      <c r="H47" s="77">
        <v>-13.166335999999999</v>
      </c>
      <c r="I47" s="77">
        <v>-54.458449551999998</v>
      </c>
      <c r="J47" s="78">
        <f t="shared" si="0"/>
        <v>5.7897637424539697E-3</v>
      </c>
      <c r="K47" s="78">
        <f>I47/'סכום נכסי הקרן'!$C$42</f>
        <v>-4.0976080423978094E-5</v>
      </c>
    </row>
    <row r="48" spans="2:11">
      <c r="B48" t="s">
        <v>2943</v>
      </c>
      <c r="C48" t="s">
        <v>2944</v>
      </c>
      <c r="D48" t="s">
        <v>2881</v>
      </c>
      <c r="E48" t="s">
        <v>106</v>
      </c>
      <c r="F48" s="86">
        <v>44963</v>
      </c>
      <c r="G48" s="77">
        <v>641675.41079999995</v>
      </c>
      <c r="H48" s="77">
        <v>-13.066484000000001</v>
      </c>
      <c r="I48" s="77">
        <v>-83.844412625000004</v>
      </c>
      <c r="J48" s="78">
        <f t="shared" si="0"/>
        <v>8.9139397874346393E-3</v>
      </c>
      <c r="K48" s="78">
        <f>I48/'סכום נכסי הקרן'!$C$42</f>
        <v>-6.3086911637884322E-5</v>
      </c>
    </row>
    <row r="49" spans="2:11">
      <c r="B49" t="s">
        <v>2945</v>
      </c>
      <c r="C49" t="s">
        <v>2946</v>
      </c>
      <c r="D49" t="s">
        <v>2881</v>
      </c>
      <c r="E49" t="s">
        <v>106</v>
      </c>
      <c r="F49" s="86">
        <v>44964</v>
      </c>
      <c r="G49" s="77">
        <v>1741517.0512979999</v>
      </c>
      <c r="H49" s="77">
        <v>-12.258423000000001</v>
      </c>
      <c r="I49" s="77">
        <v>-213.48252933700002</v>
      </c>
      <c r="J49" s="78">
        <f t="shared" si="0"/>
        <v>2.2696448726886972E-2</v>
      </c>
      <c r="K49" s="78">
        <f>I49/'סכום נכסי הקרן'!$C$42</f>
        <v>-1.6063030371208788E-4</v>
      </c>
    </row>
    <row r="50" spans="2:11">
      <c r="B50" t="s">
        <v>2947</v>
      </c>
      <c r="C50" t="s">
        <v>2948</v>
      </c>
      <c r="D50" t="s">
        <v>2881</v>
      </c>
      <c r="E50" t="s">
        <v>106</v>
      </c>
      <c r="F50" s="86">
        <v>44964</v>
      </c>
      <c r="G50" s="77">
        <v>1328511.7336919999</v>
      </c>
      <c r="H50" s="77">
        <v>-12.255145000000001</v>
      </c>
      <c r="I50" s="77">
        <v>-162.81103618500001</v>
      </c>
      <c r="J50" s="78">
        <f t="shared" si="0"/>
        <v>1.7309296205269137E-2</v>
      </c>
      <c r="K50" s="78">
        <f>I50/'סכום נכסי הקרן'!$C$42</f>
        <v>-1.2250363657998709E-4</v>
      </c>
    </row>
    <row r="51" spans="2:11">
      <c r="B51" t="s">
        <v>2947</v>
      </c>
      <c r="C51" t="s">
        <v>2949</v>
      </c>
      <c r="D51" t="s">
        <v>2881</v>
      </c>
      <c r="E51" t="s">
        <v>106</v>
      </c>
      <c r="F51" s="86">
        <v>44964</v>
      </c>
      <c r="G51" s="77">
        <v>481464.70881600003</v>
      </c>
      <c r="H51" s="77">
        <v>-12.255145000000001</v>
      </c>
      <c r="I51" s="77">
        <v>-59.004197052000002</v>
      </c>
      <c r="J51" s="78">
        <f t="shared" si="0"/>
        <v>6.27304602967223E-3</v>
      </c>
      <c r="K51" s="78">
        <f>I51/'סכום נכסי הקרן'!$C$42</f>
        <v>-4.4396429638460218E-5</v>
      </c>
    </row>
    <row r="52" spans="2:11">
      <c r="B52" t="s">
        <v>2950</v>
      </c>
      <c r="C52" t="s">
        <v>2951</v>
      </c>
      <c r="D52" t="s">
        <v>2881</v>
      </c>
      <c r="E52" t="s">
        <v>106</v>
      </c>
      <c r="F52" s="86">
        <v>44964</v>
      </c>
      <c r="G52" s="77">
        <v>208532.33250599998</v>
      </c>
      <c r="H52" s="77">
        <v>-12.219094999999999</v>
      </c>
      <c r="I52" s="77">
        <v>-25.480764177999998</v>
      </c>
      <c r="J52" s="78">
        <f t="shared" si="0"/>
        <v>2.7089938435896277E-3</v>
      </c>
      <c r="K52" s="78">
        <f>I52/'סכום נכסי הקרן'!$C$42</f>
        <v>-1.9172448918605013E-5</v>
      </c>
    </row>
    <row r="53" spans="2:11">
      <c r="B53" t="s">
        <v>2950</v>
      </c>
      <c r="C53" t="s">
        <v>2952</v>
      </c>
      <c r="D53" t="s">
        <v>2881</v>
      </c>
      <c r="E53" t="s">
        <v>106</v>
      </c>
      <c r="F53" s="86">
        <v>44964</v>
      </c>
      <c r="G53" s="77">
        <v>481619.37594400003</v>
      </c>
      <c r="H53" s="77">
        <v>-12.219094999999999</v>
      </c>
      <c r="I53" s="77">
        <v>-58.849529924000002</v>
      </c>
      <c r="J53" s="78">
        <f t="shared" si="0"/>
        <v>6.2566025551111558E-3</v>
      </c>
      <c r="K53" s="78">
        <f>I53/'סכום נכסי הקרן'!$C$42</f>
        <v>-4.428005370914144E-5</v>
      </c>
    </row>
    <row r="54" spans="2:11">
      <c r="B54" t="s">
        <v>2950</v>
      </c>
      <c r="C54" t="s">
        <v>2953</v>
      </c>
      <c r="D54" t="s">
        <v>2881</v>
      </c>
      <c r="E54" t="s">
        <v>106</v>
      </c>
      <c r="F54" s="86">
        <v>44964</v>
      </c>
      <c r="G54" s="77">
        <v>172280.73846200001</v>
      </c>
      <c r="H54" s="77">
        <v>-12.219094999999999</v>
      </c>
      <c r="I54" s="77">
        <v>-21.051147398999998</v>
      </c>
      <c r="J54" s="78">
        <f t="shared" si="0"/>
        <v>2.2380580231430454E-3</v>
      </c>
      <c r="K54" s="78">
        <f>I54/'סכום נכסי הקרן'!$C$42</f>
        <v>-1.5839479748955913E-5</v>
      </c>
    </row>
    <row r="55" spans="2:11">
      <c r="B55" t="s">
        <v>2954</v>
      </c>
      <c r="C55" t="s">
        <v>2955</v>
      </c>
      <c r="D55" t="s">
        <v>2881</v>
      </c>
      <c r="E55" t="s">
        <v>106</v>
      </c>
      <c r="F55" s="86">
        <v>44964</v>
      </c>
      <c r="G55" s="77">
        <v>1445237.7653280003</v>
      </c>
      <c r="H55" s="77">
        <v>-12.189617</v>
      </c>
      <c r="I55" s="77">
        <v>-176.16895227499998</v>
      </c>
      <c r="J55" s="78">
        <f t="shared" si="0"/>
        <v>1.8729446409486327E-2</v>
      </c>
      <c r="K55" s="78">
        <f>I55/'סכום נכסי הקרן'!$C$42</f>
        <v>-1.3255451111834397E-4</v>
      </c>
    </row>
    <row r="56" spans="2:11">
      <c r="B56" t="s">
        <v>2956</v>
      </c>
      <c r="C56" t="s">
        <v>2957</v>
      </c>
      <c r="D56" t="s">
        <v>2881</v>
      </c>
      <c r="E56" t="s">
        <v>106</v>
      </c>
      <c r="F56" s="86">
        <v>44964</v>
      </c>
      <c r="G56" s="77">
        <v>365315.12601200002</v>
      </c>
      <c r="H56" s="77">
        <v>-12.107398</v>
      </c>
      <c r="I56" s="77">
        <v>-44.230154767000009</v>
      </c>
      <c r="J56" s="78">
        <f t="shared" si="0"/>
        <v>4.7023400133450848E-3</v>
      </c>
      <c r="K56" s="78">
        <f>I56/'סכום נכסי הקרן'!$C$42</f>
        <v>-3.3280021627626942E-5</v>
      </c>
    </row>
    <row r="57" spans="2:11">
      <c r="B57" t="s">
        <v>2958</v>
      </c>
      <c r="C57" t="s">
        <v>2959</v>
      </c>
      <c r="D57" t="s">
        <v>2881</v>
      </c>
      <c r="E57" t="s">
        <v>106</v>
      </c>
      <c r="F57" s="86">
        <v>44956</v>
      </c>
      <c r="G57" s="77">
        <v>469841.55435000005</v>
      </c>
      <c r="H57" s="77">
        <v>-12.116547000000001</v>
      </c>
      <c r="I57" s="77">
        <v>-56.928573962000002</v>
      </c>
      <c r="J57" s="78">
        <f t="shared" si="0"/>
        <v>6.0523756395244642E-3</v>
      </c>
      <c r="K57" s="78">
        <f>I57/'סכום נכסי הקרן'!$C$42</f>
        <v>-4.2834672016541613E-5</v>
      </c>
    </row>
    <row r="58" spans="2:11">
      <c r="B58" t="s">
        <v>2960</v>
      </c>
      <c r="C58" t="s">
        <v>2961</v>
      </c>
      <c r="D58" t="s">
        <v>2881</v>
      </c>
      <c r="E58" t="s">
        <v>106</v>
      </c>
      <c r="F58" s="86">
        <v>44956</v>
      </c>
      <c r="G58" s="77">
        <v>208818.46859999999</v>
      </c>
      <c r="H58" s="77">
        <v>-12.116547000000001</v>
      </c>
      <c r="I58" s="77">
        <v>-25.301588434000003</v>
      </c>
      <c r="J58" s="78">
        <f t="shared" si="0"/>
        <v>2.6899447293626828E-3</v>
      </c>
      <c r="K58" s="78">
        <f>I58/'סכום נכסי הקרן'!$C$42</f>
        <v>-1.9037632012200811E-5</v>
      </c>
    </row>
    <row r="59" spans="2:11">
      <c r="B59" t="s">
        <v>2962</v>
      </c>
      <c r="C59" t="s">
        <v>2963</v>
      </c>
      <c r="D59" t="s">
        <v>2881</v>
      </c>
      <c r="E59" t="s">
        <v>106</v>
      </c>
      <c r="F59" s="86">
        <v>44957</v>
      </c>
      <c r="G59" s="77">
        <v>1619286.77196</v>
      </c>
      <c r="H59" s="77">
        <v>-12.046379</v>
      </c>
      <c r="I59" s="77">
        <v>-195.06541538100001</v>
      </c>
      <c r="J59" s="78">
        <f t="shared" si="0"/>
        <v>2.0738428630826856E-2</v>
      </c>
      <c r="K59" s="78">
        <f>I59/'סכום נכסי הקרן'!$C$42</f>
        <v>-1.4677274535618881E-4</v>
      </c>
    </row>
    <row r="60" spans="2:11">
      <c r="B60" t="s">
        <v>2964</v>
      </c>
      <c r="C60" t="s">
        <v>2965</v>
      </c>
      <c r="D60" t="s">
        <v>2881</v>
      </c>
      <c r="E60" t="s">
        <v>106</v>
      </c>
      <c r="F60" s="86">
        <v>44964</v>
      </c>
      <c r="G60" s="77">
        <v>1513111.314</v>
      </c>
      <c r="H60" s="77">
        <v>-12.006135</v>
      </c>
      <c r="I60" s="77">
        <v>-181.66618829399999</v>
      </c>
      <c r="J60" s="78">
        <f t="shared" si="0"/>
        <v>1.9313886437587521E-2</v>
      </c>
      <c r="K60" s="78">
        <f>I60/'סכום נכסי הקרן'!$C$42</f>
        <v>-1.3669078725321717E-4</v>
      </c>
    </row>
    <row r="61" spans="2:11">
      <c r="B61" t="s">
        <v>2964</v>
      </c>
      <c r="C61" t="s">
        <v>2966</v>
      </c>
      <c r="D61" t="s">
        <v>2881</v>
      </c>
      <c r="E61" t="s">
        <v>106</v>
      </c>
      <c r="F61" s="86">
        <v>44964</v>
      </c>
      <c r="G61" s="77">
        <v>2063230.038899</v>
      </c>
      <c r="H61" s="77">
        <v>-12.006135</v>
      </c>
      <c r="I61" s="77">
        <v>-247.71418548299999</v>
      </c>
      <c r="J61" s="78">
        <f t="shared" si="0"/>
        <v>2.6335795848016746E-2</v>
      </c>
      <c r="K61" s="78">
        <f>I61/'סכום נכסי הקרן'!$C$42</f>
        <v>-1.863871716880133E-4</v>
      </c>
    </row>
    <row r="62" spans="2:11">
      <c r="B62" t="s">
        <v>2967</v>
      </c>
      <c r="C62" t="s">
        <v>2968</v>
      </c>
      <c r="D62" t="s">
        <v>2881</v>
      </c>
      <c r="E62" t="s">
        <v>106</v>
      </c>
      <c r="F62" s="86">
        <v>44956</v>
      </c>
      <c r="G62" s="77">
        <v>480772.56194099999</v>
      </c>
      <c r="H62" s="77">
        <v>-12.002259</v>
      </c>
      <c r="I62" s="77">
        <v>-57.703569250000001</v>
      </c>
      <c r="J62" s="78">
        <f t="shared" si="0"/>
        <v>6.1347694582238122E-3</v>
      </c>
      <c r="K62" s="78">
        <f>I62/'סכום נכסי הקרן'!$C$42</f>
        <v>-4.34178004293138E-5</v>
      </c>
    </row>
    <row r="63" spans="2:11">
      <c r="B63" t="s">
        <v>2969</v>
      </c>
      <c r="C63" t="s">
        <v>2970</v>
      </c>
      <c r="D63" t="s">
        <v>2881</v>
      </c>
      <c r="E63" t="s">
        <v>106</v>
      </c>
      <c r="F63" s="86">
        <v>44956</v>
      </c>
      <c r="G63" s="77">
        <v>376267.74601000006</v>
      </c>
      <c r="H63" s="77">
        <v>-11.998996999999999</v>
      </c>
      <c r="I63" s="77">
        <v>-45.148356665000001</v>
      </c>
      <c r="J63" s="78">
        <f t="shared" si="0"/>
        <v>4.7999588787557973E-3</v>
      </c>
      <c r="K63" s="78">
        <f>I63/'סכום נכסי הקרן'!$C$42</f>
        <v>-3.397090275126178E-5</v>
      </c>
    </row>
    <row r="64" spans="2:11">
      <c r="B64" t="s">
        <v>2971</v>
      </c>
      <c r="C64" t="s">
        <v>2972</v>
      </c>
      <c r="D64" t="s">
        <v>2881</v>
      </c>
      <c r="E64" t="s">
        <v>106</v>
      </c>
      <c r="F64" s="86">
        <v>44972</v>
      </c>
      <c r="G64" s="77">
        <v>858261.95392</v>
      </c>
      <c r="H64" s="77">
        <v>-10.195836999999999</v>
      </c>
      <c r="I64" s="77">
        <v>-87.506985780000008</v>
      </c>
      <c r="J64" s="78">
        <f t="shared" si="0"/>
        <v>9.303327172337254E-3</v>
      </c>
      <c r="K64" s="78">
        <f>I64/'סכום נכסי הקרן'!$C$42</f>
        <v>-6.5842735452050752E-5</v>
      </c>
    </row>
    <row r="65" spans="2:11">
      <c r="B65" t="s">
        <v>2973</v>
      </c>
      <c r="C65" t="s">
        <v>2974</v>
      </c>
      <c r="D65" t="s">
        <v>2881</v>
      </c>
      <c r="E65" t="s">
        <v>106</v>
      </c>
      <c r="F65" s="86">
        <v>44972</v>
      </c>
      <c r="G65" s="77">
        <v>490716.61520000006</v>
      </c>
      <c r="H65" s="77">
        <v>-10.132687000000001</v>
      </c>
      <c r="I65" s="77">
        <v>-49.722778914000003</v>
      </c>
      <c r="J65" s="78">
        <f t="shared" si="0"/>
        <v>5.2862897291162314E-3</v>
      </c>
      <c r="K65" s="78">
        <f>I65/'סכום נכסי הקרן'!$C$42</f>
        <v>-3.7412827659338323E-5</v>
      </c>
    </row>
    <row r="66" spans="2:11">
      <c r="B66" t="s">
        <v>2975</v>
      </c>
      <c r="C66" t="s">
        <v>2976</v>
      </c>
      <c r="D66" t="s">
        <v>2881</v>
      </c>
      <c r="E66" t="s">
        <v>106</v>
      </c>
      <c r="F66" s="86">
        <v>44972</v>
      </c>
      <c r="G66" s="77">
        <v>531330.37454999995</v>
      </c>
      <c r="H66" s="77">
        <v>-10.101139</v>
      </c>
      <c r="I66" s="77">
        <v>-53.670422042999988</v>
      </c>
      <c r="J66" s="78">
        <f t="shared" si="0"/>
        <v>5.7059843999057022E-3</v>
      </c>
      <c r="K66" s="78">
        <f>I66/'סכום נכסי הקרן'!$C$42</f>
        <v>-4.0383146198881238E-5</v>
      </c>
    </row>
    <row r="67" spans="2:11">
      <c r="B67" t="s">
        <v>2975</v>
      </c>
      <c r="C67" t="s">
        <v>2977</v>
      </c>
      <c r="D67" t="s">
        <v>2881</v>
      </c>
      <c r="E67" t="s">
        <v>106</v>
      </c>
      <c r="F67" s="86">
        <v>44972</v>
      </c>
      <c r="G67" s="77">
        <v>351170.44228000002</v>
      </c>
      <c r="H67" s="77">
        <v>-10.101139</v>
      </c>
      <c r="I67" s="77">
        <v>-35.472216062000001</v>
      </c>
      <c r="J67" s="78">
        <f t="shared" si="0"/>
        <v>3.7712375601908496E-3</v>
      </c>
      <c r="K67" s="78">
        <f>I67/'סכום נכסי הקרן'!$C$42</f>
        <v>-2.6690300405731236E-5</v>
      </c>
    </row>
    <row r="68" spans="2:11">
      <c r="B68" t="s">
        <v>2978</v>
      </c>
      <c r="C68" t="s">
        <v>2979</v>
      </c>
      <c r="D68" t="s">
        <v>2881</v>
      </c>
      <c r="E68" t="s">
        <v>106</v>
      </c>
      <c r="F68" s="86">
        <v>44972</v>
      </c>
      <c r="G68" s="77">
        <v>106284.33891599999</v>
      </c>
      <c r="H68" s="77">
        <v>-10.08222</v>
      </c>
      <c r="I68" s="77">
        <v>-10.715820403</v>
      </c>
      <c r="J68" s="78">
        <f t="shared" si="0"/>
        <v>1.1392551376384051E-3</v>
      </c>
      <c r="K68" s="78">
        <f>I68/'סכום נכסי הקרן'!$C$42</f>
        <v>-8.0628868844854513E-6</v>
      </c>
    </row>
    <row r="69" spans="2:11">
      <c r="B69" t="s">
        <v>2980</v>
      </c>
      <c r="C69" t="s">
        <v>2981</v>
      </c>
      <c r="D69" t="s">
        <v>2881</v>
      </c>
      <c r="E69" t="s">
        <v>106</v>
      </c>
      <c r="F69" s="86">
        <v>44973</v>
      </c>
      <c r="G69" s="77">
        <v>533004.57510000002</v>
      </c>
      <c r="H69" s="77">
        <v>-9.7217570000000002</v>
      </c>
      <c r="I69" s="77">
        <v>-51.817410025000001</v>
      </c>
      <c r="J69" s="78">
        <f t="shared" si="0"/>
        <v>5.508980961790858E-3</v>
      </c>
      <c r="K69" s="78">
        <f>I69/'סכום נכסי הקרן'!$C$42</f>
        <v>-3.8988887454815012E-5</v>
      </c>
    </row>
    <row r="70" spans="2:11">
      <c r="B70" t="s">
        <v>2982</v>
      </c>
      <c r="C70" t="s">
        <v>2983</v>
      </c>
      <c r="D70" t="s">
        <v>2881</v>
      </c>
      <c r="E70" t="s">
        <v>106</v>
      </c>
      <c r="F70" s="86">
        <v>44973</v>
      </c>
      <c r="G70" s="77">
        <v>1322002.3286979999</v>
      </c>
      <c r="H70" s="77">
        <v>-9.7092259999999992</v>
      </c>
      <c r="I70" s="77">
        <v>-128.356194407</v>
      </c>
      <c r="J70" s="78">
        <f t="shared" si="0"/>
        <v>1.3646221047615727E-2</v>
      </c>
      <c r="K70" s="78">
        <f>I70/'סכום נכסי הקרן'!$C$42</f>
        <v>-9.6578837410986158E-5</v>
      </c>
    </row>
    <row r="71" spans="2:11">
      <c r="B71" t="s">
        <v>2984</v>
      </c>
      <c r="C71" t="s">
        <v>2985</v>
      </c>
      <c r="D71" t="s">
        <v>2881</v>
      </c>
      <c r="E71" t="s">
        <v>106</v>
      </c>
      <c r="F71" s="86">
        <v>44977</v>
      </c>
      <c r="G71" s="77">
        <v>930367.55244</v>
      </c>
      <c r="H71" s="77">
        <v>-9.369707</v>
      </c>
      <c r="I71" s="77">
        <v>-87.172711142999987</v>
      </c>
      <c r="J71" s="78">
        <f t="shared" si="0"/>
        <v>9.2677886803448108E-3</v>
      </c>
      <c r="K71" s="78">
        <f>I71/'סכום נכסי הקרן'!$C$42</f>
        <v>-6.5591217744108486E-5</v>
      </c>
    </row>
    <row r="72" spans="2:11">
      <c r="B72" t="s">
        <v>2986</v>
      </c>
      <c r="C72" t="s">
        <v>2987</v>
      </c>
      <c r="D72" t="s">
        <v>2881</v>
      </c>
      <c r="E72" t="s">
        <v>106</v>
      </c>
      <c r="F72" s="86">
        <v>44977</v>
      </c>
      <c r="G72" s="77">
        <v>830758.51345299999</v>
      </c>
      <c r="H72" s="77">
        <v>-9.3323610000000006</v>
      </c>
      <c r="I72" s="77">
        <v>-77.529384553</v>
      </c>
      <c r="J72" s="78">
        <f t="shared" si="0"/>
        <v>8.2425559918138571E-3</v>
      </c>
      <c r="K72" s="78">
        <f>I72/'סכום נכסי הקרן'!$C$42</f>
        <v>-5.8335305591684488E-5</v>
      </c>
    </row>
    <row r="73" spans="2:11">
      <c r="B73" t="s">
        <v>2988</v>
      </c>
      <c r="C73" t="s">
        <v>2989</v>
      </c>
      <c r="D73" t="s">
        <v>2881</v>
      </c>
      <c r="E73" t="s">
        <v>106</v>
      </c>
      <c r="F73" s="86">
        <v>45013</v>
      </c>
      <c r="G73" s="77">
        <v>535287.57585000002</v>
      </c>
      <c r="H73" s="77">
        <v>-9.1732849999999999</v>
      </c>
      <c r="I73" s="77">
        <v>-49.103454833999997</v>
      </c>
      <c r="J73" s="78">
        <f t="shared" si="0"/>
        <v>5.2204461339953523E-3</v>
      </c>
      <c r="K73" s="78">
        <f>I73/'סכום נכסי הקרן'!$C$42</f>
        <v>-3.6946830674125691E-5</v>
      </c>
    </row>
    <row r="74" spans="2:11">
      <c r="B74" t="s">
        <v>2988</v>
      </c>
      <c r="C74" t="s">
        <v>2990</v>
      </c>
      <c r="D74" t="s">
        <v>2881</v>
      </c>
      <c r="E74" t="s">
        <v>106</v>
      </c>
      <c r="F74" s="86">
        <v>45013</v>
      </c>
      <c r="G74" s="77">
        <v>132669.698385</v>
      </c>
      <c r="H74" s="77">
        <v>-9.1732849999999999</v>
      </c>
      <c r="I74" s="77">
        <v>-12.170169512000001</v>
      </c>
      <c r="J74" s="78">
        <f t="shared" si="0"/>
        <v>1.2938746284507209E-3</v>
      </c>
      <c r="K74" s="78">
        <f>I74/'סכום נכסי הקרן'!$C$42</f>
        <v>-9.1571803604321292E-6</v>
      </c>
    </row>
    <row r="75" spans="2:11">
      <c r="B75" t="s">
        <v>2991</v>
      </c>
      <c r="C75" t="s">
        <v>2992</v>
      </c>
      <c r="D75" t="s">
        <v>2881</v>
      </c>
      <c r="E75" t="s">
        <v>106</v>
      </c>
      <c r="F75" s="86">
        <v>45013</v>
      </c>
      <c r="G75" s="77">
        <v>182153.01984000002</v>
      </c>
      <c r="H75" s="77">
        <v>-9.0802399999999999</v>
      </c>
      <c r="I75" s="77">
        <v>-16.539930589000001</v>
      </c>
      <c r="J75" s="78">
        <f t="shared" si="0"/>
        <v>1.758446874905212E-3</v>
      </c>
      <c r="K75" s="78">
        <f>I75/'סכום נכסי הקרן'!$C$42</f>
        <v>-1.2445112403994051E-5</v>
      </c>
    </row>
    <row r="76" spans="2:11">
      <c r="B76" t="s">
        <v>2993</v>
      </c>
      <c r="C76" t="s">
        <v>2994</v>
      </c>
      <c r="D76" t="s">
        <v>2881</v>
      </c>
      <c r="E76" t="s">
        <v>106</v>
      </c>
      <c r="F76" s="86">
        <v>45013</v>
      </c>
      <c r="G76" s="77">
        <v>214541.19047999999</v>
      </c>
      <c r="H76" s="77">
        <v>-8.9564249999999994</v>
      </c>
      <c r="I76" s="77">
        <v>-19.215221794000001</v>
      </c>
      <c r="J76" s="78">
        <f t="shared" ref="J76:J139" si="1">I76/$I$11</f>
        <v>2.0428711313178909E-3</v>
      </c>
      <c r="K76" s="78">
        <f>I76/'סכום נכסי הקרן'!$C$42</f>
        <v>-1.4458077306143296E-5</v>
      </c>
    </row>
    <row r="77" spans="2:11">
      <c r="B77" t="s">
        <v>2995</v>
      </c>
      <c r="C77" t="s">
        <v>2996</v>
      </c>
      <c r="D77" t="s">
        <v>2881</v>
      </c>
      <c r="E77" t="s">
        <v>106</v>
      </c>
      <c r="F77" s="86">
        <v>45014</v>
      </c>
      <c r="G77" s="77">
        <v>182463.507942</v>
      </c>
      <c r="H77" s="77">
        <v>-8.8678559999999997</v>
      </c>
      <c r="I77" s="77">
        <v>-16.180601004000003</v>
      </c>
      <c r="J77" s="78">
        <f t="shared" si="1"/>
        <v>1.7202446598230969E-3</v>
      </c>
      <c r="K77" s="78">
        <f>I77/'סכום נכסי הקרן'!$C$42</f>
        <v>-1.2174742643290245E-5</v>
      </c>
    </row>
    <row r="78" spans="2:11">
      <c r="B78" t="s">
        <v>2995</v>
      </c>
      <c r="C78" t="s">
        <v>2997</v>
      </c>
      <c r="D78" t="s">
        <v>2881</v>
      </c>
      <c r="E78" t="s">
        <v>106</v>
      </c>
      <c r="F78" s="86">
        <v>45014</v>
      </c>
      <c r="G78" s="77">
        <v>221682.00005</v>
      </c>
      <c r="H78" s="77">
        <v>-8.8678559999999997</v>
      </c>
      <c r="I78" s="77">
        <v>-19.658440381000002</v>
      </c>
      <c r="J78" s="78">
        <f t="shared" si="1"/>
        <v>2.0899920267180437E-3</v>
      </c>
      <c r="K78" s="78">
        <f>I78/'סכום נכסי הקרן'!$C$42</f>
        <v>-1.4791567528794098E-5</v>
      </c>
    </row>
    <row r="79" spans="2:11">
      <c r="B79" t="s">
        <v>2998</v>
      </c>
      <c r="C79" t="s">
        <v>2999</v>
      </c>
      <c r="D79" t="s">
        <v>2881</v>
      </c>
      <c r="E79" t="s">
        <v>106</v>
      </c>
      <c r="F79" s="86">
        <v>45012</v>
      </c>
      <c r="G79" s="77">
        <v>751639.94692500005</v>
      </c>
      <c r="H79" s="77">
        <v>-8.8269129999999993</v>
      </c>
      <c r="I79" s="77">
        <v>-66.346606515999994</v>
      </c>
      <c r="J79" s="78">
        <f t="shared" si="1"/>
        <v>7.0536561360309566E-3</v>
      </c>
      <c r="K79" s="78">
        <f>I79/'סכום נכסי הקרן'!$C$42</f>
        <v>-4.9921066552982741E-5</v>
      </c>
    </row>
    <row r="80" spans="2:11">
      <c r="B80" t="s">
        <v>3000</v>
      </c>
      <c r="C80" t="s">
        <v>3001</v>
      </c>
      <c r="D80" t="s">
        <v>2881</v>
      </c>
      <c r="E80" t="s">
        <v>106</v>
      </c>
      <c r="F80" s="86">
        <v>45014</v>
      </c>
      <c r="G80" s="77">
        <v>912835.01988000004</v>
      </c>
      <c r="H80" s="77">
        <v>-8.8061389999999999</v>
      </c>
      <c r="I80" s="77">
        <v>-80.385524852000003</v>
      </c>
      <c r="J80" s="78">
        <f t="shared" si="1"/>
        <v>8.5462072650790283E-3</v>
      </c>
      <c r="K80" s="78">
        <f>I80/'סכום נכסי הקרן'!$C$42</f>
        <v>-6.048434647618927E-5</v>
      </c>
    </row>
    <row r="81" spans="2:11">
      <c r="B81" t="s">
        <v>3002</v>
      </c>
      <c r="C81" t="s">
        <v>3003</v>
      </c>
      <c r="D81" t="s">
        <v>2881</v>
      </c>
      <c r="E81" t="s">
        <v>106</v>
      </c>
      <c r="F81" s="86">
        <v>45012</v>
      </c>
      <c r="G81" s="77">
        <v>322359.7059</v>
      </c>
      <c r="H81" s="77">
        <v>-8.7498400000000007</v>
      </c>
      <c r="I81" s="77">
        <v>-28.205959861</v>
      </c>
      <c r="J81" s="78">
        <f t="shared" si="1"/>
        <v>2.9987237071153888E-3</v>
      </c>
      <c r="K81" s="78">
        <f>I81/'סכום נכסי הקרן'!$C$42</f>
        <v>-2.1222963363954017E-5</v>
      </c>
    </row>
    <row r="82" spans="2:11">
      <c r="B82" t="s">
        <v>3004</v>
      </c>
      <c r="C82" t="s">
        <v>3005</v>
      </c>
      <c r="D82" t="s">
        <v>2881</v>
      </c>
      <c r="E82" t="s">
        <v>106</v>
      </c>
      <c r="F82" s="86">
        <v>45090</v>
      </c>
      <c r="G82" s="77">
        <v>915163.68064499984</v>
      </c>
      <c r="H82" s="77">
        <v>-8.4759170000000008</v>
      </c>
      <c r="I82" s="77">
        <v>-77.568518049999994</v>
      </c>
      <c r="J82" s="78">
        <f t="shared" si="1"/>
        <v>8.2467164793765761E-3</v>
      </c>
      <c r="K82" s="78">
        <f>I82/'סכום נכסי הקרן'!$C$42</f>
        <v>-5.8364750743603696E-5</v>
      </c>
    </row>
    <row r="83" spans="2:11">
      <c r="B83" t="s">
        <v>3006</v>
      </c>
      <c r="C83" t="s">
        <v>3007</v>
      </c>
      <c r="D83" t="s">
        <v>2881</v>
      </c>
      <c r="E83" t="s">
        <v>106</v>
      </c>
      <c r="F83" s="86">
        <v>45090</v>
      </c>
      <c r="G83" s="77">
        <v>377364.80397000001</v>
      </c>
      <c r="H83" s="77">
        <v>-8.3227890000000002</v>
      </c>
      <c r="I83" s="77">
        <v>-31.407277845999996</v>
      </c>
      <c r="J83" s="78">
        <f t="shared" si="1"/>
        <v>3.3390726327659553E-3</v>
      </c>
      <c r="K83" s="78">
        <f>I83/'סכום נכסי הקרן'!$C$42</f>
        <v>-2.3631725719386699E-5</v>
      </c>
    </row>
    <row r="84" spans="2:11">
      <c r="B84" t="s">
        <v>3008</v>
      </c>
      <c r="C84" t="s">
        <v>3009</v>
      </c>
      <c r="D84" t="s">
        <v>2881</v>
      </c>
      <c r="E84" t="s">
        <v>106</v>
      </c>
      <c r="F84" s="86">
        <v>45090</v>
      </c>
      <c r="G84" s="77">
        <v>844458.95938500005</v>
      </c>
      <c r="H84" s="77">
        <v>-8.1700929999999996</v>
      </c>
      <c r="I84" s="77">
        <v>-68.993082636000011</v>
      </c>
      <c r="J84" s="78">
        <f t="shared" si="1"/>
        <v>7.3350169094443746E-3</v>
      </c>
      <c r="K84" s="78">
        <f>I84/'סכום נכסי הקרן'!$C$42</f>
        <v>-5.1912350168755009E-5</v>
      </c>
    </row>
    <row r="85" spans="2:11">
      <c r="B85" t="s">
        <v>3008</v>
      </c>
      <c r="C85" t="s">
        <v>3010</v>
      </c>
      <c r="D85" t="s">
        <v>2881</v>
      </c>
      <c r="E85" t="s">
        <v>106</v>
      </c>
      <c r="F85" s="86">
        <v>45090</v>
      </c>
      <c r="G85" s="77">
        <v>178401.82738000003</v>
      </c>
      <c r="H85" s="77">
        <v>-8.1700929999999996</v>
      </c>
      <c r="I85" s="77">
        <v>-14.575595276</v>
      </c>
      <c r="J85" s="78">
        <f t="shared" si="1"/>
        <v>1.5496080727213607E-3</v>
      </c>
      <c r="K85" s="78">
        <f>I85/'סכום נכסי הקרן'!$C$42</f>
        <v>-1.096709085862686E-5</v>
      </c>
    </row>
    <row r="86" spans="2:11">
      <c r="B86" t="s">
        <v>3011</v>
      </c>
      <c r="C86" t="s">
        <v>3012</v>
      </c>
      <c r="D86" t="s">
        <v>2881</v>
      </c>
      <c r="E86" t="s">
        <v>106</v>
      </c>
      <c r="F86" s="86">
        <v>44993</v>
      </c>
      <c r="G86" s="77">
        <v>873517.75699999998</v>
      </c>
      <c r="H86" s="77">
        <v>-8.1637520000000006</v>
      </c>
      <c r="I86" s="77">
        <v>-71.311824342000008</v>
      </c>
      <c r="J86" s="78">
        <f t="shared" si="1"/>
        <v>7.5815345163163031E-3</v>
      </c>
      <c r="K86" s="78">
        <f>I86/'סכום נכסי הקרן'!$C$42</f>
        <v>-5.3657037125675518E-5</v>
      </c>
    </row>
    <row r="87" spans="2:11">
      <c r="B87" t="s">
        <v>3013</v>
      </c>
      <c r="C87" t="s">
        <v>3014</v>
      </c>
      <c r="D87" t="s">
        <v>2881</v>
      </c>
      <c r="E87" t="s">
        <v>106</v>
      </c>
      <c r="F87" s="86">
        <v>45019</v>
      </c>
      <c r="G87" s="77">
        <v>919821.00217500003</v>
      </c>
      <c r="H87" s="77">
        <v>-7.9744539999999997</v>
      </c>
      <c r="I87" s="77">
        <v>-73.350700981999992</v>
      </c>
      <c r="J87" s="78">
        <f t="shared" si="1"/>
        <v>7.7982981984027087E-3</v>
      </c>
      <c r="K87" s="78">
        <f>I87/'סכום נכסי הקרן'!$C$42</f>
        <v>-5.5191145677470332E-5</v>
      </c>
    </row>
    <row r="88" spans="2:11">
      <c r="B88" t="s">
        <v>3013</v>
      </c>
      <c r="C88" t="s">
        <v>3015</v>
      </c>
      <c r="D88" t="s">
        <v>2881</v>
      </c>
      <c r="E88" t="s">
        <v>106</v>
      </c>
      <c r="F88" s="86">
        <v>45019</v>
      </c>
      <c r="G88" s="77">
        <v>312907.349475</v>
      </c>
      <c r="H88" s="77">
        <v>-7.9744539999999997</v>
      </c>
      <c r="I88" s="77">
        <v>-24.952652068999999</v>
      </c>
      <c r="J88" s="78">
        <f t="shared" si="1"/>
        <v>2.6528474720753327E-3</v>
      </c>
      <c r="K88" s="78">
        <f>I88/'סכום נכסי הקרן'!$C$42</f>
        <v>-1.8775082404697973E-5</v>
      </c>
    </row>
    <row r="89" spans="2:11">
      <c r="B89" t="s">
        <v>3016</v>
      </c>
      <c r="C89" t="s">
        <v>3017</v>
      </c>
      <c r="D89" t="s">
        <v>2881</v>
      </c>
      <c r="E89" t="s">
        <v>106</v>
      </c>
      <c r="F89" s="86">
        <v>45019</v>
      </c>
      <c r="G89" s="77">
        <v>134171.05010399999</v>
      </c>
      <c r="H89" s="77">
        <v>-7.9198110000000002</v>
      </c>
      <c r="I89" s="77">
        <v>-10.626093397</v>
      </c>
      <c r="J89" s="78">
        <f t="shared" si="1"/>
        <v>1.1297157884587758E-3</v>
      </c>
      <c r="K89" s="78">
        <f>I89/'סכום נכסי הקרן'!$C$42</f>
        <v>-7.9953737429196393E-6</v>
      </c>
    </row>
    <row r="90" spans="2:11">
      <c r="B90" t="s">
        <v>3016</v>
      </c>
      <c r="C90" t="s">
        <v>3018</v>
      </c>
      <c r="D90" t="s">
        <v>2881</v>
      </c>
      <c r="E90" t="s">
        <v>106</v>
      </c>
      <c r="F90" s="86">
        <v>45019</v>
      </c>
      <c r="G90" s="77">
        <v>784066.77179999987</v>
      </c>
      <c r="H90" s="77">
        <v>-7.9198110000000002</v>
      </c>
      <c r="I90" s="77">
        <v>-62.096605459999999</v>
      </c>
      <c r="J90" s="78">
        <f t="shared" si="1"/>
        <v>6.6018162062892148E-3</v>
      </c>
      <c r="K90" s="78">
        <f>I90/'סכום נכסי הקרן'!$C$42</f>
        <v>-4.672324534240345E-5</v>
      </c>
    </row>
    <row r="91" spans="2:11">
      <c r="B91" t="s">
        <v>3016</v>
      </c>
      <c r="C91" t="s">
        <v>3019</v>
      </c>
      <c r="D91" t="s">
        <v>2881</v>
      </c>
      <c r="E91" t="s">
        <v>106</v>
      </c>
      <c r="F91" s="86">
        <v>45019</v>
      </c>
      <c r="G91" s="77">
        <v>216538.05513599998</v>
      </c>
      <c r="H91" s="77">
        <v>-7.9198110000000002</v>
      </c>
      <c r="I91" s="77">
        <v>-17.149404427</v>
      </c>
      <c r="J91" s="78">
        <f t="shared" si="1"/>
        <v>1.8232432390737742E-3</v>
      </c>
      <c r="K91" s="78">
        <f>I91/'סכום נכסי הקרן'!$C$42</f>
        <v>-1.2903697788037204E-5</v>
      </c>
    </row>
    <row r="92" spans="2:11">
      <c r="B92" t="s">
        <v>3020</v>
      </c>
      <c r="C92" t="s">
        <v>3021</v>
      </c>
      <c r="D92" t="s">
        <v>2881</v>
      </c>
      <c r="E92" t="s">
        <v>106</v>
      </c>
      <c r="F92" s="86">
        <v>45091</v>
      </c>
      <c r="G92" s="77">
        <v>483178.74116400001</v>
      </c>
      <c r="H92" s="77">
        <v>-8.0831250000000008</v>
      </c>
      <c r="I92" s="77">
        <v>-39.055939371000001</v>
      </c>
      <c r="J92" s="78">
        <f t="shared" si="1"/>
        <v>4.152242003911252E-3</v>
      </c>
      <c r="K92" s="78">
        <f>I92/'סכום נכסי הקרן'!$C$42</f>
        <v>-2.9386795361700396E-5</v>
      </c>
    </row>
    <row r="93" spans="2:11">
      <c r="B93" t="s">
        <v>3022</v>
      </c>
      <c r="C93" t="s">
        <v>3023</v>
      </c>
      <c r="D93" t="s">
        <v>2881</v>
      </c>
      <c r="E93" t="s">
        <v>106</v>
      </c>
      <c r="F93" s="86">
        <v>45019</v>
      </c>
      <c r="G93" s="77">
        <v>108305.55558</v>
      </c>
      <c r="H93" s="77">
        <v>-7.883413</v>
      </c>
      <c r="I93" s="77">
        <v>-8.5381742010000004</v>
      </c>
      <c r="J93" s="78">
        <f t="shared" si="1"/>
        <v>9.0773813471320582E-4</v>
      </c>
      <c r="K93" s="78">
        <f>I93/'סכום נכסי הקרן'!$C$42</f>
        <v>-6.4243641824588493E-6</v>
      </c>
    </row>
    <row r="94" spans="2:11">
      <c r="B94" t="s">
        <v>3024</v>
      </c>
      <c r="C94" t="s">
        <v>3025</v>
      </c>
      <c r="D94" t="s">
        <v>2881</v>
      </c>
      <c r="E94" t="s">
        <v>106</v>
      </c>
      <c r="F94" s="86">
        <v>45091</v>
      </c>
      <c r="G94" s="77">
        <v>402875.28539999999</v>
      </c>
      <c r="H94" s="77">
        <v>-8.0224039999999999</v>
      </c>
      <c r="I94" s="77">
        <v>-32.320281707999996</v>
      </c>
      <c r="J94" s="78">
        <f t="shared" si="1"/>
        <v>3.4361388676737376E-3</v>
      </c>
      <c r="K94" s="78">
        <f>I94/'סכום נכסי הקרן'!$C$42</f>
        <v>-2.4318695693458255E-5</v>
      </c>
    </row>
    <row r="95" spans="2:11">
      <c r="B95" t="s">
        <v>3024</v>
      </c>
      <c r="C95" t="s">
        <v>3026</v>
      </c>
      <c r="D95" t="s">
        <v>2881</v>
      </c>
      <c r="E95" t="s">
        <v>106</v>
      </c>
      <c r="F95" s="86">
        <v>45091</v>
      </c>
      <c r="G95" s="77">
        <v>1201341.7651200001</v>
      </c>
      <c r="H95" s="77">
        <v>-8.0224039999999999</v>
      </c>
      <c r="I95" s="77">
        <v>-96.376485986000006</v>
      </c>
      <c r="J95" s="78">
        <f t="shared" si="1"/>
        <v>1.0246290314491214E-2</v>
      </c>
      <c r="K95" s="78">
        <f>I95/'סכום נכסי הקרן'!$C$42</f>
        <v>-7.2516398708190942E-5</v>
      </c>
    </row>
    <row r="96" spans="2:11">
      <c r="B96" t="s">
        <v>3027</v>
      </c>
      <c r="C96" t="s">
        <v>3028</v>
      </c>
      <c r="D96" t="s">
        <v>2881</v>
      </c>
      <c r="E96" t="s">
        <v>106</v>
      </c>
      <c r="F96" s="86">
        <v>45131</v>
      </c>
      <c r="G96" s="77">
        <v>1001118.1376</v>
      </c>
      <c r="H96" s="77">
        <v>-7.4373379999999996</v>
      </c>
      <c r="I96" s="77">
        <v>-74.456539728999999</v>
      </c>
      <c r="J96" s="78">
        <f t="shared" si="1"/>
        <v>7.9158657225436198E-3</v>
      </c>
      <c r="K96" s="78">
        <f>I96/'סכום נכסי הקרן'!$C$42</f>
        <v>-5.6023210082641396E-5</v>
      </c>
    </row>
    <row r="97" spans="2:11">
      <c r="B97" t="s">
        <v>3027</v>
      </c>
      <c r="C97" t="s">
        <v>3029</v>
      </c>
      <c r="D97" t="s">
        <v>2881</v>
      </c>
      <c r="E97" t="s">
        <v>106</v>
      </c>
      <c r="F97" s="86">
        <v>45131</v>
      </c>
      <c r="G97" s="77">
        <v>390119.16816</v>
      </c>
      <c r="H97" s="77">
        <v>-7.4373379999999996</v>
      </c>
      <c r="I97" s="77">
        <v>-29.014481167000003</v>
      </c>
      <c r="J97" s="78">
        <f t="shared" si="1"/>
        <v>3.0846818528391397E-3</v>
      </c>
      <c r="K97" s="78">
        <f>I97/'סכום נכסי הקרן'!$C$42</f>
        <v>-2.1831317702568112E-5</v>
      </c>
    </row>
    <row r="98" spans="2:11">
      <c r="B98" t="s">
        <v>3030</v>
      </c>
      <c r="C98" t="s">
        <v>3031</v>
      </c>
      <c r="D98" t="s">
        <v>2881</v>
      </c>
      <c r="E98" t="s">
        <v>106</v>
      </c>
      <c r="F98" s="86">
        <v>45019</v>
      </c>
      <c r="G98" s="77">
        <v>1026232.5640250001</v>
      </c>
      <c r="H98" s="77">
        <v>-7.8137189999999999</v>
      </c>
      <c r="I98" s="77">
        <v>-80.186927505</v>
      </c>
      <c r="J98" s="78">
        <f t="shared" si="1"/>
        <v>8.5250933382510115E-3</v>
      </c>
      <c r="K98" s="78">
        <f>I98/'סכום נכסי הקרן'!$C$42</f>
        <v>-6.0334916205412084E-5</v>
      </c>
    </row>
    <row r="99" spans="2:11">
      <c r="B99" t="s">
        <v>3032</v>
      </c>
      <c r="C99" t="s">
        <v>3033</v>
      </c>
      <c r="D99" t="s">
        <v>2881</v>
      </c>
      <c r="E99" t="s">
        <v>106</v>
      </c>
      <c r="F99" s="86">
        <v>44993</v>
      </c>
      <c r="G99" s="77">
        <v>303647.62295300001</v>
      </c>
      <c r="H99" s="77">
        <v>-7.7865029999999997</v>
      </c>
      <c r="I99" s="77">
        <v>-23.643532231000002</v>
      </c>
      <c r="J99" s="78">
        <f t="shared" si="1"/>
        <v>2.5136680676866295E-3</v>
      </c>
      <c r="K99" s="78">
        <f>I99/'סכום נכסי הקרן'!$C$42</f>
        <v>-1.7790063547058773E-5</v>
      </c>
    </row>
    <row r="100" spans="2:11">
      <c r="B100" t="s">
        <v>3034</v>
      </c>
      <c r="C100" t="s">
        <v>3035</v>
      </c>
      <c r="D100" t="s">
        <v>2881</v>
      </c>
      <c r="E100" t="s">
        <v>106</v>
      </c>
      <c r="F100" s="86">
        <v>45131</v>
      </c>
      <c r="G100" s="77">
        <v>1327599.353836</v>
      </c>
      <c r="H100" s="77">
        <v>-7.3468770000000001</v>
      </c>
      <c r="I100" s="77">
        <v>-97.537093631999994</v>
      </c>
      <c r="J100" s="78">
        <f t="shared" si="1"/>
        <v>1.0369680607885618E-2</v>
      </c>
      <c r="K100" s="78">
        <f>I100/'סכום נכסי הקרן'!$C$42</f>
        <v>-7.3389672784746667E-5</v>
      </c>
    </row>
    <row r="101" spans="2:11">
      <c r="B101" t="s">
        <v>3036</v>
      </c>
      <c r="C101" t="s">
        <v>3037</v>
      </c>
      <c r="D101" t="s">
        <v>2881</v>
      </c>
      <c r="E101" t="s">
        <v>106</v>
      </c>
      <c r="F101" s="86">
        <v>45131</v>
      </c>
      <c r="G101" s="77">
        <v>391133.57662299997</v>
      </c>
      <c r="H101" s="77">
        <v>-7.316757</v>
      </c>
      <c r="I101" s="77">
        <v>-28.618294817999999</v>
      </c>
      <c r="J101" s="78">
        <f t="shared" si="1"/>
        <v>3.0425612016350477E-3</v>
      </c>
      <c r="K101" s="78">
        <f>I101/'סכום נכסי הקרן'!$C$42</f>
        <v>-2.1533215868361369E-5</v>
      </c>
    </row>
    <row r="102" spans="2:11">
      <c r="B102" t="s">
        <v>3038</v>
      </c>
      <c r="C102" t="s">
        <v>3039</v>
      </c>
      <c r="D102" t="s">
        <v>2881</v>
      </c>
      <c r="E102" t="s">
        <v>106</v>
      </c>
      <c r="F102" s="86">
        <v>44993</v>
      </c>
      <c r="G102" s="77">
        <v>379879.14879599994</v>
      </c>
      <c r="H102" s="77">
        <v>-7.6958149999999996</v>
      </c>
      <c r="I102" s="77">
        <v>-29.234795153</v>
      </c>
      <c r="J102" s="78">
        <f t="shared" si="1"/>
        <v>3.1081045895970105E-3</v>
      </c>
      <c r="K102" s="78">
        <f>I102/'סכום נכסי הקרן'!$C$42</f>
        <v>-2.1997088187830329E-5</v>
      </c>
    </row>
    <row r="103" spans="2:11">
      <c r="B103" t="s">
        <v>3040</v>
      </c>
      <c r="C103" t="s">
        <v>3041</v>
      </c>
      <c r="D103" t="s">
        <v>2881</v>
      </c>
      <c r="E103" t="s">
        <v>106</v>
      </c>
      <c r="F103" s="86">
        <v>44993</v>
      </c>
      <c r="G103" s="77">
        <v>1509175.1083440001</v>
      </c>
      <c r="H103" s="77">
        <v>-7.6927940000000001</v>
      </c>
      <c r="I103" s="77">
        <v>-116.09773702</v>
      </c>
      <c r="J103" s="78">
        <f t="shared" si="1"/>
        <v>1.2342960071559108E-2</v>
      </c>
      <c r="K103" s="78">
        <f>I103/'סכום נכסי הקרן'!$C$42</f>
        <v>-8.7355226751927761E-5</v>
      </c>
    </row>
    <row r="104" spans="2:11">
      <c r="B104" t="s">
        <v>3040</v>
      </c>
      <c r="C104" t="s">
        <v>3042</v>
      </c>
      <c r="D104" t="s">
        <v>2881</v>
      </c>
      <c r="E104" t="s">
        <v>106</v>
      </c>
      <c r="F104" s="86">
        <v>44993</v>
      </c>
      <c r="G104" s="77">
        <v>895413.01864899998</v>
      </c>
      <c r="H104" s="77">
        <v>-7.6927940000000001</v>
      </c>
      <c r="I104" s="77">
        <v>-68.882281813999995</v>
      </c>
      <c r="J104" s="78">
        <f t="shared" si="1"/>
        <v>7.3232370922235923E-3</v>
      </c>
      <c r="K104" s="78">
        <f>I104/'סכום נכסי הקרן'!$C$42</f>
        <v>-5.1828980490942559E-5</v>
      </c>
    </row>
    <row r="105" spans="2:11">
      <c r="B105" t="s">
        <v>3043</v>
      </c>
      <c r="C105" t="s">
        <v>3044</v>
      </c>
      <c r="D105" t="s">
        <v>2881</v>
      </c>
      <c r="E105" t="s">
        <v>106</v>
      </c>
      <c r="F105" s="86">
        <v>44986</v>
      </c>
      <c r="G105" s="77">
        <v>1273545.055382</v>
      </c>
      <c r="H105" s="77">
        <v>-7.7094550000000002</v>
      </c>
      <c r="I105" s="77">
        <v>-98.183376772999978</v>
      </c>
      <c r="J105" s="78">
        <f t="shared" si="1"/>
        <v>1.0438390362348018E-2</v>
      </c>
      <c r="K105" s="78">
        <f>I105/'סכום נכסי הקרן'!$C$42</f>
        <v>-7.3875954531291621E-5</v>
      </c>
    </row>
    <row r="106" spans="2:11">
      <c r="B106" t="s">
        <v>3043</v>
      </c>
      <c r="C106" t="s">
        <v>3045</v>
      </c>
      <c r="D106" t="s">
        <v>2881</v>
      </c>
      <c r="E106" t="s">
        <v>106</v>
      </c>
      <c r="F106" s="86">
        <v>44986</v>
      </c>
      <c r="G106" s="77">
        <v>553631.33467600006</v>
      </c>
      <c r="H106" s="77">
        <v>-7.7094550000000002</v>
      </c>
      <c r="I106" s="77">
        <v>-42.681955950000003</v>
      </c>
      <c r="J106" s="78">
        <f t="shared" si="1"/>
        <v>4.5377428672545086E-3</v>
      </c>
      <c r="K106" s="78">
        <f>I106/'סכום נכסי הקרן'!$C$42</f>
        <v>-3.2115112972320389E-5</v>
      </c>
    </row>
    <row r="107" spans="2:11">
      <c r="B107" t="s">
        <v>3046</v>
      </c>
      <c r="C107" t="s">
        <v>3047</v>
      </c>
      <c r="D107" t="s">
        <v>2881</v>
      </c>
      <c r="E107" t="s">
        <v>106</v>
      </c>
      <c r="F107" s="86">
        <v>44986</v>
      </c>
      <c r="G107" s="77">
        <v>499493.77689099999</v>
      </c>
      <c r="H107" s="77">
        <v>-7.6792600000000002</v>
      </c>
      <c r="I107" s="77">
        <v>-38.357426404999998</v>
      </c>
      <c r="J107" s="78">
        <f t="shared" si="1"/>
        <v>4.077979422485405E-3</v>
      </c>
      <c r="K107" s="78">
        <f>I107/'סכום נכסי הקרן'!$C$42</f>
        <v>-2.8861214414988399E-5</v>
      </c>
    </row>
    <row r="108" spans="2:11">
      <c r="B108" t="s">
        <v>3048</v>
      </c>
      <c r="C108" t="s">
        <v>3049</v>
      </c>
      <c r="D108" t="s">
        <v>2881</v>
      </c>
      <c r="E108" t="s">
        <v>106</v>
      </c>
      <c r="F108" s="86">
        <v>44993</v>
      </c>
      <c r="G108" s="77">
        <v>652025.01419999998</v>
      </c>
      <c r="H108" s="77">
        <v>-7.5630800000000002</v>
      </c>
      <c r="I108" s="77">
        <v>-49.313175453000007</v>
      </c>
      <c r="J108" s="78">
        <f t="shared" si="1"/>
        <v>5.2427426342798828E-3</v>
      </c>
      <c r="K108" s="78">
        <f>I108/'סכום נכסי הקרן'!$C$42</f>
        <v>-3.7104630409913341E-5</v>
      </c>
    </row>
    <row r="109" spans="2:11">
      <c r="B109" t="s">
        <v>3048</v>
      </c>
      <c r="C109" t="s">
        <v>3050</v>
      </c>
      <c r="D109" t="s">
        <v>2881</v>
      </c>
      <c r="E109" t="s">
        <v>106</v>
      </c>
      <c r="F109" s="86">
        <v>44993</v>
      </c>
      <c r="G109" s="77">
        <v>89779.323900000003</v>
      </c>
      <c r="H109" s="77">
        <v>-7.5630800000000002</v>
      </c>
      <c r="I109" s="77">
        <v>-6.7900823670000001</v>
      </c>
      <c r="J109" s="78">
        <f t="shared" si="1"/>
        <v>7.2188931231313128E-4</v>
      </c>
      <c r="K109" s="78">
        <f>I109/'סכום נכסי הקרן'!$C$42</f>
        <v>-5.1090503575566719E-6</v>
      </c>
    </row>
    <row r="110" spans="2:11">
      <c r="B110" t="s">
        <v>3051</v>
      </c>
      <c r="C110" t="s">
        <v>3052</v>
      </c>
      <c r="D110" t="s">
        <v>2881</v>
      </c>
      <c r="E110" t="s">
        <v>106</v>
      </c>
      <c r="F110" s="86">
        <v>44980</v>
      </c>
      <c r="G110" s="77">
        <v>404199.34181599994</v>
      </c>
      <c r="H110" s="77">
        <v>-7.5541650000000002</v>
      </c>
      <c r="I110" s="77">
        <v>-30.533883929999998</v>
      </c>
      <c r="J110" s="78">
        <f t="shared" si="1"/>
        <v>3.2462175392159965E-3</v>
      </c>
      <c r="K110" s="78">
        <f>I110/'סכום נכסי הקרן'!$C$42</f>
        <v>-2.2974559390961274E-5</v>
      </c>
    </row>
    <row r="111" spans="2:11">
      <c r="B111" t="s">
        <v>3051</v>
      </c>
      <c r="C111" t="s">
        <v>3053</v>
      </c>
      <c r="D111" t="s">
        <v>2881</v>
      </c>
      <c r="E111" t="s">
        <v>106</v>
      </c>
      <c r="F111" s="86">
        <v>44980</v>
      </c>
      <c r="G111" s="77">
        <v>753306.24692399998</v>
      </c>
      <c r="H111" s="77">
        <v>-7.5541650000000002</v>
      </c>
      <c r="I111" s="77">
        <v>-56.90599446400001</v>
      </c>
      <c r="J111" s="78">
        <f t="shared" si="1"/>
        <v>6.0499750945233006E-3</v>
      </c>
      <c r="K111" s="78">
        <f>I111/'סכום נכסי הקרן'!$C$42</f>
        <v>-4.2817682562497435E-5</v>
      </c>
    </row>
    <row r="112" spans="2:11">
      <c r="B112" t="s">
        <v>3051</v>
      </c>
      <c r="C112" t="s">
        <v>3054</v>
      </c>
      <c r="D112" t="s">
        <v>2881</v>
      </c>
      <c r="E112" t="s">
        <v>106</v>
      </c>
      <c r="F112" s="86">
        <v>44980</v>
      </c>
      <c r="G112" s="77">
        <v>434890.33486800001</v>
      </c>
      <c r="H112" s="77">
        <v>-7.5541650000000002</v>
      </c>
      <c r="I112" s="77">
        <v>-32.852332088000004</v>
      </c>
      <c r="J112" s="78">
        <f t="shared" si="1"/>
        <v>3.492703937458575E-3</v>
      </c>
      <c r="K112" s="78">
        <f>I112/'סכום נכסי הקרן'!$C$42</f>
        <v>-2.4719025474049443E-5</v>
      </c>
    </row>
    <row r="113" spans="2:11">
      <c r="B113" t="s">
        <v>3055</v>
      </c>
      <c r="C113" t="s">
        <v>3056</v>
      </c>
      <c r="D113" t="s">
        <v>2881</v>
      </c>
      <c r="E113" t="s">
        <v>106</v>
      </c>
      <c r="F113" s="86">
        <v>44998</v>
      </c>
      <c r="G113" s="77">
        <v>326195.14715999999</v>
      </c>
      <c r="H113" s="77">
        <v>-7.3144119999999999</v>
      </c>
      <c r="I113" s="77">
        <v>-23.859257293999999</v>
      </c>
      <c r="J113" s="78">
        <f t="shared" si="1"/>
        <v>2.5366029319431552E-3</v>
      </c>
      <c r="K113" s="78">
        <f>I113/'סכום נכסי הקרן'!$C$42</f>
        <v>-1.7952381196637011E-5</v>
      </c>
    </row>
    <row r="114" spans="2:11">
      <c r="B114" t="s">
        <v>3057</v>
      </c>
      <c r="C114" t="s">
        <v>3058</v>
      </c>
      <c r="D114" t="s">
        <v>2881</v>
      </c>
      <c r="E114" t="s">
        <v>106</v>
      </c>
      <c r="F114" s="86">
        <v>45126</v>
      </c>
      <c r="G114" s="77">
        <v>655756.22921200003</v>
      </c>
      <c r="H114" s="77">
        <v>-7.4711470000000002</v>
      </c>
      <c r="I114" s="77">
        <v>-48.992511139000001</v>
      </c>
      <c r="J114" s="78">
        <f t="shared" si="1"/>
        <v>5.2086511271956905E-3</v>
      </c>
      <c r="K114" s="78">
        <f>I114/'סכום נכסי הקרן'!$C$42</f>
        <v>-3.6863353494620012E-5</v>
      </c>
    </row>
    <row r="115" spans="2:11">
      <c r="B115" t="s">
        <v>3059</v>
      </c>
      <c r="C115" t="s">
        <v>3060</v>
      </c>
      <c r="D115" t="s">
        <v>2881</v>
      </c>
      <c r="E115" t="s">
        <v>106</v>
      </c>
      <c r="F115" s="86">
        <v>44991</v>
      </c>
      <c r="G115" s="77">
        <v>1005589.423664</v>
      </c>
      <c r="H115" s="77">
        <v>-7.3856080000000004</v>
      </c>
      <c r="I115" s="77">
        <v>-74.268895881999995</v>
      </c>
      <c r="J115" s="78">
        <f t="shared" si="1"/>
        <v>7.8959163198192937E-3</v>
      </c>
      <c r="K115" s="78">
        <f>I115/'סכום נכסי הקרן'!$C$42</f>
        <v>-5.5882021535611705E-5</v>
      </c>
    </row>
    <row r="116" spans="2:11">
      <c r="B116" t="s">
        <v>3061</v>
      </c>
      <c r="C116" t="s">
        <v>3062</v>
      </c>
      <c r="D116" t="s">
        <v>2881</v>
      </c>
      <c r="E116" t="s">
        <v>106</v>
      </c>
      <c r="F116" s="86">
        <v>44991</v>
      </c>
      <c r="G116" s="77">
        <v>880899.59719999996</v>
      </c>
      <c r="H116" s="77">
        <v>-7.4462289999999998</v>
      </c>
      <c r="I116" s="77">
        <v>-65.593801710999998</v>
      </c>
      <c r="J116" s="78">
        <f t="shared" si="1"/>
        <v>6.9736215041053392E-3</v>
      </c>
      <c r="K116" s="78">
        <f>I116/'סכום נכסי הקרן'!$C$42</f>
        <v>-4.9354634888346705E-5</v>
      </c>
    </row>
    <row r="117" spans="2:11">
      <c r="B117" t="s">
        <v>3063</v>
      </c>
      <c r="C117" t="s">
        <v>3064</v>
      </c>
      <c r="D117" t="s">
        <v>2881</v>
      </c>
      <c r="E117" t="s">
        <v>106</v>
      </c>
      <c r="F117" s="86">
        <v>45092</v>
      </c>
      <c r="G117" s="77">
        <v>540486.61884000001</v>
      </c>
      <c r="H117" s="77">
        <v>-7.3543190000000003</v>
      </c>
      <c r="I117" s="77">
        <v>-39.749111221</v>
      </c>
      <c r="J117" s="78">
        <f t="shared" si="1"/>
        <v>4.2259367432480304E-3</v>
      </c>
      <c r="K117" s="78">
        <f>I117/'סכום נכסי הקרן'!$C$42</f>
        <v>-2.9908357501403188E-5</v>
      </c>
    </row>
    <row r="118" spans="2:11">
      <c r="B118" t="s">
        <v>3065</v>
      </c>
      <c r="C118" t="s">
        <v>3066</v>
      </c>
      <c r="D118" t="s">
        <v>2881</v>
      </c>
      <c r="E118" t="s">
        <v>106</v>
      </c>
      <c r="F118" s="86">
        <v>44998</v>
      </c>
      <c r="G118" s="77">
        <v>546124.21941000002</v>
      </c>
      <c r="H118" s="77">
        <v>-6.8299089999999998</v>
      </c>
      <c r="I118" s="77">
        <v>-37.299788014000001</v>
      </c>
      <c r="J118" s="78">
        <f t="shared" si="1"/>
        <v>3.9655363312991222E-3</v>
      </c>
      <c r="K118" s="78">
        <f>I118/'סכום נכסי הקרן'!$C$42</f>
        <v>-2.8065417323341103E-5</v>
      </c>
    </row>
    <row r="119" spans="2:11">
      <c r="B119" t="s">
        <v>3065</v>
      </c>
      <c r="C119" t="s">
        <v>3067</v>
      </c>
      <c r="D119" t="s">
        <v>2881</v>
      </c>
      <c r="E119" t="s">
        <v>106</v>
      </c>
      <c r="F119" s="86">
        <v>44998</v>
      </c>
      <c r="G119" s="77">
        <v>451185.11206999997</v>
      </c>
      <c r="H119" s="77">
        <v>-6.8299089999999998</v>
      </c>
      <c r="I119" s="77">
        <v>-30.815533238</v>
      </c>
      <c r="J119" s="78">
        <f t="shared" si="1"/>
        <v>3.2761611561378957E-3</v>
      </c>
      <c r="K119" s="78">
        <f>I119/'סכום נכסי הקרן'!$C$42</f>
        <v>-2.3186480310321014E-5</v>
      </c>
    </row>
    <row r="120" spans="2:11">
      <c r="B120" t="s">
        <v>3068</v>
      </c>
      <c r="C120" t="s">
        <v>3069</v>
      </c>
      <c r="D120" t="s">
        <v>2881</v>
      </c>
      <c r="E120" t="s">
        <v>106</v>
      </c>
      <c r="F120" s="86">
        <v>44987</v>
      </c>
      <c r="G120" s="77">
        <v>126370.0739</v>
      </c>
      <c r="H120" s="77">
        <v>-6.9160159999999999</v>
      </c>
      <c r="I120" s="77">
        <v>-8.7397746289999994</v>
      </c>
      <c r="J120" s="78">
        <f t="shared" si="1"/>
        <v>9.2917133485202123E-4</v>
      </c>
      <c r="K120" s="78">
        <f>I120/'סכום נכסי הקרן'!$C$42</f>
        <v>-6.5760540564672613E-6</v>
      </c>
    </row>
    <row r="121" spans="2:11">
      <c r="B121" t="s">
        <v>3068</v>
      </c>
      <c r="C121" t="s">
        <v>3070</v>
      </c>
      <c r="D121" t="s">
        <v>2881</v>
      </c>
      <c r="E121" t="s">
        <v>106</v>
      </c>
      <c r="F121" s="86">
        <v>44987</v>
      </c>
      <c r="G121" s="77">
        <v>316428.10727500002</v>
      </c>
      <c r="H121" s="77">
        <v>-6.9160159999999999</v>
      </c>
      <c r="I121" s="77">
        <v>-21.884218774000001</v>
      </c>
      <c r="J121" s="78">
        <f t="shared" si="1"/>
        <v>2.3266262156187742E-3</v>
      </c>
      <c r="K121" s="78">
        <f>I121/'סכום נכסי הקרן'!$C$42</f>
        <v>-1.6466306255067131E-5</v>
      </c>
    </row>
    <row r="122" spans="2:11">
      <c r="B122" t="s">
        <v>3071</v>
      </c>
      <c r="C122" t="s">
        <v>3072</v>
      </c>
      <c r="D122" t="s">
        <v>2881</v>
      </c>
      <c r="E122" t="s">
        <v>106</v>
      </c>
      <c r="F122" s="86">
        <v>45097</v>
      </c>
      <c r="G122" s="77">
        <v>328386.82788</v>
      </c>
      <c r="H122" s="77">
        <v>-6.897958</v>
      </c>
      <c r="I122" s="77">
        <v>-22.651984214999999</v>
      </c>
      <c r="J122" s="78">
        <f t="shared" si="1"/>
        <v>2.4082513913183954E-3</v>
      </c>
      <c r="K122" s="78">
        <f>I122/'סכום נכסי הקרן'!$C$42</f>
        <v>-1.7043994726111962E-5</v>
      </c>
    </row>
    <row r="123" spans="2:11">
      <c r="B123" t="s">
        <v>3073</v>
      </c>
      <c r="C123" t="s">
        <v>3074</v>
      </c>
      <c r="D123" t="s">
        <v>2881</v>
      </c>
      <c r="E123" t="s">
        <v>106</v>
      </c>
      <c r="F123" s="86">
        <v>44987</v>
      </c>
      <c r="G123" s="77">
        <v>758431.35311999987</v>
      </c>
      <c r="H123" s="77">
        <v>-6.8862839999999998</v>
      </c>
      <c r="I123" s="77">
        <v>-52.22773805100001</v>
      </c>
      <c r="J123" s="78">
        <f t="shared" si="1"/>
        <v>5.5526050889371714E-3</v>
      </c>
      <c r="K123" s="78">
        <f>I123/'סכום נכסי הקרן'!$C$42</f>
        <v>-3.9297629887475234E-5</v>
      </c>
    </row>
    <row r="124" spans="2:11">
      <c r="B124" t="s">
        <v>3075</v>
      </c>
      <c r="C124" t="s">
        <v>3076</v>
      </c>
      <c r="D124" t="s">
        <v>2881</v>
      </c>
      <c r="E124" t="s">
        <v>106</v>
      </c>
      <c r="F124" s="86">
        <v>44987</v>
      </c>
      <c r="G124" s="77">
        <v>482437.630488</v>
      </c>
      <c r="H124" s="77">
        <v>-6.6336979999999999</v>
      </c>
      <c r="I124" s="77">
        <v>-32.003455182000003</v>
      </c>
      <c r="J124" s="78">
        <f t="shared" si="1"/>
        <v>3.4024553759847047E-3</v>
      </c>
      <c r="K124" s="78">
        <f>I124/'סכום נכסי הקרן'!$C$42</f>
        <v>-2.4080306438592871E-5</v>
      </c>
    </row>
    <row r="125" spans="2:11">
      <c r="B125" t="s">
        <v>3077</v>
      </c>
      <c r="C125" t="s">
        <v>3078</v>
      </c>
      <c r="D125" t="s">
        <v>2881</v>
      </c>
      <c r="E125" t="s">
        <v>106</v>
      </c>
      <c r="F125" s="86">
        <v>44987</v>
      </c>
      <c r="G125" s="77">
        <v>657869.49612000003</v>
      </c>
      <c r="H125" s="77">
        <v>-6.6336979999999999</v>
      </c>
      <c r="I125" s="77">
        <v>-43.641075249000011</v>
      </c>
      <c r="J125" s="78">
        <f t="shared" si="1"/>
        <v>4.6397118764297651E-3</v>
      </c>
      <c r="K125" s="78">
        <f>I125/'סכום נכסי הקרן'!$C$42</f>
        <v>-3.2836781507787726E-5</v>
      </c>
    </row>
    <row r="126" spans="2:11">
      <c r="B126" t="s">
        <v>3079</v>
      </c>
      <c r="C126" t="s">
        <v>3080</v>
      </c>
      <c r="D126" t="s">
        <v>2881</v>
      </c>
      <c r="E126" t="s">
        <v>106</v>
      </c>
      <c r="F126" s="86">
        <v>44987</v>
      </c>
      <c r="G126" s="77">
        <v>158850.234975</v>
      </c>
      <c r="H126" s="77">
        <v>-6.6093409999999997</v>
      </c>
      <c r="I126" s="77">
        <v>-10.498954228000001</v>
      </c>
      <c r="J126" s="78">
        <f t="shared" si="1"/>
        <v>1.1161989557729856E-3</v>
      </c>
      <c r="K126" s="78">
        <f>I126/'סכום נכסי הקרן'!$C$42</f>
        <v>-7.8997106299070802E-6</v>
      </c>
    </row>
    <row r="127" spans="2:11">
      <c r="B127" t="s">
        <v>3081</v>
      </c>
      <c r="C127" t="s">
        <v>3082</v>
      </c>
      <c r="D127" t="s">
        <v>2881</v>
      </c>
      <c r="E127" t="s">
        <v>106</v>
      </c>
      <c r="F127" s="86">
        <v>44987</v>
      </c>
      <c r="G127" s="77">
        <v>548376.78015000001</v>
      </c>
      <c r="H127" s="77">
        <v>-6.6041020000000001</v>
      </c>
      <c r="I127" s="77">
        <v>-36.215362657</v>
      </c>
      <c r="J127" s="78">
        <f t="shared" si="1"/>
        <v>3.8502453770944637E-3</v>
      </c>
      <c r="K127" s="78">
        <f>I127/'סכום נכסי הקרן'!$C$42</f>
        <v>-2.7249464959515472E-5</v>
      </c>
    </row>
    <row r="128" spans="2:11">
      <c r="B128" t="s">
        <v>3083</v>
      </c>
      <c r="C128" t="s">
        <v>3084</v>
      </c>
      <c r="D128" t="s">
        <v>2881</v>
      </c>
      <c r="E128" t="s">
        <v>106</v>
      </c>
      <c r="F128" s="86">
        <v>44987</v>
      </c>
      <c r="G128" s="77">
        <v>745999.41307200002</v>
      </c>
      <c r="H128" s="77">
        <v>-6.5745230000000001</v>
      </c>
      <c r="I128" s="77">
        <v>-49.045901145999999</v>
      </c>
      <c r="J128" s="78">
        <f t="shared" si="1"/>
        <v>5.2143272991998675E-3</v>
      </c>
      <c r="K128" s="78">
        <f>I128/'סכום נכסי הקרן'!$C$42</f>
        <v>-3.6903525648595488E-5</v>
      </c>
    </row>
    <row r="129" spans="2:11">
      <c r="B129" t="s">
        <v>3085</v>
      </c>
      <c r="C129" t="s">
        <v>3086</v>
      </c>
      <c r="D129" t="s">
        <v>2881</v>
      </c>
      <c r="E129" t="s">
        <v>106</v>
      </c>
      <c r="F129" s="86">
        <v>45033</v>
      </c>
      <c r="G129" s="77">
        <v>548544.200205</v>
      </c>
      <c r="H129" s="77">
        <v>-6.5715659999999998</v>
      </c>
      <c r="I129" s="77">
        <v>-36.047942602000006</v>
      </c>
      <c r="J129" s="78">
        <f t="shared" si="1"/>
        <v>3.8324460718962309E-3</v>
      </c>
      <c r="K129" s="78">
        <f>I129/'סכום נכסי הקרן'!$C$42</f>
        <v>-2.7123493366590926E-5</v>
      </c>
    </row>
    <row r="130" spans="2:11">
      <c r="B130" t="s">
        <v>3087</v>
      </c>
      <c r="C130" t="s">
        <v>3088</v>
      </c>
      <c r="D130" t="s">
        <v>2881</v>
      </c>
      <c r="E130" t="s">
        <v>106</v>
      </c>
      <c r="F130" s="86">
        <v>45034</v>
      </c>
      <c r="G130" s="77">
        <v>439005.82422000001</v>
      </c>
      <c r="H130" s="77">
        <v>-6.4359450000000002</v>
      </c>
      <c r="I130" s="77">
        <v>-28.254173761999997</v>
      </c>
      <c r="J130" s="78">
        <f t="shared" si="1"/>
        <v>3.0038495801100926E-3</v>
      </c>
      <c r="K130" s="78">
        <f>I130/'סכום נכסי הקרן'!$C$42</f>
        <v>-2.1259240869119549E-5</v>
      </c>
    </row>
    <row r="131" spans="2:11">
      <c r="B131" t="s">
        <v>3089</v>
      </c>
      <c r="C131" t="s">
        <v>3090</v>
      </c>
      <c r="D131" t="s">
        <v>2881</v>
      </c>
      <c r="E131" t="s">
        <v>106</v>
      </c>
      <c r="F131" s="86">
        <v>45033</v>
      </c>
      <c r="G131" s="77">
        <v>439261.52030400001</v>
      </c>
      <c r="H131" s="77">
        <v>-6.4681730000000002</v>
      </c>
      <c r="I131" s="77">
        <v>-28.412193941999998</v>
      </c>
      <c r="J131" s="78">
        <f t="shared" si="1"/>
        <v>3.0206495352367341E-3</v>
      </c>
      <c r="K131" s="78">
        <f>I131/'סכום נכסי הקרן'!$C$42</f>
        <v>-2.1378139729765753E-5</v>
      </c>
    </row>
    <row r="132" spans="2:11">
      <c r="B132" t="s">
        <v>3091</v>
      </c>
      <c r="C132" t="s">
        <v>3092</v>
      </c>
      <c r="D132" t="s">
        <v>2881</v>
      </c>
      <c r="E132" t="s">
        <v>106</v>
      </c>
      <c r="F132" s="86">
        <v>45034</v>
      </c>
      <c r="G132" s="77">
        <v>426636.12434799998</v>
      </c>
      <c r="H132" s="77">
        <v>-6.3621949999999998</v>
      </c>
      <c r="I132" s="77">
        <v>-27.143422697999998</v>
      </c>
      <c r="J132" s="78">
        <f t="shared" si="1"/>
        <v>2.8857598017535003E-3</v>
      </c>
      <c r="K132" s="78">
        <f>I132/'סכום נכסי הקרן'!$C$42</f>
        <v>-2.0423480297456128E-5</v>
      </c>
    </row>
    <row r="133" spans="2:11">
      <c r="B133" t="s">
        <v>3093</v>
      </c>
      <c r="C133" t="s">
        <v>3094</v>
      </c>
      <c r="D133" t="s">
        <v>2881</v>
      </c>
      <c r="E133" t="s">
        <v>106</v>
      </c>
      <c r="F133" s="86">
        <v>45034</v>
      </c>
      <c r="G133" s="77">
        <v>549213.88042499998</v>
      </c>
      <c r="H133" s="77">
        <v>-6.3474570000000003</v>
      </c>
      <c r="I133" s="77">
        <v>-34.861117052000004</v>
      </c>
      <c r="J133" s="78">
        <f t="shared" si="1"/>
        <v>3.7062684154529134E-3</v>
      </c>
      <c r="K133" s="78">
        <f>I133/'סכום נכסי הקרן'!$C$42</f>
        <v>-2.6230492196228996E-5</v>
      </c>
    </row>
    <row r="134" spans="2:11">
      <c r="B134" t="s">
        <v>3093</v>
      </c>
      <c r="C134" t="s">
        <v>3095</v>
      </c>
      <c r="D134" t="s">
        <v>2881</v>
      </c>
      <c r="E134" t="s">
        <v>106</v>
      </c>
      <c r="F134" s="86">
        <v>45034</v>
      </c>
      <c r="G134" s="77">
        <v>544485.19377000001</v>
      </c>
      <c r="H134" s="77">
        <v>-6.3474570000000003</v>
      </c>
      <c r="I134" s="77">
        <v>-34.560965682000003</v>
      </c>
      <c r="J134" s="78">
        <f t="shared" si="1"/>
        <v>3.6743577471623199E-3</v>
      </c>
      <c r="K134" s="78">
        <f>I134/'סכום נכסי הקרן'!$C$42</f>
        <v>-2.6004649801198201E-5</v>
      </c>
    </row>
    <row r="135" spans="2:11">
      <c r="B135" t="s">
        <v>3096</v>
      </c>
      <c r="C135" t="s">
        <v>3097</v>
      </c>
      <c r="D135" t="s">
        <v>2881</v>
      </c>
      <c r="E135" t="s">
        <v>106</v>
      </c>
      <c r="F135" s="86">
        <v>45034</v>
      </c>
      <c r="G135" s="77">
        <v>494292.49238299998</v>
      </c>
      <c r="H135" s="77">
        <v>-6.3474570000000003</v>
      </c>
      <c r="I135" s="77">
        <v>-31.375005346999998</v>
      </c>
      <c r="J135" s="78">
        <f t="shared" si="1"/>
        <v>3.3356415739288843E-3</v>
      </c>
      <c r="K135" s="78">
        <f>I135/'סכום נכסי הקרן'!$C$42</f>
        <v>-2.3607442976756577E-5</v>
      </c>
    </row>
    <row r="136" spans="2:11">
      <c r="B136" t="s">
        <v>3098</v>
      </c>
      <c r="C136" t="s">
        <v>3099</v>
      </c>
      <c r="D136" t="s">
        <v>2881</v>
      </c>
      <c r="E136" t="s">
        <v>106</v>
      </c>
      <c r="F136" s="86">
        <v>45034</v>
      </c>
      <c r="G136" s="77">
        <v>439456.33636799996</v>
      </c>
      <c r="H136" s="77">
        <v>-6.3895929999999996</v>
      </c>
      <c r="I136" s="77">
        <v>-28.079472457000001</v>
      </c>
      <c r="J136" s="78">
        <f t="shared" si="1"/>
        <v>2.9852761669892777E-3</v>
      </c>
      <c r="K136" s="78">
        <f>I136/'סכום נכסי הקרן'!$C$42</f>
        <v>-2.1127790657394034E-5</v>
      </c>
    </row>
    <row r="137" spans="2:11">
      <c r="B137" t="s">
        <v>3100</v>
      </c>
      <c r="C137" t="s">
        <v>3101</v>
      </c>
      <c r="D137" t="s">
        <v>2881</v>
      </c>
      <c r="E137" t="s">
        <v>106</v>
      </c>
      <c r="F137" s="86">
        <v>45007</v>
      </c>
      <c r="G137" s="77">
        <v>637529.48143799999</v>
      </c>
      <c r="H137" s="77">
        <v>-6.1623479999999997</v>
      </c>
      <c r="I137" s="77">
        <v>-39.286787670999999</v>
      </c>
      <c r="J137" s="78">
        <f t="shared" si="1"/>
        <v>4.1767846989079378E-3</v>
      </c>
      <c r="K137" s="78">
        <f>I137/'סכום נכסי הקרן'!$C$42</f>
        <v>-2.9560492163286828E-5</v>
      </c>
    </row>
    <row r="138" spans="2:11">
      <c r="B138" t="s">
        <v>3102</v>
      </c>
      <c r="C138" t="s">
        <v>3103</v>
      </c>
      <c r="D138" t="s">
        <v>2881</v>
      </c>
      <c r="E138" t="s">
        <v>106</v>
      </c>
      <c r="F138" s="86">
        <v>45007</v>
      </c>
      <c r="G138" s="77">
        <v>824619.87089999998</v>
      </c>
      <c r="H138" s="77">
        <v>-6.1329570000000002</v>
      </c>
      <c r="I138" s="77">
        <v>-50.573580533999994</v>
      </c>
      <c r="J138" s="78">
        <f t="shared" si="1"/>
        <v>5.3767429170424406E-3</v>
      </c>
      <c r="K138" s="78">
        <f>I138/'סכום נכסי הקרן'!$C$42</f>
        <v>-3.8052994904141758E-5</v>
      </c>
    </row>
    <row r="139" spans="2:11">
      <c r="B139" t="s">
        <v>3104</v>
      </c>
      <c r="C139" t="s">
        <v>3105</v>
      </c>
      <c r="D139" t="s">
        <v>2881</v>
      </c>
      <c r="E139" t="s">
        <v>106</v>
      </c>
      <c r="F139" s="86">
        <v>45034</v>
      </c>
      <c r="G139" s="77">
        <v>549777.02061000001</v>
      </c>
      <c r="H139" s="77">
        <v>-6.3012350000000001</v>
      </c>
      <c r="I139" s="77">
        <v>-34.642740420999999</v>
      </c>
      <c r="J139" s="78">
        <f t="shared" si="1"/>
        <v>3.6830516490784721E-3</v>
      </c>
      <c r="K139" s="78">
        <f>I139/'סכום נכסי הקרן'!$C$42</f>
        <v>-2.6066179431760199E-5</v>
      </c>
    </row>
    <row r="140" spans="2:11">
      <c r="B140" t="s">
        <v>3106</v>
      </c>
      <c r="C140" t="s">
        <v>3107</v>
      </c>
      <c r="D140" t="s">
        <v>2881</v>
      </c>
      <c r="E140" t="s">
        <v>106</v>
      </c>
      <c r="F140" s="86">
        <v>44985</v>
      </c>
      <c r="G140" s="77">
        <v>329893.60837500001</v>
      </c>
      <c r="H140" s="77">
        <v>-6.3342099999999997</v>
      </c>
      <c r="I140" s="77">
        <v>-20.896153633999997</v>
      </c>
      <c r="J140" s="78">
        <f t="shared" ref="J140:J203" si="2">I140/$I$11</f>
        <v>2.2215798220872741E-3</v>
      </c>
      <c r="K140" s="78">
        <f>I140/'סכום נכסי הקרן'!$C$42</f>
        <v>-1.5722858048703673E-5</v>
      </c>
    </row>
    <row r="141" spans="2:11">
      <c r="B141" t="s">
        <v>3106</v>
      </c>
      <c r="C141" t="s">
        <v>3108</v>
      </c>
      <c r="D141" t="s">
        <v>2881</v>
      </c>
      <c r="E141" t="s">
        <v>106</v>
      </c>
      <c r="F141" s="86">
        <v>44985</v>
      </c>
      <c r="G141" s="77">
        <v>1269852.2725</v>
      </c>
      <c r="H141" s="77">
        <v>-6.3342099999999997</v>
      </c>
      <c r="I141" s="77">
        <v>-80.435108487000008</v>
      </c>
      <c r="J141" s="78">
        <f t="shared" si="2"/>
        <v>8.5514787616879796E-3</v>
      </c>
      <c r="K141" s="78">
        <f>I141/'סכום נכסי הקרן'!$C$42</f>
        <v>-6.0521654608025323E-5</v>
      </c>
    </row>
    <row r="142" spans="2:11">
      <c r="B142" t="s">
        <v>3109</v>
      </c>
      <c r="C142" t="s">
        <v>3110</v>
      </c>
      <c r="D142" t="s">
        <v>2881</v>
      </c>
      <c r="E142" t="s">
        <v>106</v>
      </c>
      <c r="F142" s="86">
        <v>44991</v>
      </c>
      <c r="G142" s="77">
        <v>761911.36349999998</v>
      </c>
      <c r="H142" s="77">
        <v>-6.3028579999999996</v>
      </c>
      <c r="I142" s="77">
        <v>-48.022188743999997</v>
      </c>
      <c r="J142" s="78">
        <f t="shared" si="2"/>
        <v>5.1054910580553125E-3</v>
      </c>
      <c r="K142" s="78">
        <f>I142/'סכום נכסי הקרן'!$C$42</f>
        <v>-3.6133255432302942E-5</v>
      </c>
    </row>
    <row r="143" spans="2:11">
      <c r="B143" t="s">
        <v>3111</v>
      </c>
      <c r="C143" t="s">
        <v>3112</v>
      </c>
      <c r="D143" t="s">
        <v>2881</v>
      </c>
      <c r="E143" t="s">
        <v>106</v>
      </c>
      <c r="F143" s="86">
        <v>44985</v>
      </c>
      <c r="G143" s="77">
        <v>136287.36001400001</v>
      </c>
      <c r="H143" s="77">
        <v>-6.3223719999999997</v>
      </c>
      <c r="I143" s="77">
        <v>-8.6165944770000014</v>
      </c>
      <c r="J143" s="78">
        <f t="shared" si="2"/>
        <v>9.1607540605297285E-4</v>
      </c>
      <c r="K143" s="78">
        <f>I143/'סכום נכסי הקרן'!$C$42</f>
        <v>-6.4833698200170447E-6</v>
      </c>
    </row>
    <row r="144" spans="2:11">
      <c r="B144" t="s">
        <v>3113</v>
      </c>
      <c r="C144" t="s">
        <v>3114</v>
      </c>
      <c r="D144" t="s">
        <v>2881</v>
      </c>
      <c r="E144" t="s">
        <v>106</v>
      </c>
      <c r="F144" s="86">
        <v>44985</v>
      </c>
      <c r="G144" s="77">
        <v>329939.26838999998</v>
      </c>
      <c r="H144" s="77">
        <v>-6.3194939999999997</v>
      </c>
      <c r="I144" s="77">
        <v>-20.850493619000002</v>
      </c>
      <c r="J144" s="78">
        <f t="shared" si="2"/>
        <v>2.2167254661241199E-3</v>
      </c>
      <c r="K144" s="78">
        <f>I144/'סכום נכסי הקרן'!$C$42</f>
        <v>-1.568850215972425E-5</v>
      </c>
    </row>
    <row r="145" spans="2:11">
      <c r="B145" t="s">
        <v>3115</v>
      </c>
      <c r="C145" t="s">
        <v>3116</v>
      </c>
      <c r="D145" t="s">
        <v>2881</v>
      </c>
      <c r="E145" t="s">
        <v>106</v>
      </c>
      <c r="F145" s="86">
        <v>44985</v>
      </c>
      <c r="G145" s="77">
        <v>1254324.445664</v>
      </c>
      <c r="H145" s="77">
        <v>-6.2724320000000002</v>
      </c>
      <c r="I145" s="77">
        <v>-78.67664996500001</v>
      </c>
      <c r="J145" s="78">
        <f t="shared" si="2"/>
        <v>8.3645278022493833E-3</v>
      </c>
      <c r="K145" s="78">
        <f>I145/'סכום נכסי הקרן'!$C$42</f>
        <v>-5.9198540593350715E-5</v>
      </c>
    </row>
    <row r="146" spans="2:11">
      <c r="B146" t="s">
        <v>3115</v>
      </c>
      <c r="C146" t="s">
        <v>3117</v>
      </c>
      <c r="D146" t="s">
        <v>2881</v>
      </c>
      <c r="E146" t="s">
        <v>106</v>
      </c>
      <c r="F146" s="86">
        <v>44985</v>
      </c>
      <c r="G146" s="77">
        <v>9090.0936739999997</v>
      </c>
      <c r="H146" s="77">
        <v>-6.2724320000000002</v>
      </c>
      <c r="I146" s="77">
        <v>-0.57016995199999998</v>
      </c>
      <c r="J146" s="78">
        <f t="shared" si="2"/>
        <v>6.061776165651203E-5</v>
      </c>
      <c r="K146" s="78">
        <f>I146/'סכום נכסי הקרן'!$C$42</f>
        <v>-4.290120266126766E-7</v>
      </c>
    </row>
    <row r="147" spans="2:11">
      <c r="B147" t="s">
        <v>3118</v>
      </c>
      <c r="C147" t="s">
        <v>3119</v>
      </c>
      <c r="D147" t="s">
        <v>2881</v>
      </c>
      <c r="E147" t="s">
        <v>106</v>
      </c>
      <c r="F147" s="86">
        <v>44991</v>
      </c>
      <c r="G147" s="77">
        <v>363633.92489199998</v>
      </c>
      <c r="H147" s="77">
        <v>-6.2322810000000004</v>
      </c>
      <c r="I147" s="77">
        <v>-22.662688728000003</v>
      </c>
      <c r="J147" s="78">
        <f t="shared" si="2"/>
        <v>2.4093894443066441E-3</v>
      </c>
      <c r="K147" s="78">
        <f>I147/'סכום נכסי הקרן'!$C$42</f>
        <v>-1.7052049104986057E-5</v>
      </c>
    </row>
    <row r="148" spans="2:11">
      <c r="B148" t="s">
        <v>3120</v>
      </c>
      <c r="C148" t="s">
        <v>3121</v>
      </c>
      <c r="D148" t="s">
        <v>2881</v>
      </c>
      <c r="E148" t="s">
        <v>106</v>
      </c>
      <c r="F148" s="86">
        <v>45035</v>
      </c>
      <c r="G148" s="77">
        <v>1463540.460795</v>
      </c>
      <c r="H148" s="77">
        <v>-6.1492779999999998</v>
      </c>
      <c r="I148" s="77">
        <v>-89.997171698000002</v>
      </c>
      <c r="J148" s="78">
        <f t="shared" si="2"/>
        <v>9.5680719136696183E-3</v>
      </c>
      <c r="K148" s="78">
        <f>I148/'סכום נכסי הקרן'!$C$42</f>
        <v>-6.7716421891639788E-5</v>
      </c>
    </row>
    <row r="149" spans="2:11">
      <c r="B149" t="s">
        <v>3122</v>
      </c>
      <c r="C149" t="s">
        <v>3123</v>
      </c>
      <c r="D149" t="s">
        <v>2881</v>
      </c>
      <c r="E149" t="s">
        <v>106</v>
      </c>
      <c r="F149" s="86">
        <v>45035</v>
      </c>
      <c r="G149" s="77">
        <v>306519.75008000003</v>
      </c>
      <c r="H149" s="77">
        <v>-6.119923</v>
      </c>
      <c r="I149" s="77">
        <v>-18.758771356</v>
      </c>
      <c r="J149" s="78">
        <f t="shared" si="2"/>
        <v>1.9943434883552282E-3</v>
      </c>
      <c r="K149" s="78">
        <f>I149/'סכום נכסי הקרן'!$C$42</f>
        <v>-1.4114631063899678E-5</v>
      </c>
    </row>
    <row r="150" spans="2:11">
      <c r="B150" t="s">
        <v>3122</v>
      </c>
      <c r="C150" t="s">
        <v>3124</v>
      </c>
      <c r="D150" t="s">
        <v>2881</v>
      </c>
      <c r="E150" t="s">
        <v>106</v>
      </c>
      <c r="F150" s="86">
        <v>45035</v>
      </c>
      <c r="G150" s="77">
        <v>637693.53280000004</v>
      </c>
      <c r="H150" s="77">
        <v>-6.119923</v>
      </c>
      <c r="I150" s="77">
        <v>-39.026350418</v>
      </c>
      <c r="J150" s="78">
        <f t="shared" si="2"/>
        <v>4.1490962469411972E-3</v>
      </c>
      <c r="K150" s="78">
        <f>I150/'סכום נכסי הקרן'!$C$42</f>
        <v>-2.9364531795114064E-5</v>
      </c>
    </row>
    <row r="151" spans="2:11">
      <c r="B151" t="s">
        <v>3125</v>
      </c>
      <c r="C151" t="s">
        <v>3126</v>
      </c>
      <c r="D151" t="s">
        <v>2881</v>
      </c>
      <c r="E151" t="s">
        <v>106</v>
      </c>
      <c r="F151" s="86">
        <v>45035</v>
      </c>
      <c r="G151" s="77">
        <v>1093131.0181120001</v>
      </c>
      <c r="H151" s="77">
        <v>-6.119923</v>
      </c>
      <c r="I151" s="77">
        <v>-66.898771857</v>
      </c>
      <c r="J151" s="78">
        <f t="shared" si="2"/>
        <v>7.1123597329467844E-3</v>
      </c>
      <c r="K151" s="78">
        <f>I151/'סכום נכסי הקרן'!$C$42</f>
        <v>-5.0336531400151137E-5</v>
      </c>
    </row>
    <row r="152" spans="2:11">
      <c r="B152" t="s">
        <v>3127</v>
      </c>
      <c r="C152" t="s">
        <v>3128</v>
      </c>
      <c r="D152" t="s">
        <v>2881</v>
      </c>
      <c r="E152" t="s">
        <v>106</v>
      </c>
      <c r="F152" s="86">
        <v>44991</v>
      </c>
      <c r="G152" s="77">
        <v>1093433.322044</v>
      </c>
      <c r="H152" s="77">
        <v>-6.170604</v>
      </c>
      <c r="I152" s="77">
        <v>-67.471436178999994</v>
      </c>
      <c r="J152" s="78">
        <f t="shared" si="2"/>
        <v>7.1732426841763569E-3</v>
      </c>
      <c r="K152" s="78">
        <f>I152/'סכום נכסי הקרן'!$C$42</f>
        <v>-5.0767420261425239E-5</v>
      </c>
    </row>
    <row r="153" spans="2:11">
      <c r="B153" t="s">
        <v>3129</v>
      </c>
      <c r="C153" t="s">
        <v>3130</v>
      </c>
      <c r="D153" t="s">
        <v>2881</v>
      </c>
      <c r="E153" t="s">
        <v>106</v>
      </c>
      <c r="F153" s="86">
        <v>45007</v>
      </c>
      <c r="G153" s="77">
        <v>440406.06468000001</v>
      </c>
      <c r="H153" s="77">
        <v>-6.1549469999999999</v>
      </c>
      <c r="I153" s="77">
        <v>-27.106759867000001</v>
      </c>
      <c r="J153" s="78">
        <f t="shared" si="2"/>
        <v>2.8818619836671294E-3</v>
      </c>
      <c r="K153" s="78">
        <f>I153/'סכום נכסי הקרן'!$C$42</f>
        <v>-2.039589414463714E-5</v>
      </c>
    </row>
    <row r="154" spans="2:11">
      <c r="B154" t="s">
        <v>3129</v>
      </c>
      <c r="C154" t="s">
        <v>3131</v>
      </c>
      <c r="D154" t="s">
        <v>2881</v>
      </c>
      <c r="E154" t="s">
        <v>106</v>
      </c>
      <c r="F154" s="86">
        <v>45007</v>
      </c>
      <c r="G154" s="77">
        <v>381430.22862000001</v>
      </c>
      <c r="H154" s="77">
        <v>-6.1549469999999999</v>
      </c>
      <c r="I154" s="77">
        <v>-23.476828378999997</v>
      </c>
      <c r="J154" s="78">
        <f t="shared" si="2"/>
        <v>2.4959449057902292E-3</v>
      </c>
      <c r="K154" s="78">
        <f>I154/'סכום נכסי הקרן'!$C$42</f>
        <v>-1.7664630845563724E-5</v>
      </c>
    </row>
    <row r="155" spans="2:11">
      <c r="B155" t="s">
        <v>3129</v>
      </c>
      <c r="C155" t="s">
        <v>3132</v>
      </c>
      <c r="D155" t="s">
        <v>2881</v>
      </c>
      <c r="E155" t="s">
        <v>106</v>
      </c>
      <c r="F155" s="86">
        <v>45007</v>
      </c>
      <c r="G155" s="77">
        <v>318934.94305</v>
      </c>
      <c r="H155" s="77">
        <v>-6.1549469999999999</v>
      </c>
      <c r="I155" s="77">
        <v>-19.630276709999997</v>
      </c>
      <c r="J155" s="78">
        <f t="shared" si="2"/>
        <v>2.0869977989618066E-3</v>
      </c>
      <c r="K155" s="78">
        <f>I155/'סכום נכסי הקרן'!$C$42</f>
        <v>-1.4770376384767335E-5</v>
      </c>
    </row>
    <row r="156" spans="2:11">
      <c r="B156" t="s">
        <v>3133</v>
      </c>
      <c r="C156" t="s">
        <v>3134</v>
      </c>
      <c r="D156" t="s">
        <v>2881</v>
      </c>
      <c r="E156" t="s">
        <v>106</v>
      </c>
      <c r="F156" s="86">
        <v>45036</v>
      </c>
      <c r="G156" s="77">
        <v>880812.12936000002</v>
      </c>
      <c r="H156" s="77">
        <v>-6.0836269999999999</v>
      </c>
      <c r="I156" s="77">
        <v>-53.585327299999996</v>
      </c>
      <c r="J156" s="78">
        <f t="shared" si="2"/>
        <v>5.6969375309304047E-3</v>
      </c>
      <c r="K156" s="78">
        <f>I156/'סכום נכסי הקרן'!$C$42</f>
        <v>-4.0319118503243369E-5</v>
      </c>
    </row>
    <row r="157" spans="2:11">
      <c r="B157" t="s">
        <v>3135</v>
      </c>
      <c r="C157" t="s">
        <v>3136</v>
      </c>
      <c r="D157" t="s">
        <v>2881</v>
      </c>
      <c r="E157" t="s">
        <v>106</v>
      </c>
      <c r="F157" s="86">
        <v>45055</v>
      </c>
      <c r="G157" s="77">
        <v>1068890.4609600001</v>
      </c>
      <c r="H157" s="77">
        <v>-5.9540110000000004</v>
      </c>
      <c r="I157" s="77">
        <v>-63.641856154999999</v>
      </c>
      <c r="J157" s="78">
        <f t="shared" si="2"/>
        <v>6.7660999220488793E-3</v>
      </c>
      <c r="K157" s="78">
        <f>I157/'סכום נכסי הקרן'!$C$42</f>
        <v>-4.7885935747187527E-5</v>
      </c>
    </row>
    <row r="158" spans="2:11">
      <c r="B158" t="s">
        <v>3137</v>
      </c>
      <c r="C158" t="s">
        <v>3138</v>
      </c>
      <c r="D158" t="s">
        <v>2881</v>
      </c>
      <c r="E158" t="s">
        <v>106</v>
      </c>
      <c r="F158" s="86">
        <v>45055</v>
      </c>
      <c r="G158" s="77">
        <v>890742.05079999997</v>
      </c>
      <c r="H158" s="77">
        <v>-5.9540110000000004</v>
      </c>
      <c r="I158" s="77">
        <v>-53.034880128999994</v>
      </c>
      <c r="J158" s="78">
        <f t="shared" si="2"/>
        <v>5.6384166016896801E-3</v>
      </c>
      <c r="K158" s="78">
        <f>I158/'סכום נכסי הקרן'!$C$42</f>
        <v>-3.9904946455864198E-5</v>
      </c>
    </row>
    <row r="159" spans="2:11">
      <c r="B159" t="s">
        <v>3139</v>
      </c>
      <c r="C159" t="s">
        <v>3140</v>
      </c>
      <c r="D159" t="s">
        <v>2881</v>
      </c>
      <c r="E159" t="s">
        <v>106</v>
      </c>
      <c r="F159" s="86">
        <v>45036</v>
      </c>
      <c r="G159" s="77">
        <v>440771.34480000002</v>
      </c>
      <c r="H159" s="77">
        <v>-5.9957130000000003</v>
      </c>
      <c r="I159" s="77">
        <v>-26.427383530000004</v>
      </c>
      <c r="J159" s="78">
        <f t="shared" si="2"/>
        <v>2.8096339177599663E-3</v>
      </c>
      <c r="K159" s="78">
        <f>I159/'סכום נכסי הקרן'!$C$42</f>
        <v>-1.9884712139786304E-5</v>
      </c>
    </row>
    <row r="160" spans="2:11">
      <c r="B160" t="s">
        <v>3139</v>
      </c>
      <c r="C160" t="s">
        <v>3141</v>
      </c>
      <c r="D160" t="s">
        <v>2881</v>
      </c>
      <c r="E160" t="s">
        <v>106</v>
      </c>
      <c r="F160" s="86">
        <v>45036</v>
      </c>
      <c r="G160" s="77">
        <v>508995.45760000008</v>
      </c>
      <c r="H160" s="77">
        <v>-5.9957130000000003</v>
      </c>
      <c r="I160" s="77">
        <v>-30.517905330000001</v>
      </c>
      <c r="J160" s="78">
        <f t="shared" si="2"/>
        <v>3.2445187703436505E-3</v>
      </c>
      <c r="K160" s="78">
        <f>I160/'סכום נכסי הקרן'!$C$42</f>
        <v>-2.2962536639596724E-5</v>
      </c>
    </row>
    <row r="161" spans="2:11">
      <c r="B161" t="s">
        <v>3142</v>
      </c>
      <c r="C161" t="s">
        <v>3143</v>
      </c>
      <c r="D161" t="s">
        <v>2881</v>
      </c>
      <c r="E161" t="s">
        <v>106</v>
      </c>
      <c r="F161" s="86">
        <v>45036</v>
      </c>
      <c r="G161" s="77">
        <v>636244.32200000004</v>
      </c>
      <c r="H161" s="77">
        <v>-5.9957130000000003</v>
      </c>
      <c r="I161" s="77">
        <v>-38.147381662999997</v>
      </c>
      <c r="J161" s="78">
        <f t="shared" si="2"/>
        <v>4.0556484629827201E-3</v>
      </c>
      <c r="K161" s="78">
        <f>I161/'סכום נכסי הקרן'!$C$42</f>
        <v>-2.8703170799872119E-5</v>
      </c>
    </row>
    <row r="162" spans="2:11">
      <c r="B162" t="s">
        <v>3142</v>
      </c>
      <c r="C162" t="s">
        <v>3144</v>
      </c>
      <c r="D162" t="s">
        <v>2881</v>
      </c>
      <c r="E162" t="s">
        <v>106</v>
      </c>
      <c r="F162" s="86">
        <v>45036</v>
      </c>
      <c r="G162" s="77">
        <v>550964.18099999998</v>
      </c>
      <c r="H162" s="77">
        <v>-5.9957130000000003</v>
      </c>
      <c r="I162" s="77">
        <v>-33.034229412000002</v>
      </c>
      <c r="J162" s="78">
        <f t="shared" si="2"/>
        <v>3.5120423971467998E-3</v>
      </c>
      <c r="K162" s="78">
        <f>I162/'סכום נכסי הקרן'!$C$42</f>
        <v>-2.4855890174356663E-5</v>
      </c>
    </row>
    <row r="163" spans="2:11">
      <c r="B163" t="s">
        <v>3145</v>
      </c>
      <c r="C163" t="s">
        <v>3146</v>
      </c>
      <c r="D163" t="s">
        <v>2881</v>
      </c>
      <c r="E163" t="s">
        <v>106</v>
      </c>
      <c r="F163" s="86">
        <v>45036</v>
      </c>
      <c r="G163" s="77">
        <v>440771.34480000002</v>
      </c>
      <c r="H163" s="77">
        <v>-5.9957130000000003</v>
      </c>
      <c r="I163" s="77">
        <v>-26.427383530000004</v>
      </c>
      <c r="J163" s="78">
        <f t="shared" si="2"/>
        <v>2.8096339177599663E-3</v>
      </c>
      <c r="K163" s="78">
        <f>I163/'סכום נכסי הקרן'!$C$42</f>
        <v>-1.9884712139786304E-5</v>
      </c>
    </row>
    <row r="164" spans="2:11">
      <c r="B164" t="s">
        <v>3147</v>
      </c>
      <c r="C164" t="s">
        <v>3148</v>
      </c>
      <c r="D164" t="s">
        <v>2881</v>
      </c>
      <c r="E164" t="s">
        <v>106</v>
      </c>
      <c r="F164" s="86">
        <v>45061</v>
      </c>
      <c r="G164" s="77">
        <v>1145239.7796</v>
      </c>
      <c r="H164" s="77">
        <v>-5.9887620000000004</v>
      </c>
      <c r="I164" s="77">
        <v>-68.585689665000004</v>
      </c>
      <c r="J164" s="78">
        <f t="shared" si="2"/>
        <v>7.2917048234075847E-3</v>
      </c>
      <c r="K164" s="78">
        <f>I164/'סכום נכסי הקרן'!$C$42</f>
        <v>-5.1605816154636229E-5</v>
      </c>
    </row>
    <row r="165" spans="2:11">
      <c r="B165" t="s">
        <v>3149</v>
      </c>
      <c r="C165" t="s">
        <v>3150</v>
      </c>
      <c r="D165" t="s">
        <v>2881</v>
      </c>
      <c r="E165" t="s">
        <v>106</v>
      </c>
      <c r="F165" s="86">
        <v>45055</v>
      </c>
      <c r="G165" s="77">
        <v>1349210.569812</v>
      </c>
      <c r="H165" s="77">
        <v>-5.9247500000000004</v>
      </c>
      <c r="I165" s="77">
        <v>-79.937354166000006</v>
      </c>
      <c r="J165" s="78">
        <f t="shared" si="2"/>
        <v>8.498559886029872E-3</v>
      </c>
      <c r="K165" s="78">
        <f>I165/'סכום נכסי הקרן'!$C$42</f>
        <v>-6.0147130153942154E-5</v>
      </c>
    </row>
    <row r="166" spans="2:11">
      <c r="B166" t="s">
        <v>3151</v>
      </c>
      <c r="C166" t="s">
        <v>3152</v>
      </c>
      <c r="D166" t="s">
        <v>2881</v>
      </c>
      <c r="E166" t="s">
        <v>106</v>
      </c>
      <c r="F166" s="86">
        <v>44984</v>
      </c>
      <c r="G166" s="77">
        <v>331035.10875000001</v>
      </c>
      <c r="H166" s="77">
        <v>-5.9675399999999996</v>
      </c>
      <c r="I166" s="77">
        <v>-19.754653258999998</v>
      </c>
      <c r="J166" s="78">
        <f t="shared" si="2"/>
        <v>2.1002209230084096E-3</v>
      </c>
      <c r="K166" s="78">
        <f>I166/'סכום נכסי הקרן'!$C$42</f>
        <v>-1.4863960824218085E-5</v>
      </c>
    </row>
    <row r="167" spans="2:11">
      <c r="B167" t="s">
        <v>3153</v>
      </c>
      <c r="C167" t="s">
        <v>3154</v>
      </c>
      <c r="D167" t="s">
        <v>2881</v>
      </c>
      <c r="E167" t="s">
        <v>106</v>
      </c>
      <c r="F167" s="86">
        <v>45061</v>
      </c>
      <c r="G167" s="77">
        <v>441988.94520000002</v>
      </c>
      <c r="H167" s="77">
        <v>-5.6967819999999998</v>
      </c>
      <c r="I167" s="77">
        <v>-25.179148303999998</v>
      </c>
      <c r="J167" s="78">
        <f t="shared" si="2"/>
        <v>2.676927476188435E-3</v>
      </c>
      <c r="K167" s="78">
        <f>I167/'סכום נכסי הקרן'!$C$42</f>
        <v>-1.8945504589270567E-5</v>
      </c>
    </row>
    <row r="168" spans="2:11">
      <c r="B168" t="s">
        <v>3155</v>
      </c>
      <c r="C168" t="s">
        <v>3156</v>
      </c>
      <c r="D168" t="s">
        <v>2881</v>
      </c>
      <c r="E168" t="s">
        <v>106</v>
      </c>
      <c r="F168" s="86">
        <v>45061</v>
      </c>
      <c r="G168" s="77">
        <v>662983.41780000005</v>
      </c>
      <c r="H168" s="77">
        <v>-5.6967819999999998</v>
      </c>
      <c r="I168" s="77">
        <v>-37.768722456000006</v>
      </c>
      <c r="J168" s="78">
        <f t="shared" si="2"/>
        <v>4.0153912142826534E-3</v>
      </c>
      <c r="K168" s="78">
        <f>I168/'סכום נכסי הקרן'!$C$42</f>
        <v>-2.8418256883905858E-5</v>
      </c>
    </row>
    <row r="169" spans="2:11">
      <c r="B169" t="s">
        <v>3157</v>
      </c>
      <c r="C169" t="s">
        <v>3158</v>
      </c>
      <c r="D169" t="s">
        <v>2881</v>
      </c>
      <c r="E169" t="s">
        <v>106</v>
      </c>
      <c r="F169" s="86">
        <v>45061</v>
      </c>
      <c r="G169" s="77">
        <v>1276003.8060000001</v>
      </c>
      <c r="H169" s="77">
        <v>-5.6967819999999998</v>
      </c>
      <c r="I169" s="77">
        <v>-72.691159849999991</v>
      </c>
      <c r="J169" s="78">
        <f t="shared" si="2"/>
        <v>7.7281789172971302E-3</v>
      </c>
      <c r="K169" s="78">
        <f>I169/'סכום נכסי הקרן'!$C$42</f>
        <v>-5.4694888242855924E-5</v>
      </c>
    </row>
    <row r="170" spans="2:11">
      <c r="B170" t="s">
        <v>3159</v>
      </c>
      <c r="C170" t="s">
        <v>3160</v>
      </c>
      <c r="D170" t="s">
        <v>2881</v>
      </c>
      <c r="E170" t="s">
        <v>106</v>
      </c>
      <c r="F170" s="86">
        <v>45061</v>
      </c>
      <c r="G170" s="77">
        <v>884391.87453599984</v>
      </c>
      <c r="H170" s="77">
        <v>-5.6473060000000004</v>
      </c>
      <c r="I170" s="77">
        <v>-49.944312470999989</v>
      </c>
      <c r="J170" s="78">
        <f t="shared" si="2"/>
        <v>5.3098421248712856E-3</v>
      </c>
      <c r="K170" s="78">
        <f>I170/'סכום נכסי הקרן'!$C$42</f>
        <v>-3.757951578437526E-5</v>
      </c>
    </row>
    <row r="171" spans="2:11">
      <c r="B171" t="s">
        <v>3161</v>
      </c>
      <c r="C171" t="s">
        <v>3162</v>
      </c>
      <c r="D171" t="s">
        <v>2881</v>
      </c>
      <c r="E171" t="s">
        <v>106</v>
      </c>
      <c r="F171" s="86">
        <v>45005</v>
      </c>
      <c r="G171" s="77">
        <v>498196.42366499995</v>
      </c>
      <c r="H171" s="77">
        <v>-5.5763870000000004</v>
      </c>
      <c r="I171" s="77">
        <v>-27.781361262999994</v>
      </c>
      <c r="J171" s="78">
        <f t="shared" si="2"/>
        <v>2.9535824005225545E-3</v>
      </c>
      <c r="K171" s="78">
        <f>I171/'סכום נכסי הקרן'!$C$42</f>
        <v>-2.0903483348590312E-5</v>
      </c>
    </row>
    <row r="172" spans="2:11">
      <c r="B172" t="s">
        <v>3163</v>
      </c>
      <c r="C172" t="s">
        <v>3164</v>
      </c>
      <c r="D172" t="s">
        <v>2881</v>
      </c>
      <c r="E172" t="s">
        <v>106</v>
      </c>
      <c r="F172" s="86">
        <v>45105</v>
      </c>
      <c r="G172" s="77">
        <v>717121.16929600004</v>
      </c>
      <c r="H172" s="77">
        <v>-5.5838049999999999</v>
      </c>
      <c r="I172" s="77">
        <v>-40.042644527999997</v>
      </c>
      <c r="J172" s="78">
        <f t="shared" si="2"/>
        <v>4.2571438105085194E-3</v>
      </c>
      <c r="K172" s="78">
        <f>I172/'סכום נכסי הקרן'!$C$42</f>
        <v>-3.0129220278322007E-5</v>
      </c>
    </row>
    <row r="173" spans="2:11">
      <c r="B173" t="s">
        <v>3165</v>
      </c>
      <c r="C173" t="s">
        <v>3166</v>
      </c>
      <c r="D173" t="s">
        <v>2881</v>
      </c>
      <c r="E173" t="s">
        <v>106</v>
      </c>
      <c r="F173" s="86">
        <v>45106</v>
      </c>
      <c r="G173" s="77">
        <v>435753.54216800001</v>
      </c>
      <c r="H173" s="77">
        <v>-5.1846410000000001</v>
      </c>
      <c r="I173" s="77">
        <v>-22.592255507999997</v>
      </c>
      <c r="J173" s="78">
        <f t="shared" si="2"/>
        <v>2.4019013188316262E-3</v>
      </c>
      <c r="K173" s="78">
        <f>I173/'סכום נכסי הקרן'!$C$42</f>
        <v>-1.6999053154660955E-5</v>
      </c>
    </row>
    <row r="174" spans="2:11">
      <c r="B174" t="s">
        <v>3167</v>
      </c>
      <c r="C174" t="s">
        <v>3168</v>
      </c>
      <c r="D174" t="s">
        <v>2881</v>
      </c>
      <c r="E174" t="s">
        <v>106</v>
      </c>
      <c r="F174" s="86">
        <v>45106</v>
      </c>
      <c r="G174" s="77">
        <v>1055218.1666550001</v>
      </c>
      <c r="H174" s="77">
        <v>-5.0981639999999997</v>
      </c>
      <c r="I174" s="77">
        <v>-53.796751432999997</v>
      </c>
      <c r="J174" s="78">
        <f t="shared" si="2"/>
        <v>5.7194151407337157E-3</v>
      </c>
      <c r="K174" s="78">
        <f>I174/'סכום נכסי הקרן'!$C$42</f>
        <v>-4.0478200011230588E-5</v>
      </c>
    </row>
    <row r="175" spans="2:11">
      <c r="B175" t="s">
        <v>3169</v>
      </c>
      <c r="C175" t="s">
        <v>3170</v>
      </c>
      <c r="D175" t="s">
        <v>2881</v>
      </c>
      <c r="E175" t="s">
        <v>106</v>
      </c>
      <c r="F175" s="86">
        <v>45138</v>
      </c>
      <c r="G175" s="77">
        <v>833911.683953</v>
      </c>
      <c r="H175" s="77">
        <v>-4.6942180000000002</v>
      </c>
      <c r="I175" s="77">
        <v>-39.145628303999999</v>
      </c>
      <c r="J175" s="78">
        <f t="shared" si="2"/>
        <v>4.1617773053503233E-3</v>
      </c>
      <c r="K175" s="78">
        <f>I175/'סכום נכסי הקרן'!$C$42</f>
        <v>-2.9454279856062277E-5</v>
      </c>
    </row>
    <row r="176" spans="2:11">
      <c r="B176" t="s">
        <v>3171</v>
      </c>
      <c r="C176" t="s">
        <v>3172</v>
      </c>
      <c r="D176" t="s">
        <v>2881</v>
      </c>
      <c r="E176" t="s">
        <v>106</v>
      </c>
      <c r="F176" s="86">
        <v>45106</v>
      </c>
      <c r="G176" s="77">
        <v>643801.9203</v>
      </c>
      <c r="H176" s="77">
        <v>-4.6964779999999999</v>
      </c>
      <c r="I176" s="77">
        <v>-30.236017458999999</v>
      </c>
      <c r="J176" s="78">
        <f t="shared" si="2"/>
        <v>3.2145497905364867E-3</v>
      </c>
      <c r="K176" s="78">
        <f>I176/'סכום נכסי הקרן'!$C$42</f>
        <v>-2.2750436218676538E-5</v>
      </c>
    </row>
    <row r="177" spans="2:11">
      <c r="B177" t="s">
        <v>3173</v>
      </c>
      <c r="C177" t="s">
        <v>3174</v>
      </c>
      <c r="D177" t="s">
        <v>2881</v>
      </c>
      <c r="E177" t="s">
        <v>106</v>
      </c>
      <c r="F177" s="86">
        <v>45132</v>
      </c>
      <c r="G177" s="77">
        <v>285753.25345999998</v>
      </c>
      <c r="H177" s="77">
        <v>-4.3424469999999999</v>
      </c>
      <c r="I177" s="77">
        <v>-12.408683400000001</v>
      </c>
      <c r="J177" s="78">
        <f t="shared" si="2"/>
        <v>1.3192322923609931E-3</v>
      </c>
      <c r="K177" s="78">
        <f>I177/'סכום נכסי הקרן'!$C$42</f>
        <v>-9.336644967620249E-6</v>
      </c>
    </row>
    <row r="178" spans="2:11">
      <c r="B178" t="s">
        <v>3175</v>
      </c>
      <c r="C178" t="s">
        <v>3176</v>
      </c>
      <c r="D178" t="s">
        <v>2881</v>
      </c>
      <c r="E178" t="s">
        <v>106</v>
      </c>
      <c r="F178" s="86">
        <v>45132</v>
      </c>
      <c r="G178" s="77">
        <v>277259.67674999998</v>
      </c>
      <c r="H178" s="77">
        <v>-4.0698790000000002</v>
      </c>
      <c r="I178" s="77">
        <v>-11.284133113999999</v>
      </c>
      <c r="J178" s="78">
        <f t="shared" si="2"/>
        <v>1.1996754462515185E-3</v>
      </c>
      <c r="K178" s="78">
        <f>I178/'סכום נכסי הקרן'!$C$42</f>
        <v>-8.4905014703481838E-6</v>
      </c>
    </row>
    <row r="179" spans="2:11">
      <c r="B179" t="s">
        <v>3177</v>
      </c>
      <c r="C179" t="s">
        <v>3178</v>
      </c>
      <c r="D179" t="s">
        <v>2881</v>
      </c>
      <c r="E179" t="s">
        <v>106</v>
      </c>
      <c r="F179" s="86">
        <v>45132</v>
      </c>
      <c r="G179" s="77">
        <v>815036.00914700003</v>
      </c>
      <c r="H179" s="77">
        <v>-4.0472289999999997</v>
      </c>
      <c r="I179" s="77">
        <v>-32.986375160000001</v>
      </c>
      <c r="J179" s="78">
        <f t="shared" si="2"/>
        <v>3.5069547603258635E-3</v>
      </c>
      <c r="K179" s="78">
        <f>I179/'סכום נכסי הקרן'!$C$42</f>
        <v>-2.4819883279288727E-5</v>
      </c>
    </row>
    <row r="180" spans="2:11">
      <c r="B180" t="s">
        <v>3179</v>
      </c>
      <c r="C180" t="s">
        <v>3180</v>
      </c>
      <c r="D180" t="s">
        <v>2881</v>
      </c>
      <c r="E180" t="s">
        <v>106</v>
      </c>
      <c r="F180" s="86">
        <v>45132</v>
      </c>
      <c r="G180" s="77">
        <v>447602.08304400003</v>
      </c>
      <c r="H180" s="77">
        <v>-4.0387380000000004</v>
      </c>
      <c r="I180" s="77">
        <v>-18.077475707000001</v>
      </c>
      <c r="J180" s="78">
        <f t="shared" si="2"/>
        <v>1.9219113703107112E-3</v>
      </c>
      <c r="K180" s="78">
        <f>I180/'סכום נכסי הקרן'!$C$42</f>
        <v>-1.3602004914319827E-5</v>
      </c>
    </row>
    <row r="181" spans="2:11">
      <c r="B181" t="s">
        <v>3181</v>
      </c>
      <c r="C181" t="s">
        <v>3182</v>
      </c>
      <c r="D181" t="s">
        <v>2881</v>
      </c>
      <c r="E181" t="s">
        <v>106</v>
      </c>
      <c r="F181" s="86">
        <v>45133</v>
      </c>
      <c r="G181" s="77">
        <v>876570.32368100004</v>
      </c>
      <c r="H181" s="77">
        <v>-3.9904630000000001</v>
      </c>
      <c r="I181" s="77">
        <v>-34.979215364999995</v>
      </c>
      <c r="J181" s="78">
        <f t="shared" si="2"/>
        <v>3.7188240672622699E-3</v>
      </c>
      <c r="K181" s="78">
        <f>I181/'סכום נכסי הקרן'!$C$42</f>
        <v>-2.6319352713030945E-5</v>
      </c>
    </row>
    <row r="182" spans="2:11">
      <c r="B182" t="s">
        <v>3183</v>
      </c>
      <c r="C182" t="s">
        <v>3184</v>
      </c>
      <c r="D182" t="s">
        <v>2881</v>
      </c>
      <c r="E182" t="s">
        <v>106</v>
      </c>
      <c r="F182" s="86">
        <v>45132</v>
      </c>
      <c r="G182" s="77">
        <v>336066.84240299999</v>
      </c>
      <c r="H182" s="77">
        <v>-3.925656</v>
      </c>
      <c r="I182" s="77">
        <v>-13.192826659999998</v>
      </c>
      <c r="J182" s="78">
        <f t="shared" si="2"/>
        <v>1.4025986800012176E-3</v>
      </c>
      <c r="K182" s="78">
        <f>I182/'סכום נכסי הקרן'!$C$42</f>
        <v>-9.9266565737163731E-6</v>
      </c>
    </row>
    <row r="183" spans="2:11">
      <c r="B183" t="s">
        <v>3185</v>
      </c>
      <c r="C183" t="s">
        <v>3186</v>
      </c>
      <c r="D183" t="s">
        <v>2881</v>
      </c>
      <c r="E183" t="s">
        <v>106</v>
      </c>
      <c r="F183" s="86">
        <v>45110</v>
      </c>
      <c r="G183" s="77">
        <v>224890.79388000001</v>
      </c>
      <c r="H183" s="77">
        <v>-3.8723550000000002</v>
      </c>
      <c r="I183" s="77">
        <v>-8.7085702850000004</v>
      </c>
      <c r="J183" s="78">
        <f t="shared" si="2"/>
        <v>9.2585383718206372E-4</v>
      </c>
      <c r="K183" s="78">
        <f>I183/'סכום נכסי הקרן'!$C$42</f>
        <v>-6.552575023923367E-6</v>
      </c>
    </row>
    <row r="184" spans="2:11">
      <c r="B184" t="s">
        <v>3185</v>
      </c>
      <c r="C184" t="s">
        <v>3187</v>
      </c>
      <c r="D184" t="s">
        <v>2881</v>
      </c>
      <c r="E184" t="s">
        <v>106</v>
      </c>
      <c r="F184" s="86">
        <v>45110</v>
      </c>
      <c r="G184" s="77">
        <v>259700.16855999999</v>
      </c>
      <c r="H184" s="77">
        <v>-3.8723550000000002</v>
      </c>
      <c r="I184" s="77">
        <v>-10.056512905</v>
      </c>
      <c r="J184" s="78">
        <f t="shared" si="2"/>
        <v>1.0691606953902185E-3</v>
      </c>
      <c r="K184" s="78">
        <f>I184/'סכום נכסי הקרן'!$C$42</f>
        <v>-7.5668052427122398E-6</v>
      </c>
    </row>
    <row r="185" spans="2:11">
      <c r="B185" t="s">
        <v>3188</v>
      </c>
      <c r="C185" t="s">
        <v>3189</v>
      </c>
      <c r="D185" t="s">
        <v>2881</v>
      </c>
      <c r="E185" t="s">
        <v>106</v>
      </c>
      <c r="F185" s="86">
        <v>45110</v>
      </c>
      <c r="G185" s="77">
        <v>798794.56641600002</v>
      </c>
      <c r="H185" s="77">
        <v>-3.7616879999999999</v>
      </c>
      <c r="I185" s="77">
        <v>-30.048161838999999</v>
      </c>
      <c r="J185" s="78">
        <f t="shared" si="2"/>
        <v>3.1945778731124756E-3</v>
      </c>
      <c r="K185" s="78">
        <f>I185/'סכום נכסי הקרן'!$C$42</f>
        <v>-2.2609088327641442E-5</v>
      </c>
    </row>
    <row r="186" spans="2:11">
      <c r="B186" t="s">
        <v>3190</v>
      </c>
      <c r="C186" t="s">
        <v>3191</v>
      </c>
      <c r="D186" t="s">
        <v>2881</v>
      </c>
      <c r="E186" t="s">
        <v>106</v>
      </c>
      <c r="F186" s="86">
        <v>45110</v>
      </c>
      <c r="G186" s="77">
        <v>909639.56171200005</v>
      </c>
      <c r="H186" s="77">
        <v>-3.7936809999999999</v>
      </c>
      <c r="I186" s="77">
        <v>-34.508823415999998</v>
      </c>
      <c r="J186" s="78">
        <f t="shared" si="2"/>
        <v>3.6688142290559524E-3</v>
      </c>
      <c r="K186" s="78">
        <f>I186/'סכום נכסי הקרן'!$C$42</f>
        <v>-2.5965416482903591E-5</v>
      </c>
    </row>
    <row r="187" spans="2:11">
      <c r="B187" t="s">
        <v>3190</v>
      </c>
      <c r="C187" t="s">
        <v>3192</v>
      </c>
      <c r="D187" t="s">
        <v>2881</v>
      </c>
      <c r="E187" t="s">
        <v>106</v>
      </c>
      <c r="F187" s="86">
        <v>45110</v>
      </c>
      <c r="G187" s="77">
        <v>232420.31133999999</v>
      </c>
      <c r="H187" s="77">
        <v>-3.7936809999999999</v>
      </c>
      <c r="I187" s="77">
        <v>-8.8172852410000004</v>
      </c>
      <c r="J187" s="78">
        <f t="shared" si="2"/>
        <v>9.3741189503514786E-4</v>
      </c>
      <c r="K187" s="78">
        <f>I187/'סכום נכסי הקרן'!$C$42</f>
        <v>-6.6343752370581829E-6</v>
      </c>
    </row>
    <row r="188" spans="2:11">
      <c r="B188" t="s">
        <v>3193</v>
      </c>
      <c r="C188" t="s">
        <v>3194</v>
      </c>
      <c r="D188" t="s">
        <v>2881</v>
      </c>
      <c r="E188" t="s">
        <v>106</v>
      </c>
      <c r="F188" s="86">
        <v>45152</v>
      </c>
      <c r="G188" s="77">
        <v>1137208.3335899999</v>
      </c>
      <c r="H188" s="77">
        <v>-2.8117939999999999</v>
      </c>
      <c r="I188" s="77">
        <v>-31.975952024999994</v>
      </c>
      <c r="J188" s="78">
        <f t="shared" si="2"/>
        <v>3.3995313709402788E-3</v>
      </c>
      <c r="K188" s="78">
        <f>I188/'סכום נכסי הקרן'!$C$42</f>
        <v>-2.4059612284014168E-5</v>
      </c>
    </row>
    <row r="189" spans="2:11">
      <c r="B189" t="s">
        <v>3195</v>
      </c>
      <c r="C189" t="s">
        <v>3196</v>
      </c>
      <c r="D189" t="s">
        <v>2881</v>
      </c>
      <c r="E189" t="s">
        <v>106</v>
      </c>
      <c r="F189" s="86">
        <v>45160</v>
      </c>
      <c r="G189" s="77">
        <v>398566.27093499998</v>
      </c>
      <c r="H189" s="77">
        <v>-2.2028210000000001</v>
      </c>
      <c r="I189" s="77">
        <v>-8.7797032609999999</v>
      </c>
      <c r="J189" s="78">
        <f t="shared" si="2"/>
        <v>9.3341635739197892E-4</v>
      </c>
      <c r="K189" s="78">
        <f>I189/'סכום נכסי הקרן'!$C$42</f>
        <v>-6.6060974904891795E-6</v>
      </c>
    </row>
    <row r="190" spans="2:11">
      <c r="B190" t="s">
        <v>3197</v>
      </c>
      <c r="C190" t="s">
        <v>3198</v>
      </c>
      <c r="D190" t="s">
        <v>2881</v>
      </c>
      <c r="E190" t="s">
        <v>106</v>
      </c>
      <c r="F190" s="86">
        <v>45155</v>
      </c>
      <c r="G190" s="77">
        <v>683749.59262200003</v>
      </c>
      <c r="H190" s="77">
        <v>-2.149362</v>
      </c>
      <c r="I190" s="77">
        <v>-14.696257170999999</v>
      </c>
      <c r="J190" s="78">
        <f t="shared" si="2"/>
        <v>1.5624362723949434E-3</v>
      </c>
      <c r="K190" s="78">
        <f>I190/'סכום נכסי הקרן'!$C$42</f>
        <v>-1.1057880287160049E-5</v>
      </c>
    </row>
    <row r="191" spans="2:11">
      <c r="B191" t="s">
        <v>3199</v>
      </c>
      <c r="C191" t="s">
        <v>3200</v>
      </c>
      <c r="D191" t="s">
        <v>2881</v>
      </c>
      <c r="E191" t="s">
        <v>106</v>
      </c>
      <c r="F191" s="86">
        <v>45155</v>
      </c>
      <c r="G191" s="77">
        <v>683804.38464000006</v>
      </c>
      <c r="H191" s="77">
        <v>-2.1411769999999999</v>
      </c>
      <c r="I191" s="77">
        <v>-14.641465152999999</v>
      </c>
      <c r="J191" s="78">
        <f t="shared" si="2"/>
        <v>1.5566110452391578E-3</v>
      </c>
      <c r="K191" s="78">
        <f>I191/'סכום נכסי הקרן'!$C$42</f>
        <v>-1.1016653220384741E-5</v>
      </c>
    </row>
    <row r="192" spans="2:11">
      <c r="B192" t="s">
        <v>3201</v>
      </c>
      <c r="C192" t="s">
        <v>3202</v>
      </c>
      <c r="D192" t="s">
        <v>2881</v>
      </c>
      <c r="E192" t="s">
        <v>106</v>
      </c>
      <c r="F192" s="86">
        <v>45160</v>
      </c>
      <c r="G192" s="77">
        <v>569836.98719999997</v>
      </c>
      <c r="H192" s="77">
        <v>-2.1209280000000001</v>
      </c>
      <c r="I192" s="77">
        <v>-12.08583308</v>
      </c>
      <c r="J192" s="78">
        <f t="shared" si="2"/>
        <v>1.2849083794998527E-3</v>
      </c>
      <c r="K192" s="78">
        <f>I192/'סכום נכסי הקרן'!$C$42</f>
        <v>-9.0937232394760215E-6</v>
      </c>
    </row>
    <row r="193" spans="2:11">
      <c r="B193" t="s">
        <v>3203</v>
      </c>
      <c r="C193" t="s">
        <v>3204</v>
      </c>
      <c r="D193" t="s">
        <v>2881</v>
      </c>
      <c r="E193" t="s">
        <v>106</v>
      </c>
      <c r="F193" s="86">
        <v>45160</v>
      </c>
      <c r="G193" s="77">
        <v>569836.98719999997</v>
      </c>
      <c r="H193" s="77">
        <v>-2.1209280000000001</v>
      </c>
      <c r="I193" s="77">
        <v>-12.08583308</v>
      </c>
      <c r="J193" s="78">
        <f t="shared" si="2"/>
        <v>1.2849083794998527E-3</v>
      </c>
      <c r="K193" s="78">
        <f>I193/'סכום נכסי הקרן'!$C$42</f>
        <v>-9.0937232394760215E-6</v>
      </c>
    </row>
    <row r="194" spans="2:11">
      <c r="B194" t="s">
        <v>3205</v>
      </c>
      <c r="C194" t="s">
        <v>3206</v>
      </c>
      <c r="D194" t="s">
        <v>2881</v>
      </c>
      <c r="E194" t="s">
        <v>106</v>
      </c>
      <c r="F194" s="86">
        <v>45168</v>
      </c>
      <c r="G194" s="77">
        <v>799263.34256999998</v>
      </c>
      <c r="H194" s="77">
        <v>-1.930353</v>
      </c>
      <c r="I194" s="77">
        <v>-15.428605822999998</v>
      </c>
      <c r="J194" s="78">
        <f t="shared" si="2"/>
        <v>1.6402961032763921E-3</v>
      </c>
      <c r="K194" s="78">
        <f>I194/'סכום נכסי הקרן'!$C$42</f>
        <v>-1.1608920162691022E-5</v>
      </c>
    </row>
    <row r="195" spans="2:11">
      <c r="B195" t="s">
        <v>3207</v>
      </c>
      <c r="C195" t="s">
        <v>3208</v>
      </c>
      <c r="D195" t="s">
        <v>2881</v>
      </c>
      <c r="E195" t="s">
        <v>106</v>
      </c>
      <c r="F195" s="86">
        <v>45174</v>
      </c>
      <c r="G195" s="77">
        <v>729060.92143500003</v>
      </c>
      <c r="H195" s="77">
        <v>-1.437918</v>
      </c>
      <c r="I195" s="77">
        <v>-10.483295760999999</v>
      </c>
      <c r="J195" s="78">
        <f t="shared" si="2"/>
        <v>1.1145342219209421E-3</v>
      </c>
      <c r="K195" s="78">
        <f>I195/'סכום נכסי הקרן'!$C$42</f>
        <v>-7.8879287556821153E-6</v>
      </c>
    </row>
    <row r="196" spans="2:11">
      <c r="B196" t="s">
        <v>3207</v>
      </c>
      <c r="C196" t="s">
        <v>3209</v>
      </c>
      <c r="D196" t="s">
        <v>2881</v>
      </c>
      <c r="E196" t="s">
        <v>106</v>
      </c>
      <c r="F196" s="86">
        <v>45174</v>
      </c>
      <c r="G196" s="77">
        <v>114606.63765</v>
      </c>
      <c r="H196" s="77">
        <v>-1.437918</v>
      </c>
      <c r="I196" s="77">
        <v>-1.647949085</v>
      </c>
      <c r="J196" s="78">
        <f t="shared" si="2"/>
        <v>1.752021208872773E-4</v>
      </c>
      <c r="K196" s="78">
        <f>I196/'סכום נכסי הקרן'!$C$42</f>
        <v>-1.2399635831920447E-6</v>
      </c>
    </row>
    <row r="197" spans="2:11">
      <c r="B197" t="s">
        <v>3210</v>
      </c>
      <c r="C197" t="s">
        <v>3211</v>
      </c>
      <c r="D197" t="s">
        <v>2881</v>
      </c>
      <c r="E197" t="s">
        <v>106</v>
      </c>
      <c r="F197" s="86">
        <v>45169</v>
      </c>
      <c r="G197" s="77">
        <v>343902.10097700002</v>
      </c>
      <c r="H197" s="77">
        <v>-1.4481839999999999</v>
      </c>
      <c r="I197" s="77">
        <v>-4.9803341739999993</v>
      </c>
      <c r="J197" s="78">
        <f t="shared" si="2"/>
        <v>5.2948547861973911E-4</v>
      </c>
      <c r="K197" s="78">
        <f>I197/'סכום נכסי הקרן'!$C$42</f>
        <v>-3.747344541222177E-6</v>
      </c>
    </row>
    <row r="198" spans="2:11">
      <c r="B198" t="s">
        <v>3212</v>
      </c>
      <c r="C198" t="s">
        <v>3213</v>
      </c>
      <c r="D198" t="s">
        <v>2881</v>
      </c>
      <c r="E198" t="s">
        <v>106</v>
      </c>
      <c r="F198" s="86">
        <v>45174</v>
      </c>
      <c r="G198" s="77">
        <v>286820.99422499997</v>
      </c>
      <c r="H198" s="77">
        <v>-1.330263</v>
      </c>
      <c r="I198" s="77">
        <v>-3.8154726129999998</v>
      </c>
      <c r="J198" s="78">
        <f t="shared" si="2"/>
        <v>4.0564292918365358E-4</v>
      </c>
      <c r="K198" s="78">
        <f>I198/'סכום נכסי הקרן'!$C$42</f>
        <v>-2.8708696984935025E-6</v>
      </c>
    </row>
    <row r="199" spans="2:11">
      <c r="B199" t="s">
        <v>3212</v>
      </c>
      <c r="C199" t="s">
        <v>3214</v>
      </c>
      <c r="D199" t="s">
        <v>2881</v>
      </c>
      <c r="E199" t="s">
        <v>106</v>
      </c>
      <c r="F199" s="86">
        <v>45174</v>
      </c>
      <c r="G199" s="77">
        <v>1495520.0723250001</v>
      </c>
      <c r="H199" s="77">
        <v>-1.330263</v>
      </c>
      <c r="I199" s="77">
        <v>-19.894345231999999</v>
      </c>
      <c r="J199" s="78">
        <f t="shared" si="2"/>
        <v>2.1150723102043487E-3</v>
      </c>
      <c r="K199" s="78">
        <f>I199/'סכום נכסי הקרן'!$C$42</f>
        <v>-1.4969069022621101E-5</v>
      </c>
    </row>
    <row r="200" spans="2:11">
      <c r="B200" t="s">
        <v>3212</v>
      </c>
      <c r="C200" t="s">
        <v>3215</v>
      </c>
      <c r="D200" t="s">
        <v>2881</v>
      </c>
      <c r="E200" t="s">
        <v>106</v>
      </c>
      <c r="F200" s="86">
        <v>45174</v>
      </c>
      <c r="G200" s="77">
        <v>9478.382963</v>
      </c>
      <c r="H200" s="77">
        <v>-1.330263</v>
      </c>
      <c r="I200" s="77">
        <v>-0.12608738999999999</v>
      </c>
      <c r="J200" s="78">
        <f t="shared" si="2"/>
        <v>1.340501253722974E-5</v>
      </c>
      <c r="K200" s="78">
        <f>I200/'סכום נכסי הקרן'!$C$42</f>
        <v>-9.4871724692715716E-8</v>
      </c>
    </row>
    <row r="201" spans="2:11">
      <c r="B201" t="s">
        <v>3216</v>
      </c>
      <c r="C201" t="s">
        <v>3217</v>
      </c>
      <c r="D201" t="s">
        <v>2881</v>
      </c>
      <c r="E201" t="s">
        <v>106</v>
      </c>
      <c r="F201" s="86">
        <v>45159</v>
      </c>
      <c r="G201" s="77">
        <v>1495797.828773</v>
      </c>
      <c r="H201" s="77">
        <v>-1.444828</v>
      </c>
      <c r="I201" s="77">
        <v>-21.611706557000002</v>
      </c>
      <c r="J201" s="78">
        <f t="shared" si="2"/>
        <v>2.297654010821504E-3</v>
      </c>
      <c r="K201" s="78">
        <f>I201/'סכום נכסי הקרן'!$C$42</f>
        <v>-1.6261260341858635E-5</v>
      </c>
    </row>
    <row r="202" spans="2:11">
      <c r="B202" t="s">
        <v>3218</v>
      </c>
      <c r="C202" t="s">
        <v>3219</v>
      </c>
      <c r="D202" t="s">
        <v>2881</v>
      </c>
      <c r="E202" t="s">
        <v>106</v>
      </c>
      <c r="F202" s="86">
        <v>45181</v>
      </c>
      <c r="G202" s="77">
        <v>379235.91159999999</v>
      </c>
      <c r="H202" s="77">
        <v>-1.2697689999999999</v>
      </c>
      <c r="I202" s="77">
        <v>-4.8154209180000001</v>
      </c>
      <c r="J202" s="78">
        <f t="shared" si="2"/>
        <v>5.1195268438682367E-4</v>
      </c>
      <c r="K202" s="78">
        <f>I202/'סכום נכסי הקרן'!$C$42</f>
        <v>-3.6232591348908117E-6</v>
      </c>
    </row>
    <row r="203" spans="2:11">
      <c r="B203" t="s">
        <v>3218</v>
      </c>
      <c r="C203" t="s">
        <v>3220</v>
      </c>
      <c r="D203" t="s">
        <v>2881</v>
      </c>
      <c r="E203" t="s">
        <v>106</v>
      </c>
      <c r="F203" s="86">
        <v>45181</v>
      </c>
      <c r="G203" s="77">
        <v>252469.44294000001</v>
      </c>
      <c r="H203" s="77">
        <v>-1.2697689999999999</v>
      </c>
      <c r="I203" s="77">
        <v>-3.205779304</v>
      </c>
      <c r="J203" s="78">
        <f t="shared" si="2"/>
        <v>3.4082323190060188E-4</v>
      </c>
      <c r="K203" s="78">
        <f>I203/'סכום נכסי הקרן'!$C$42</f>
        <v>-2.4121191782516383E-6</v>
      </c>
    </row>
    <row r="204" spans="2:11">
      <c r="B204" t="s">
        <v>3221</v>
      </c>
      <c r="C204" t="s">
        <v>3222</v>
      </c>
      <c r="D204" t="s">
        <v>2881</v>
      </c>
      <c r="E204" t="s">
        <v>106</v>
      </c>
      <c r="F204" s="86">
        <v>45181</v>
      </c>
      <c r="G204" s="77">
        <v>344322.17311499995</v>
      </c>
      <c r="H204" s="77">
        <v>-1.25634</v>
      </c>
      <c r="I204" s="77">
        <v>-4.3258572169999994</v>
      </c>
      <c r="J204" s="78">
        <f t="shared" ref="J204:J267" si="3">I204/$I$11</f>
        <v>4.5990459655125497E-4</v>
      </c>
      <c r="K204" s="78">
        <f>I204/'סכום נכסי הקרן'!$C$42</f>
        <v>-3.2548975353619529E-6</v>
      </c>
    </row>
    <row r="205" spans="2:11">
      <c r="B205" t="s">
        <v>3221</v>
      </c>
      <c r="C205" t="s">
        <v>3223</v>
      </c>
      <c r="D205" t="s">
        <v>2881</v>
      </c>
      <c r="E205" t="s">
        <v>106</v>
      </c>
      <c r="F205" s="86">
        <v>45181</v>
      </c>
      <c r="G205" s="77">
        <v>149611.52647099999</v>
      </c>
      <c r="H205" s="77">
        <v>-1.25634</v>
      </c>
      <c r="I205" s="77">
        <v>-1.8796294640000002</v>
      </c>
      <c r="J205" s="78">
        <f t="shared" si="3"/>
        <v>1.9983327857184147E-4</v>
      </c>
      <c r="K205" s="78">
        <f>I205/'סכום נכסי הקרן'!$C$42</f>
        <v>-1.4142864645935238E-6</v>
      </c>
    </row>
    <row r="206" spans="2:11">
      <c r="B206" t="s">
        <v>3224</v>
      </c>
      <c r="C206" t="s">
        <v>3225</v>
      </c>
      <c r="D206" t="s">
        <v>2881</v>
      </c>
      <c r="E206" t="s">
        <v>106</v>
      </c>
      <c r="F206" s="86">
        <v>45159</v>
      </c>
      <c r="G206" s="77">
        <v>459339.75089999998</v>
      </c>
      <c r="H206" s="77">
        <v>-1.369534</v>
      </c>
      <c r="I206" s="77">
        <v>-6.2908156290000008</v>
      </c>
      <c r="J206" s="78">
        <f t="shared" si="3"/>
        <v>6.6880964366179522E-4</v>
      </c>
      <c r="K206" s="78">
        <f>I206/'סכום נכסי הקרן'!$C$42</f>
        <v>-4.7333879180711201E-6</v>
      </c>
    </row>
    <row r="207" spans="2:11">
      <c r="B207" t="s">
        <v>3226</v>
      </c>
      <c r="C207" t="s">
        <v>3227</v>
      </c>
      <c r="D207" t="s">
        <v>2881</v>
      </c>
      <c r="E207" t="s">
        <v>106</v>
      </c>
      <c r="F207" s="86">
        <v>45167</v>
      </c>
      <c r="G207" s="77">
        <v>401996.86006199999</v>
      </c>
      <c r="H207" s="77">
        <v>-1.3306359999999999</v>
      </c>
      <c r="I207" s="77">
        <v>-5.3491141340000006</v>
      </c>
      <c r="J207" s="78">
        <f t="shared" si="3"/>
        <v>5.686924126936311E-4</v>
      </c>
      <c r="K207" s="78">
        <f>I207/'סכום נכסי הקרן'!$C$42</f>
        <v>-4.0248250318351625E-6</v>
      </c>
    </row>
    <row r="208" spans="2:11">
      <c r="B208" t="s">
        <v>3228</v>
      </c>
      <c r="C208" t="s">
        <v>3229</v>
      </c>
      <c r="D208" t="s">
        <v>2881</v>
      </c>
      <c r="E208" t="s">
        <v>106</v>
      </c>
      <c r="F208" s="86">
        <v>45189</v>
      </c>
      <c r="G208" s="77">
        <v>1698099.8785230003</v>
      </c>
      <c r="H208" s="77">
        <v>-1.13608</v>
      </c>
      <c r="I208" s="77">
        <v>-19.291766395</v>
      </c>
      <c r="J208" s="78">
        <f t="shared" si="3"/>
        <v>2.0510089897989195E-3</v>
      </c>
      <c r="K208" s="78">
        <f>I208/'סכום נכסי הקרן'!$C$42</f>
        <v>-1.4515671632687653E-5</v>
      </c>
    </row>
    <row r="209" spans="2:11">
      <c r="B209" t="s">
        <v>3230</v>
      </c>
      <c r="C209" t="s">
        <v>3231</v>
      </c>
      <c r="D209" t="s">
        <v>2881</v>
      </c>
      <c r="E209" t="s">
        <v>106</v>
      </c>
      <c r="F209" s="86">
        <v>45174</v>
      </c>
      <c r="G209" s="77">
        <v>2123720.2739200001</v>
      </c>
      <c r="H209" s="77">
        <v>-1.142415</v>
      </c>
      <c r="I209" s="77">
        <v>-24.261704367</v>
      </c>
      <c r="J209" s="78">
        <f t="shared" si="3"/>
        <v>2.5793891935918137E-3</v>
      </c>
      <c r="K209" s="78">
        <f>I209/'סכום נכסי הקרן'!$C$42</f>
        <v>-1.8255193776967566E-5</v>
      </c>
    </row>
    <row r="210" spans="2:11">
      <c r="B210" t="s">
        <v>3230</v>
      </c>
      <c r="C210" t="s">
        <v>3232</v>
      </c>
      <c r="D210" t="s">
        <v>2881</v>
      </c>
      <c r="E210" t="s">
        <v>106</v>
      </c>
      <c r="F210" s="86">
        <v>45174</v>
      </c>
      <c r="G210" s="77">
        <v>241377.10329599999</v>
      </c>
      <c r="H210" s="77">
        <v>-1.142415</v>
      </c>
      <c r="I210" s="77">
        <v>-2.7575288479999998</v>
      </c>
      <c r="J210" s="78">
        <f t="shared" si="3"/>
        <v>2.9316737208385927E-4</v>
      </c>
      <c r="K210" s="78">
        <f>I210/'סכום נכסי הקרן'!$C$42</f>
        <v>-2.0748428347963861E-6</v>
      </c>
    </row>
    <row r="211" spans="2:11">
      <c r="B211" t="s">
        <v>3233</v>
      </c>
      <c r="C211" t="s">
        <v>3234</v>
      </c>
      <c r="D211" t="s">
        <v>2881</v>
      </c>
      <c r="E211" t="s">
        <v>106</v>
      </c>
      <c r="F211" s="86">
        <v>45167</v>
      </c>
      <c r="G211" s="77">
        <v>427319.40383999998</v>
      </c>
      <c r="H211" s="77">
        <v>-1.2554970000000001</v>
      </c>
      <c r="I211" s="77">
        <v>-5.3649804029999997</v>
      </c>
      <c r="J211" s="78">
        <f t="shared" si="3"/>
        <v>5.7037923906749798E-4</v>
      </c>
      <c r="K211" s="78">
        <f>I211/'סכום נכסי הקרן'!$C$42</f>
        <v>-4.0367632621726168E-6</v>
      </c>
    </row>
    <row r="212" spans="2:11">
      <c r="B212" t="s">
        <v>3235</v>
      </c>
      <c r="C212" t="s">
        <v>3236</v>
      </c>
      <c r="D212" t="s">
        <v>2881</v>
      </c>
      <c r="E212" t="s">
        <v>106</v>
      </c>
      <c r="F212" s="86">
        <v>45189</v>
      </c>
      <c r="G212" s="77">
        <v>569849.73889200005</v>
      </c>
      <c r="H212" s="77">
        <v>-1.055741</v>
      </c>
      <c r="I212" s="77">
        <v>-6.0161351280000002</v>
      </c>
      <c r="J212" s="78">
        <f t="shared" si="3"/>
        <v>6.3960691720645697E-4</v>
      </c>
      <c r="K212" s="78">
        <f>I212/'סכום נכסי הקרן'!$C$42</f>
        <v>-4.5267105265466442E-6</v>
      </c>
    </row>
    <row r="213" spans="2:11">
      <c r="B213" t="s">
        <v>3237</v>
      </c>
      <c r="C213" t="s">
        <v>3238</v>
      </c>
      <c r="D213" t="s">
        <v>2881</v>
      </c>
      <c r="E213" t="s">
        <v>106</v>
      </c>
      <c r="F213" s="86">
        <v>45189</v>
      </c>
      <c r="G213" s="77">
        <v>402359.096181</v>
      </c>
      <c r="H213" s="77">
        <v>-1.055741</v>
      </c>
      <c r="I213" s="77">
        <v>-4.2478683890000006</v>
      </c>
      <c r="J213" s="78">
        <f t="shared" si="3"/>
        <v>4.5161319471397499E-4</v>
      </c>
      <c r="K213" s="78">
        <f>I213/'סכום נכסי הקרן'!$C$42</f>
        <v>-3.1962165315032527E-6</v>
      </c>
    </row>
    <row r="214" spans="2:11">
      <c r="B214" t="s">
        <v>3239</v>
      </c>
      <c r="C214" t="s">
        <v>3240</v>
      </c>
      <c r="D214" t="s">
        <v>2881</v>
      </c>
      <c r="E214" t="s">
        <v>106</v>
      </c>
      <c r="F214" s="86">
        <v>45190</v>
      </c>
      <c r="G214" s="77">
        <v>459887.67108</v>
      </c>
      <c r="H214" s="77">
        <v>-1.0218849999999999</v>
      </c>
      <c r="I214" s="77">
        <v>-4.6995235599999994</v>
      </c>
      <c r="J214" s="78">
        <f t="shared" si="3"/>
        <v>4.9963102766110502E-4</v>
      </c>
      <c r="K214" s="78">
        <f>I214/'סכום נכסי הקרן'!$C$42</f>
        <v>-3.5360546789909066E-6</v>
      </c>
    </row>
    <row r="215" spans="2:11">
      <c r="B215" t="s">
        <v>3241</v>
      </c>
      <c r="C215" t="s">
        <v>3242</v>
      </c>
      <c r="D215" t="s">
        <v>2881</v>
      </c>
      <c r="E215" t="s">
        <v>106</v>
      </c>
      <c r="F215" s="86">
        <v>45188</v>
      </c>
      <c r="G215" s="77">
        <v>575316.18900000001</v>
      </c>
      <c r="H215" s="77">
        <v>-0.96947099999999997</v>
      </c>
      <c r="I215" s="77">
        <v>-5.5775230320000002</v>
      </c>
      <c r="J215" s="78">
        <f t="shared" si="3"/>
        <v>5.9297576205398202E-4</v>
      </c>
      <c r="K215" s="78">
        <f>I215/'סכום נכסי הקרן'!$C$42</f>
        <v>-4.1966863582407808E-6</v>
      </c>
    </row>
    <row r="216" spans="2:11">
      <c r="B216" t="s">
        <v>3243</v>
      </c>
      <c r="C216" t="s">
        <v>3244</v>
      </c>
      <c r="D216" t="s">
        <v>2881</v>
      </c>
      <c r="E216" t="s">
        <v>106</v>
      </c>
      <c r="F216" s="86">
        <v>45188</v>
      </c>
      <c r="G216" s="77">
        <v>1150632.378</v>
      </c>
      <c r="H216" s="77">
        <v>-0.96947099999999997</v>
      </c>
      <c r="I216" s="77">
        <v>-11.155046065000001</v>
      </c>
      <c r="J216" s="78">
        <f t="shared" si="3"/>
        <v>1.1859515242142794E-3</v>
      </c>
      <c r="K216" s="78">
        <f>I216/'סכום נכסי הקרן'!$C$42</f>
        <v>-8.3933727172339912E-6</v>
      </c>
    </row>
    <row r="217" spans="2:11">
      <c r="B217" t="s">
        <v>3245</v>
      </c>
      <c r="C217" t="s">
        <v>3246</v>
      </c>
      <c r="D217" t="s">
        <v>2881</v>
      </c>
      <c r="E217" t="s">
        <v>106</v>
      </c>
      <c r="F217" s="86">
        <v>45190</v>
      </c>
      <c r="G217" s="77">
        <v>805442.66460000013</v>
      </c>
      <c r="H217" s="77">
        <v>-0.94170900000000002</v>
      </c>
      <c r="I217" s="77">
        <v>-7.5849260200000002</v>
      </c>
      <c r="J217" s="78">
        <f t="shared" si="3"/>
        <v>8.0639331492276959E-4</v>
      </c>
      <c r="K217" s="78">
        <f>I217/'סכום נכסי הקרן'!$C$42</f>
        <v>-5.7071132425221589E-6</v>
      </c>
    </row>
    <row r="218" spans="2:11">
      <c r="B218" t="s">
        <v>3245</v>
      </c>
      <c r="C218" t="s">
        <v>3247</v>
      </c>
      <c r="D218" t="s">
        <v>2881</v>
      </c>
      <c r="E218" t="s">
        <v>106</v>
      </c>
      <c r="F218" s="86">
        <v>45190</v>
      </c>
      <c r="G218" s="77">
        <v>265746.24719999998</v>
      </c>
      <c r="H218" s="77">
        <v>-0.94170900000000002</v>
      </c>
      <c r="I218" s="77">
        <v>-2.5025563129999999</v>
      </c>
      <c r="J218" s="78">
        <f t="shared" si="3"/>
        <v>2.6605990298386246E-4</v>
      </c>
      <c r="K218" s="78">
        <f>I218/'סכום נכסי הקרן'!$C$42</f>
        <v>-1.8829942752796588E-6</v>
      </c>
    </row>
    <row r="219" spans="2:11">
      <c r="B219" t="s">
        <v>3248</v>
      </c>
      <c r="C219" t="s">
        <v>3249</v>
      </c>
      <c r="D219" t="s">
        <v>2881</v>
      </c>
      <c r="E219" t="s">
        <v>106</v>
      </c>
      <c r="F219" s="86">
        <v>45182</v>
      </c>
      <c r="G219" s="77">
        <v>575772.78914999997</v>
      </c>
      <c r="H219" s="77">
        <v>-0.91713999999999996</v>
      </c>
      <c r="I219" s="77">
        <v>-5.2806416149999995</v>
      </c>
      <c r="J219" s="78">
        <f t="shared" si="3"/>
        <v>5.6141273963789787E-4</v>
      </c>
      <c r="K219" s="78">
        <f>I219/'סכום נכסי הקרן'!$C$42</f>
        <v>-3.9733043684953562E-6</v>
      </c>
    </row>
    <row r="220" spans="2:11">
      <c r="B220" t="s">
        <v>3250</v>
      </c>
      <c r="C220" t="s">
        <v>3251</v>
      </c>
      <c r="D220" t="s">
        <v>2881</v>
      </c>
      <c r="E220" t="s">
        <v>106</v>
      </c>
      <c r="F220" s="86">
        <v>45182</v>
      </c>
      <c r="G220" s="77">
        <v>532054.92032000003</v>
      </c>
      <c r="H220" s="77">
        <v>-0.89046999999999998</v>
      </c>
      <c r="I220" s="77">
        <v>-4.7377915860000002</v>
      </c>
      <c r="J220" s="78">
        <f t="shared" si="3"/>
        <v>5.0369950245707814E-4</v>
      </c>
      <c r="K220" s="78">
        <f>I220/'סכום נכסי הקרן'!$C$42</f>
        <v>-3.5648486260081757E-6</v>
      </c>
    </row>
    <row r="221" spans="2:11">
      <c r="B221" t="s">
        <v>3252</v>
      </c>
      <c r="C221" t="s">
        <v>3253</v>
      </c>
      <c r="D221" t="s">
        <v>2881</v>
      </c>
      <c r="E221" t="s">
        <v>106</v>
      </c>
      <c r="F221" s="86">
        <v>45182</v>
      </c>
      <c r="G221" s="77">
        <v>345618.917541</v>
      </c>
      <c r="H221" s="77">
        <v>-0.87180999999999997</v>
      </c>
      <c r="I221" s="77">
        <v>-3.0131409179999999</v>
      </c>
      <c r="J221" s="78">
        <f t="shared" si="3"/>
        <v>3.203428335080132E-4</v>
      </c>
      <c r="K221" s="78">
        <f>I221/'סכום נכסי הקרן'!$C$42</f>
        <v>-2.2671725985671741E-6</v>
      </c>
    </row>
    <row r="222" spans="2:11">
      <c r="B222" t="s">
        <v>3252</v>
      </c>
      <c r="C222" t="s">
        <v>3254</v>
      </c>
      <c r="D222" t="s">
        <v>2881</v>
      </c>
      <c r="E222" t="s">
        <v>106</v>
      </c>
      <c r="F222" s="86">
        <v>45182</v>
      </c>
      <c r="G222" s="77">
        <v>532153.34485600004</v>
      </c>
      <c r="H222" s="77">
        <v>-0.87180999999999997</v>
      </c>
      <c r="I222" s="77">
        <v>-4.6393670499999997</v>
      </c>
      <c r="J222" s="78">
        <f t="shared" si="3"/>
        <v>4.9323547319093963E-4</v>
      </c>
      <c r="K222" s="78">
        <f>I222/'סכום נכסי הקרן'!$C$42</f>
        <v>-3.4907912164416811E-6</v>
      </c>
    </row>
    <row r="223" spans="2:11">
      <c r="B223" t="s">
        <v>3255</v>
      </c>
      <c r="C223" t="s">
        <v>3256</v>
      </c>
      <c r="D223" t="s">
        <v>2881</v>
      </c>
      <c r="E223" t="s">
        <v>106</v>
      </c>
      <c r="F223" s="86">
        <v>45182</v>
      </c>
      <c r="G223" s="77">
        <v>460861.75140000001</v>
      </c>
      <c r="H223" s="77">
        <v>-0.863815</v>
      </c>
      <c r="I223" s="77">
        <v>-3.980993212</v>
      </c>
      <c r="J223" s="78">
        <f t="shared" si="3"/>
        <v>4.2324029324016058E-4</v>
      </c>
      <c r="K223" s="78">
        <f>I223/'סכום נכסי הקרן'!$C$42</f>
        <v>-2.9954120869060264E-6</v>
      </c>
    </row>
    <row r="224" spans="2:11">
      <c r="B224" t="s">
        <v>3257</v>
      </c>
      <c r="C224" t="s">
        <v>3258</v>
      </c>
      <c r="D224" t="s">
        <v>2881</v>
      </c>
      <c r="E224" t="s">
        <v>106</v>
      </c>
      <c r="F224" s="86">
        <v>45173</v>
      </c>
      <c r="G224" s="77">
        <v>1094835.8396699999</v>
      </c>
      <c r="H224" s="77">
        <v>-0.90468800000000005</v>
      </c>
      <c r="I224" s="77">
        <v>-9.9048520240000002</v>
      </c>
      <c r="J224" s="78">
        <f t="shared" si="3"/>
        <v>1.0530368307340278E-3</v>
      </c>
      <c r="K224" s="78">
        <f>I224/'סכום נכסי הקרן'!$C$42</f>
        <v>-7.4526912988128003E-6</v>
      </c>
    </row>
    <row r="225" spans="2:11">
      <c r="B225" t="s">
        <v>3259</v>
      </c>
      <c r="C225" t="s">
        <v>3260</v>
      </c>
      <c r="D225" t="s">
        <v>2881</v>
      </c>
      <c r="E225" t="s">
        <v>106</v>
      </c>
      <c r="F225" s="86">
        <v>45173</v>
      </c>
      <c r="G225" s="77">
        <v>979589.96180999989</v>
      </c>
      <c r="H225" s="77">
        <v>-0.90468800000000005</v>
      </c>
      <c r="I225" s="77">
        <v>-8.8622360210000011</v>
      </c>
      <c r="J225" s="78">
        <f t="shared" si="3"/>
        <v>9.421908485011389E-4</v>
      </c>
      <c r="K225" s="78">
        <f>I225/'סכום נכסי הקרן'!$C$42</f>
        <v>-6.6681974775287248E-6</v>
      </c>
    </row>
    <row r="226" spans="2:11">
      <c r="B226" t="s">
        <v>3261</v>
      </c>
      <c r="C226" t="s">
        <v>3262</v>
      </c>
      <c r="D226" t="s">
        <v>2881</v>
      </c>
      <c r="E226" t="s">
        <v>106</v>
      </c>
      <c r="F226" s="86">
        <v>45173</v>
      </c>
      <c r="G226" s="77">
        <v>380996.29049999994</v>
      </c>
      <c r="H226" s="77">
        <v>-0.86472599999999999</v>
      </c>
      <c r="I226" s="77">
        <v>-3.2945742600000001</v>
      </c>
      <c r="J226" s="78">
        <f t="shared" si="3"/>
        <v>3.5026348995037803E-4</v>
      </c>
      <c r="K226" s="78">
        <f>I226/'סכום נכסי הקרן'!$C$42</f>
        <v>-2.4789310189895091E-6</v>
      </c>
    </row>
    <row r="227" spans="2:11">
      <c r="B227" t="s">
        <v>3261</v>
      </c>
      <c r="C227" t="s">
        <v>3263</v>
      </c>
      <c r="D227" t="s">
        <v>2881</v>
      </c>
      <c r="E227" t="s">
        <v>106</v>
      </c>
      <c r="F227" s="86">
        <v>45173</v>
      </c>
      <c r="G227" s="77">
        <v>345874.613625</v>
      </c>
      <c r="H227" s="77">
        <v>-0.86472599999999999</v>
      </c>
      <c r="I227" s="77">
        <v>-2.9908679629999999</v>
      </c>
      <c r="J227" s="78">
        <f t="shared" si="3"/>
        <v>3.1797487870288829E-4</v>
      </c>
      <c r="K227" s="78">
        <f>I227/'סכום נכסי הקרן'!$C$42</f>
        <v>-2.250413796161531E-6</v>
      </c>
    </row>
    <row r="228" spans="2:11">
      <c r="B228" t="s">
        <v>3264</v>
      </c>
      <c r="C228" t="s">
        <v>3265</v>
      </c>
      <c r="D228" t="s">
        <v>2881</v>
      </c>
      <c r="E228" t="s">
        <v>106</v>
      </c>
      <c r="F228" s="86">
        <v>45195</v>
      </c>
      <c r="G228" s="77">
        <v>952433.82008900004</v>
      </c>
      <c r="H228" s="77">
        <v>-0.72391000000000005</v>
      </c>
      <c r="I228" s="77">
        <v>-6.8947609519999995</v>
      </c>
      <c r="J228" s="78">
        <f t="shared" si="3"/>
        <v>7.330182423695347E-4</v>
      </c>
      <c r="K228" s="78">
        <f>I228/'סכום נכסי הקרן'!$C$42</f>
        <v>-5.1878134907878611E-6</v>
      </c>
    </row>
    <row r="229" spans="2:11">
      <c r="B229" t="s">
        <v>3266</v>
      </c>
      <c r="C229" t="s">
        <v>3267</v>
      </c>
      <c r="D229" t="s">
        <v>2881</v>
      </c>
      <c r="E229" t="s">
        <v>106</v>
      </c>
      <c r="F229" s="86">
        <v>45173</v>
      </c>
      <c r="G229" s="77">
        <v>576533.78940000001</v>
      </c>
      <c r="H229" s="77">
        <v>-0.85141199999999995</v>
      </c>
      <c r="I229" s="77">
        <v>-4.9086799130000003</v>
      </c>
      <c r="J229" s="78">
        <f t="shared" si="3"/>
        <v>5.218675378641178E-4</v>
      </c>
      <c r="K229" s="78">
        <f>I229/'סכום נכסי הקרן'!$C$42</f>
        <v>-3.6934298450527035E-6</v>
      </c>
    </row>
    <row r="230" spans="2:11">
      <c r="B230" t="s">
        <v>3268</v>
      </c>
      <c r="C230" t="s">
        <v>3269</v>
      </c>
      <c r="D230" t="s">
        <v>2881</v>
      </c>
      <c r="E230" t="s">
        <v>106</v>
      </c>
      <c r="F230" s="86">
        <v>45195</v>
      </c>
      <c r="G230" s="77">
        <v>634455.04042800004</v>
      </c>
      <c r="H230" s="77">
        <v>-0.68138299999999996</v>
      </c>
      <c r="I230" s="77">
        <v>-4.3230704339999999</v>
      </c>
      <c r="J230" s="78">
        <f t="shared" si="3"/>
        <v>4.5960831901665356E-4</v>
      </c>
      <c r="K230" s="78">
        <f>I230/'סכום נכסי הקרן'!$C$42</f>
        <v>-3.2528006808743289E-6</v>
      </c>
    </row>
    <row r="231" spans="2:11">
      <c r="B231" t="s">
        <v>3268</v>
      </c>
      <c r="C231" t="s">
        <v>3270</v>
      </c>
      <c r="D231" t="s">
        <v>2881</v>
      </c>
      <c r="E231" t="s">
        <v>106</v>
      </c>
      <c r="F231" s="86">
        <v>45195</v>
      </c>
      <c r="G231" s="77">
        <v>190603.76798400001</v>
      </c>
      <c r="H231" s="77">
        <v>-0.68138299999999996</v>
      </c>
      <c r="I231" s="77">
        <v>-1.2987421670000001</v>
      </c>
      <c r="J231" s="78">
        <f t="shared" si="3"/>
        <v>1.3807609968977802E-4</v>
      </c>
      <c r="K231" s="78">
        <f>I231/'סכום נכסי הקרן'!$C$42</f>
        <v>-9.7721040394638216E-7</v>
      </c>
    </row>
    <row r="232" spans="2:11">
      <c r="B232" t="s">
        <v>3271</v>
      </c>
      <c r="C232" t="s">
        <v>3272</v>
      </c>
      <c r="D232" t="s">
        <v>2881</v>
      </c>
      <c r="E232" t="s">
        <v>106</v>
      </c>
      <c r="F232" s="86">
        <v>45187</v>
      </c>
      <c r="G232" s="77">
        <v>230735.27580000003</v>
      </c>
      <c r="H232" s="77">
        <v>-0.70767500000000005</v>
      </c>
      <c r="I232" s="77">
        <v>-1.6328569279999998</v>
      </c>
      <c r="J232" s="78">
        <f t="shared" si="3"/>
        <v>1.73597594425124E-4</v>
      </c>
      <c r="K232" s="78">
        <f>I232/'סכום נכסי הקרן'!$C$42</f>
        <v>-1.2286078166564437E-6</v>
      </c>
    </row>
    <row r="233" spans="2:11">
      <c r="B233" t="s">
        <v>3273</v>
      </c>
      <c r="C233" t="s">
        <v>3274</v>
      </c>
      <c r="D233" t="s">
        <v>2881</v>
      </c>
      <c r="E233" t="s">
        <v>106</v>
      </c>
      <c r="F233" s="86">
        <v>45195</v>
      </c>
      <c r="G233" s="77">
        <v>1211360.1979499999</v>
      </c>
      <c r="H233" s="77">
        <v>-0.67075700000000005</v>
      </c>
      <c r="I233" s="77">
        <v>-8.1252864230000004</v>
      </c>
      <c r="J233" s="78">
        <f t="shared" si="3"/>
        <v>8.6384186689007986E-4</v>
      </c>
      <c r="K233" s="78">
        <f>I233/'סכום נכסי הקרן'!$C$42</f>
        <v>-6.1136957198679181E-6</v>
      </c>
    </row>
    <row r="234" spans="2:11">
      <c r="B234" t="s">
        <v>3275</v>
      </c>
      <c r="C234" t="s">
        <v>3276</v>
      </c>
      <c r="D234" t="s">
        <v>2881</v>
      </c>
      <c r="E234" t="s">
        <v>106</v>
      </c>
      <c r="F234" s="86">
        <v>45175</v>
      </c>
      <c r="G234" s="77">
        <v>461470.55160000006</v>
      </c>
      <c r="H234" s="77">
        <v>-0.76390400000000003</v>
      </c>
      <c r="I234" s="77">
        <v>-3.5251905900000002</v>
      </c>
      <c r="J234" s="78">
        <f t="shared" si="3"/>
        <v>3.7478152299824993E-4</v>
      </c>
      <c r="K234" s="78">
        <f>I234/'סכום נכסי הקרן'!$C$42</f>
        <v>-2.6524532797754964E-6</v>
      </c>
    </row>
    <row r="235" spans="2:11">
      <c r="B235" t="s">
        <v>3277</v>
      </c>
      <c r="C235" t="s">
        <v>3278</v>
      </c>
      <c r="D235" t="s">
        <v>2881</v>
      </c>
      <c r="E235" t="s">
        <v>106</v>
      </c>
      <c r="F235" s="86">
        <v>45173</v>
      </c>
      <c r="G235" s="77">
        <v>138448.471082</v>
      </c>
      <c r="H235" s="77">
        <v>-0.91206900000000002</v>
      </c>
      <c r="I235" s="77">
        <v>-1.2627453700000002</v>
      </c>
      <c r="J235" s="78">
        <f t="shared" si="3"/>
        <v>1.3424909117540468E-4</v>
      </c>
      <c r="K235" s="78">
        <f>I235/'סכום נכסי הקרן'!$C$42</f>
        <v>-9.5012539397985366E-7</v>
      </c>
    </row>
    <row r="236" spans="2:11">
      <c r="B236" t="s">
        <v>3279</v>
      </c>
      <c r="C236" t="s">
        <v>3280</v>
      </c>
      <c r="D236" t="s">
        <v>2881</v>
      </c>
      <c r="E236" t="s">
        <v>106</v>
      </c>
      <c r="F236" s="86">
        <v>45175</v>
      </c>
      <c r="G236" s="77">
        <v>403925.234696</v>
      </c>
      <c r="H236" s="77">
        <v>-0.72935300000000003</v>
      </c>
      <c r="I236" s="77">
        <v>-2.946039721</v>
      </c>
      <c r="J236" s="78">
        <f t="shared" si="3"/>
        <v>3.1320895289514521E-4</v>
      </c>
      <c r="K236" s="78">
        <f>I236/'סכום נכסי הקרן'!$C$42</f>
        <v>-2.2166837567540815E-6</v>
      </c>
    </row>
    <row r="237" spans="2:11">
      <c r="B237" t="s">
        <v>3281</v>
      </c>
      <c r="C237" t="s">
        <v>3282</v>
      </c>
      <c r="D237" t="s">
        <v>2881</v>
      </c>
      <c r="E237" t="s">
        <v>106</v>
      </c>
      <c r="F237" s="86">
        <v>45175</v>
      </c>
      <c r="G237" s="77">
        <v>1269713.6971199999</v>
      </c>
      <c r="H237" s="77">
        <v>-0.710758</v>
      </c>
      <c r="I237" s="77">
        <v>-9.0245939030000013</v>
      </c>
      <c r="J237" s="78">
        <f t="shared" si="3"/>
        <v>9.5945196750541102E-4</v>
      </c>
      <c r="K237" s="78">
        <f>I237/'סכום נכסי הקרן'!$C$42</f>
        <v>-6.7903601480606189E-6</v>
      </c>
    </row>
    <row r="238" spans="2:11">
      <c r="B238" t="s">
        <v>3283</v>
      </c>
      <c r="C238" t="s">
        <v>3284</v>
      </c>
      <c r="D238" t="s">
        <v>2881</v>
      </c>
      <c r="E238" t="s">
        <v>106</v>
      </c>
      <c r="F238" s="86">
        <v>45187</v>
      </c>
      <c r="G238" s="77">
        <v>746550.10556000005</v>
      </c>
      <c r="H238" s="77">
        <v>-0.641289</v>
      </c>
      <c r="I238" s="77">
        <v>-4.7875465950000002</v>
      </c>
      <c r="J238" s="78">
        <f t="shared" si="3"/>
        <v>5.0898921873588276E-4</v>
      </c>
      <c r="K238" s="78">
        <f>I238/'סכום נכסי הקרן'!$C$42</f>
        <v>-3.6022857044974011E-6</v>
      </c>
    </row>
    <row r="239" spans="2:11">
      <c r="B239" t="s">
        <v>3283</v>
      </c>
      <c r="C239" t="s">
        <v>3285</v>
      </c>
      <c r="D239" t="s">
        <v>2881</v>
      </c>
      <c r="E239" t="s">
        <v>106</v>
      </c>
      <c r="F239" s="86">
        <v>45187</v>
      </c>
      <c r="G239" s="77">
        <v>577218.689625</v>
      </c>
      <c r="H239" s="77">
        <v>-0.641289</v>
      </c>
      <c r="I239" s="77">
        <v>-3.7016421959999994</v>
      </c>
      <c r="J239" s="78">
        <f t="shared" si="3"/>
        <v>3.9354101980950367E-4</v>
      </c>
      <c r="K239" s="78">
        <f>I239/'סכום נכסי הקרן'!$C$42</f>
        <v>-2.7852204675650085E-6</v>
      </c>
    </row>
    <row r="240" spans="2:11">
      <c r="B240" t="s">
        <v>3286</v>
      </c>
      <c r="C240" t="s">
        <v>3287</v>
      </c>
      <c r="D240" t="s">
        <v>2881</v>
      </c>
      <c r="E240" t="s">
        <v>106</v>
      </c>
      <c r="F240" s="86">
        <v>45175</v>
      </c>
      <c r="G240" s="77">
        <v>1443236.9741249999</v>
      </c>
      <c r="H240" s="77">
        <v>-0.68420599999999998</v>
      </c>
      <c r="I240" s="77">
        <v>-9.8747202190000003</v>
      </c>
      <c r="J240" s="78">
        <f t="shared" si="3"/>
        <v>1.049833360317245E-3</v>
      </c>
      <c r="K240" s="78">
        <f>I240/'סכום נכסי הקרן'!$C$42</f>
        <v>-7.4300192750009459E-6</v>
      </c>
    </row>
    <row r="241" spans="2:11">
      <c r="B241" t="s">
        <v>3288</v>
      </c>
      <c r="C241" t="s">
        <v>3289</v>
      </c>
      <c r="D241" t="s">
        <v>2881</v>
      </c>
      <c r="E241" t="s">
        <v>106</v>
      </c>
      <c r="F241" s="86">
        <v>45187</v>
      </c>
      <c r="G241" s="77">
        <v>808340.55355199997</v>
      </c>
      <c r="H241" s="77">
        <v>-0.61210699999999996</v>
      </c>
      <c r="I241" s="77">
        <v>-4.9479109970000001</v>
      </c>
      <c r="J241" s="78">
        <f t="shared" si="3"/>
        <v>5.260384004132523E-4</v>
      </c>
      <c r="K241" s="78">
        <f>I241/'סכום נכסי הקרן'!$C$42</f>
        <v>-3.7229484241956674E-6</v>
      </c>
    </row>
    <row r="242" spans="2:11">
      <c r="B242" t="s">
        <v>3290</v>
      </c>
      <c r="C242" t="s">
        <v>3291</v>
      </c>
      <c r="D242" t="s">
        <v>2881</v>
      </c>
      <c r="E242" t="s">
        <v>106</v>
      </c>
      <c r="F242" s="86">
        <v>45175</v>
      </c>
      <c r="G242" s="77">
        <v>1338274.6523800001</v>
      </c>
      <c r="H242" s="77">
        <v>-0.64971000000000001</v>
      </c>
      <c r="I242" s="77">
        <v>-8.694905468</v>
      </c>
      <c r="J242" s="78">
        <f t="shared" si="3"/>
        <v>9.244010587305155E-4</v>
      </c>
      <c r="K242" s="78">
        <f>I242/'סכום נכסי הקרן'!$C$42</f>
        <v>-6.5422932284448469E-6</v>
      </c>
    </row>
    <row r="243" spans="2:11">
      <c r="B243" t="s">
        <v>3292</v>
      </c>
      <c r="C243" t="s">
        <v>3293</v>
      </c>
      <c r="D243" t="s">
        <v>2881</v>
      </c>
      <c r="E243" t="s">
        <v>106</v>
      </c>
      <c r="F243" s="86">
        <v>45180</v>
      </c>
      <c r="G243" s="77">
        <v>1450923.0766499999</v>
      </c>
      <c r="H243" s="77">
        <v>-0.13165099999999999</v>
      </c>
      <c r="I243" s="77">
        <v>-1.9101486780000001</v>
      </c>
      <c r="J243" s="78">
        <f t="shared" si="3"/>
        <v>2.0307793647376485E-4</v>
      </c>
      <c r="K243" s="78">
        <f>I243/'סכום נכסי הקרן'!$C$42</f>
        <v>-1.4372499859135072E-6</v>
      </c>
    </row>
    <row r="244" spans="2:11">
      <c r="B244" t="s">
        <v>3294</v>
      </c>
      <c r="C244" t="s">
        <v>3295</v>
      </c>
      <c r="D244" t="s">
        <v>2881</v>
      </c>
      <c r="E244" t="s">
        <v>106</v>
      </c>
      <c r="F244" s="86">
        <v>45180</v>
      </c>
      <c r="G244" s="77">
        <v>1008784.9643249999</v>
      </c>
      <c r="H244" s="77">
        <v>-0.12377299999999999</v>
      </c>
      <c r="I244" s="77">
        <v>-1.2486078170000001</v>
      </c>
      <c r="J244" s="78">
        <f t="shared" si="3"/>
        <v>1.3274605367727936E-4</v>
      </c>
      <c r="K244" s="78">
        <f>I244/'סכום נכסי הקרן'!$C$42</f>
        <v>-9.3948789854081985E-7</v>
      </c>
    </row>
    <row r="245" spans="2:11">
      <c r="B245" t="s">
        <v>3296</v>
      </c>
      <c r="C245" t="s">
        <v>3297</v>
      </c>
      <c r="D245" t="s">
        <v>2881</v>
      </c>
      <c r="E245" t="s">
        <v>106</v>
      </c>
      <c r="F245" s="86">
        <v>45197</v>
      </c>
      <c r="G245" s="77">
        <v>464879.83272000001</v>
      </c>
      <c r="H245" s="77">
        <v>-2.4933E-2</v>
      </c>
      <c r="I245" s="77">
        <v>-0.11590947</v>
      </c>
      <c r="J245" s="78">
        <f t="shared" si="3"/>
        <v>1.2322944416040766E-5</v>
      </c>
      <c r="K245" s="78">
        <f>I245/'סכום נכסי הקרן'!$C$42</f>
        <v>-8.7213569311876407E-8</v>
      </c>
    </row>
    <row r="246" spans="2:11">
      <c r="B246" t="s">
        <v>3298</v>
      </c>
      <c r="C246" t="s">
        <v>3299</v>
      </c>
      <c r="D246" t="s">
        <v>2881</v>
      </c>
      <c r="E246" t="s">
        <v>106</v>
      </c>
      <c r="F246" s="86">
        <v>45090</v>
      </c>
      <c r="G246" s="77">
        <v>351490.79547000001</v>
      </c>
      <c r="H246" s="77">
        <v>7.8681419999999997</v>
      </c>
      <c r="I246" s="77">
        <v>27.655796221000003</v>
      </c>
      <c r="J246" s="78">
        <f t="shared" si="3"/>
        <v>-2.940232921544144E-3</v>
      </c>
      <c r="K246" s="78">
        <f>I246/'סכום נכסי הקרן'!$C$42</f>
        <v>2.0809004653332583E-5</v>
      </c>
    </row>
    <row r="247" spans="2:11">
      <c r="B247" t="s">
        <v>3300</v>
      </c>
      <c r="C247" t="s">
        <v>3301</v>
      </c>
      <c r="D247" t="s">
        <v>2881</v>
      </c>
      <c r="E247" t="s">
        <v>106</v>
      </c>
      <c r="F247" s="86">
        <v>45090</v>
      </c>
      <c r="G247" s="77">
        <v>351490.79547000001</v>
      </c>
      <c r="H247" s="77">
        <v>7.7434349999999998</v>
      </c>
      <c r="I247" s="77">
        <v>27.217460076999998</v>
      </c>
      <c r="J247" s="78">
        <f t="shared" si="3"/>
        <v>-2.8936311042978597E-3</v>
      </c>
      <c r="K247" s="78">
        <f>I247/'סכום נכסי הקרן'!$C$42</f>
        <v>2.0479188119130115E-5</v>
      </c>
    </row>
    <row r="248" spans="2:11">
      <c r="B248" t="s">
        <v>3302</v>
      </c>
      <c r="C248" t="s">
        <v>3303</v>
      </c>
      <c r="D248" t="s">
        <v>2881</v>
      </c>
      <c r="E248" t="s">
        <v>106</v>
      </c>
      <c r="F248" s="86">
        <v>45126</v>
      </c>
      <c r="G248" s="77">
        <v>1113054.1856549999</v>
      </c>
      <c r="H248" s="77">
        <v>7.376773</v>
      </c>
      <c r="I248" s="77">
        <v>82.107482734000001</v>
      </c>
      <c r="J248" s="78">
        <f t="shared" si="3"/>
        <v>-8.7292776498081558E-3</v>
      </c>
      <c r="K248" s="78">
        <f>I248/'סכום נכסי הקרן'!$C$42</f>
        <v>6.177999637514868E-5</v>
      </c>
    </row>
    <row r="249" spans="2:11">
      <c r="B249" t="s">
        <v>3304</v>
      </c>
      <c r="C249" t="s">
        <v>3305</v>
      </c>
      <c r="D249" t="s">
        <v>2881</v>
      </c>
      <c r="E249" t="s">
        <v>106</v>
      </c>
      <c r="F249" s="86">
        <v>45089</v>
      </c>
      <c r="G249" s="77">
        <v>585817.99245000002</v>
      </c>
      <c r="H249" s="77">
        <v>7.2556719999999997</v>
      </c>
      <c r="I249" s="77">
        <v>42.505029724000003</v>
      </c>
      <c r="J249" s="78">
        <f t="shared" si="3"/>
        <v>-4.5189329110987449E-3</v>
      </c>
      <c r="K249" s="78">
        <f>I249/'סכום נכסי הקרן'!$C$42</f>
        <v>3.1981988666995383E-5</v>
      </c>
    </row>
    <row r="250" spans="2:11">
      <c r="B250" t="s">
        <v>3306</v>
      </c>
      <c r="C250" t="s">
        <v>3307</v>
      </c>
      <c r="D250" t="s">
        <v>2881</v>
      </c>
      <c r="E250" t="s">
        <v>106</v>
      </c>
      <c r="F250" s="86">
        <v>45089</v>
      </c>
      <c r="G250" s="77">
        <v>937308.78791999992</v>
      </c>
      <c r="H250" s="77">
        <v>7.2692439999999996</v>
      </c>
      <c r="I250" s="77">
        <v>68.135262447000002</v>
      </c>
      <c r="J250" s="78">
        <f t="shared" si="3"/>
        <v>-7.2438175405920742E-3</v>
      </c>
      <c r="K250" s="78">
        <f>I250/'סכום נכסי הקרן'!$C$42</f>
        <v>5.1266901953777582E-5</v>
      </c>
    </row>
    <row r="251" spans="2:11">
      <c r="B251" t="s">
        <v>3308</v>
      </c>
      <c r="C251" t="s">
        <v>3309</v>
      </c>
      <c r="D251" t="s">
        <v>2881</v>
      </c>
      <c r="E251" t="s">
        <v>106</v>
      </c>
      <c r="F251" s="86">
        <v>45089</v>
      </c>
      <c r="G251" s="77">
        <v>468654.39395999996</v>
      </c>
      <c r="H251" s="77">
        <v>7.2692439999999996</v>
      </c>
      <c r="I251" s="77">
        <v>34.067631223999996</v>
      </c>
      <c r="J251" s="78">
        <f t="shared" si="3"/>
        <v>-3.6219087703491942E-3</v>
      </c>
      <c r="K251" s="78">
        <f>I251/'סכום נכסי הקרן'!$C$42</f>
        <v>2.5633450977265003E-5</v>
      </c>
    </row>
    <row r="252" spans="2:11">
      <c r="B252" t="s">
        <v>3310</v>
      </c>
      <c r="C252" t="s">
        <v>3311</v>
      </c>
      <c r="D252" t="s">
        <v>2881</v>
      </c>
      <c r="E252" t="s">
        <v>106</v>
      </c>
      <c r="F252" s="86">
        <v>45126</v>
      </c>
      <c r="G252" s="77">
        <v>916358.19979499991</v>
      </c>
      <c r="H252" s="77">
        <v>7.1263500000000004</v>
      </c>
      <c r="I252" s="77">
        <v>65.302889832999995</v>
      </c>
      <c r="J252" s="78">
        <f t="shared" si="3"/>
        <v>-6.9426931347274096E-3</v>
      </c>
      <c r="K252" s="78">
        <f>I252/'סכום נכסי הקרן'!$C$42</f>
        <v>4.9135744548880899E-5</v>
      </c>
    </row>
    <row r="253" spans="2:11">
      <c r="B253" t="s">
        <v>3312</v>
      </c>
      <c r="C253" t="s">
        <v>3313</v>
      </c>
      <c r="D253" t="s">
        <v>2881</v>
      </c>
      <c r="E253" t="s">
        <v>106</v>
      </c>
      <c r="F253" s="86">
        <v>45089</v>
      </c>
      <c r="G253" s="77">
        <v>585817.99245000002</v>
      </c>
      <c r="H253" s="77">
        <v>7.2019219999999997</v>
      </c>
      <c r="I253" s="77">
        <v>42.190153236999997</v>
      </c>
      <c r="J253" s="78">
        <f t="shared" si="3"/>
        <v>-4.485456738295787E-3</v>
      </c>
      <c r="K253" s="78">
        <f>I253/'סכום נכסי הקרן'!$C$42</f>
        <v>3.1745066676724392E-5</v>
      </c>
    </row>
    <row r="254" spans="2:11">
      <c r="B254" t="s">
        <v>3314</v>
      </c>
      <c r="C254" t="s">
        <v>3315</v>
      </c>
      <c r="D254" t="s">
        <v>2881</v>
      </c>
      <c r="E254" t="s">
        <v>106</v>
      </c>
      <c r="F254" s="86">
        <v>45089</v>
      </c>
      <c r="G254" s="77">
        <v>270597.17076000001</v>
      </c>
      <c r="H254" s="77">
        <v>7.0829940000000002</v>
      </c>
      <c r="I254" s="77">
        <v>19.166380943</v>
      </c>
      <c r="J254" s="78">
        <f t="shared" si="3"/>
        <v>-2.0376786039764654E-3</v>
      </c>
      <c r="K254" s="78">
        <f>I254/'סכום נכסי הקרן'!$C$42</f>
        <v>1.4421328066034272E-5</v>
      </c>
    </row>
    <row r="255" spans="2:11">
      <c r="B255" t="s">
        <v>3316</v>
      </c>
      <c r="C255" t="s">
        <v>3317</v>
      </c>
      <c r="D255" t="s">
        <v>2881</v>
      </c>
      <c r="E255" t="s">
        <v>106</v>
      </c>
      <c r="F255" s="86">
        <v>45126</v>
      </c>
      <c r="G255" s="77">
        <v>585817.99245000002</v>
      </c>
      <c r="H255" s="77">
        <v>7.0523720000000001</v>
      </c>
      <c r="I255" s="77">
        <v>41.314064332000001</v>
      </c>
      <c r="J255" s="78">
        <f t="shared" si="3"/>
        <v>-4.3923151263133928E-3</v>
      </c>
      <c r="K255" s="78">
        <f>I255/'סכום נכסי הקרן'!$C$42</f>
        <v>3.1085872562217763E-5</v>
      </c>
    </row>
    <row r="256" spans="2:11">
      <c r="B256" t="s">
        <v>3318</v>
      </c>
      <c r="C256" t="s">
        <v>3319</v>
      </c>
      <c r="D256" t="s">
        <v>2881</v>
      </c>
      <c r="E256" t="s">
        <v>106</v>
      </c>
      <c r="F256" s="86">
        <v>45126</v>
      </c>
      <c r="G256" s="77">
        <v>796712.46973200003</v>
      </c>
      <c r="H256" s="77">
        <v>7.0393819999999998</v>
      </c>
      <c r="I256" s="77">
        <v>56.083631458000006</v>
      </c>
      <c r="J256" s="78">
        <f t="shared" si="3"/>
        <v>-5.9625453649874288E-3</v>
      </c>
      <c r="K256" s="78">
        <f>I256/'סכום נכסי הקרן'!$C$42</f>
        <v>4.2198913336623967E-5</v>
      </c>
    </row>
    <row r="257" spans="2:11">
      <c r="B257" t="s">
        <v>3320</v>
      </c>
      <c r="C257" t="s">
        <v>3321</v>
      </c>
      <c r="D257" t="s">
        <v>2881</v>
      </c>
      <c r="E257" t="s">
        <v>106</v>
      </c>
      <c r="F257" s="86">
        <v>45126</v>
      </c>
      <c r="G257" s="77">
        <v>984174.22731600003</v>
      </c>
      <c r="H257" s="77">
        <v>7.0393819999999998</v>
      </c>
      <c r="I257" s="77">
        <v>69.279780035999991</v>
      </c>
      <c r="J257" s="78">
        <f t="shared" si="3"/>
        <v>-7.3654972155351812E-3</v>
      </c>
      <c r="K257" s="78">
        <f>I257/'סכום נכסי הקרן'!$C$42</f>
        <v>5.2128069415564029E-5</v>
      </c>
    </row>
    <row r="258" spans="2:11">
      <c r="B258" t="s">
        <v>3322</v>
      </c>
      <c r="C258" t="s">
        <v>3323</v>
      </c>
      <c r="D258" t="s">
        <v>2881</v>
      </c>
      <c r="E258" t="s">
        <v>106</v>
      </c>
      <c r="F258" s="86">
        <v>45089</v>
      </c>
      <c r="G258" s="77">
        <v>468654.39395999996</v>
      </c>
      <c r="H258" s="77">
        <v>6.9371809999999998</v>
      </c>
      <c r="I258" s="77">
        <v>32.511403976000004</v>
      </c>
      <c r="J258" s="78">
        <f t="shared" si="3"/>
        <v>-3.456458079600354E-3</v>
      </c>
      <c r="K258" s="78">
        <f>I258/'סכום נכסי הקרן'!$C$42</f>
        <v>2.446250150300308E-5</v>
      </c>
    </row>
    <row r="259" spans="2:11">
      <c r="B259" t="s">
        <v>3324</v>
      </c>
      <c r="C259" t="s">
        <v>3325</v>
      </c>
      <c r="D259" t="s">
        <v>2881</v>
      </c>
      <c r="E259" t="s">
        <v>106</v>
      </c>
      <c r="F259" s="86">
        <v>45127</v>
      </c>
      <c r="G259" s="77">
        <v>1054472.38641</v>
      </c>
      <c r="H259" s="77">
        <v>6.8930420000000003</v>
      </c>
      <c r="I259" s="77">
        <v>72.68522815</v>
      </c>
      <c r="J259" s="78">
        <f t="shared" si="3"/>
        <v>-7.7275482871217655E-3</v>
      </c>
      <c r="K259" s="78">
        <f>I259/'סכום נכסי הקרן'!$C$42</f>
        <v>5.4690425063712005E-5</v>
      </c>
    </row>
    <row r="260" spans="2:11">
      <c r="B260" t="s">
        <v>3326</v>
      </c>
      <c r="C260" t="s">
        <v>3327</v>
      </c>
      <c r="D260" t="s">
        <v>2881</v>
      </c>
      <c r="E260" t="s">
        <v>106</v>
      </c>
      <c r="F260" s="86">
        <v>45089</v>
      </c>
      <c r="G260" s="77">
        <v>468654.39395999996</v>
      </c>
      <c r="H260" s="77">
        <v>6.9192859999999996</v>
      </c>
      <c r="I260" s="77">
        <v>32.427539678999999</v>
      </c>
      <c r="J260" s="78">
        <f t="shared" si="3"/>
        <v>-3.4475420258005961E-3</v>
      </c>
      <c r="K260" s="78">
        <f>I260/'סכום נכסי הקרן'!$C$42</f>
        <v>2.4399399629798056E-5</v>
      </c>
    </row>
    <row r="261" spans="2:11">
      <c r="B261" t="s">
        <v>3328</v>
      </c>
      <c r="C261" t="s">
        <v>3329</v>
      </c>
      <c r="D261" t="s">
        <v>2881</v>
      </c>
      <c r="E261" t="s">
        <v>106</v>
      </c>
      <c r="F261" s="86">
        <v>45127</v>
      </c>
      <c r="G261" s="77">
        <v>820145.18943000003</v>
      </c>
      <c r="H261" s="77">
        <v>6.8399419999999997</v>
      </c>
      <c r="I261" s="77">
        <v>56.097455148999998</v>
      </c>
      <c r="J261" s="78">
        <f t="shared" si="3"/>
        <v>-5.9640150341681904E-3</v>
      </c>
      <c r="K261" s="78">
        <f>I261/'סכום נכסי הקרן'!$C$42</f>
        <v>4.2209314673401487E-5</v>
      </c>
    </row>
    <row r="262" spans="2:11">
      <c r="B262" t="s">
        <v>3330</v>
      </c>
      <c r="C262" t="s">
        <v>3331</v>
      </c>
      <c r="D262" t="s">
        <v>2881</v>
      </c>
      <c r="E262" t="s">
        <v>106</v>
      </c>
      <c r="F262" s="86">
        <v>45098</v>
      </c>
      <c r="G262" s="77">
        <v>1558275.8599169999</v>
      </c>
      <c r="H262" s="77">
        <v>6.6847599999999998</v>
      </c>
      <c r="I262" s="77">
        <v>104.166996353</v>
      </c>
      <c r="J262" s="78">
        <f t="shared" si="3"/>
        <v>-1.1074540380901925E-2</v>
      </c>
      <c r="K262" s="78">
        <f>I262/'סכום נכסי הקרן'!$C$42</f>
        <v>7.8378199438254202E-5</v>
      </c>
    </row>
    <row r="263" spans="2:11">
      <c r="B263" t="s">
        <v>3332</v>
      </c>
      <c r="C263" t="s">
        <v>3333</v>
      </c>
      <c r="D263" t="s">
        <v>2881</v>
      </c>
      <c r="E263" t="s">
        <v>106</v>
      </c>
      <c r="F263" s="86">
        <v>45098</v>
      </c>
      <c r="G263" s="77">
        <v>585817.99245000002</v>
      </c>
      <c r="H263" s="77">
        <v>6.7402119999999996</v>
      </c>
      <c r="I263" s="77">
        <v>39.485377382999999</v>
      </c>
      <c r="J263" s="78">
        <f t="shared" si="3"/>
        <v>-4.1978978140190118E-3</v>
      </c>
      <c r="K263" s="78">
        <f>I263/'סכום נכסי הקרן'!$C$42</f>
        <v>2.9709916689273683E-5</v>
      </c>
    </row>
    <row r="264" spans="2:11">
      <c r="B264" t="s">
        <v>3334</v>
      </c>
      <c r="C264" t="s">
        <v>3335</v>
      </c>
      <c r="D264" t="s">
        <v>2881</v>
      </c>
      <c r="E264" t="s">
        <v>106</v>
      </c>
      <c r="F264" s="86">
        <v>45098</v>
      </c>
      <c r="G264" s="77">
        <v>468654.39395999996</v>
      </c>
      <c r="H264" s="77">
        <v>6.7409829999999999</v>
      </c>
      <c r="I264" s="77">
        <v>31.591914039999999</v>
      </c>
      <c r="J264" s="78">
        <f t="shared" si="3"/>
        <v>-3.358702276106153E-3</v>
      </c>
      <c r="K264" s="78">
        <f>I264/'סכום נכסי הקרן'!$C$42</f>
        <v>2.3770651223082819E-5</v>
      </c>
    </row>
    <row r="265" spans="2:11">
      <c r="B265" t="s">
        <v>3336</v>
      </c>
      <c r="C265" t="s">
        <v>3337</v>
      </c>
      <c r="D265" t="s">
        <v>2881</v>
      </c>
      <c r="E265" t="s">
        <v>106</v>
      </c>
      <c r="F265" s="86">
        <v>45097</v>
      </c>
      <c r="G265" s="77">
        <v>937308.78791999992</v>
      </c>
      <c r="H265" s="77">
        <v>6.4184150000000004</v>
      </c>
      <c r="I265" s="77">
        <v>60.160369459999998</v>
      </c>
      <c r="J265" s="78">
        <f t="shared" si="3"/>
        <v>-6.3959647896246648E-3</v>
      </c>
      <c r="K265" s="78">
        <f>I265/'סכום נכסי הקרן'!$C$42</f>
        <v>4.5266366516280355E-5</v>
      </c>
    </row>
    <row r="266" spans="2:11">
      <c r="B266" t="s">
        <v>3338</v>
      </c>
      <c r="C266" t="s">
        <v>3339</v>
      </c>
      <c r="D266" t="s">
        <v>2881</v>
      </c>
      <c r="E266" t="s">
        <v>106</v>
      </c>
      <c r="F266" s="86">
        <v>45097</v>
      </c>
      <c r="G266" s="77">
        <v>995890.58716500003</v>
      </c>
      <c r="H266" s="77">
        <v>6.4118779999999997</v>
      </c>
      <c r="I266" s="77">
        <v>63.855293545000002</v>
      </c>
      <c r="J266" s="78">
        <f t="shared" si="3"/>
        <v>-6.7887915717758157E-3</v>
      </c>
      <c r="K266" s="78">
        <f>I266/'סכום נכסי הקרן'!$C$42</f>
        <v>4.8046532086783522E-5</v>
      </c>
    </row>
    <row r="267" spans="2:11">
      <c r="B267" t="s">
        <v>3340</v>
      </c>
      <c r="C267" t="s">
        <v>3341</v>
      </c>
      <c r="D267" t="s">
        <v>2881</v>
      </c>
      <c r="E267" t="s">
        <v>106</v>
      </c>
      <c r="F267" s="86">
        <v>45097</v>
      </c>
      <c r="G267" s="77">
        <v>1113054.1856549999</v>
      </c>
      <c r="H267" s="77">
        <v>6.4118779999999997</v>
      </c>
      <c r="I267" s="77">
        <v>71.367681020999996</v>
      </c>
      <c r="J267" s="78">
        <f t="shared" si="3"/>
        <v>-7.5874729331737133E-3</v>
      </c>
      <c r="K267" s="78">
        <f>I267/'סכום נכסי הקרן'!$C$42</f>
        <v>5.3699065273552448E-5</v>
      </c>
    </row>
    <row r="268" spans="2:11">
      <c r="B268" t="s">
        <v>3342</v>
      </c>
      <c r="C268" t="s">
        <v>3343</v>
      </c>
      <c r="D268" t="s">
        <v>2881</v>
      </c>
      <c r="E268" t="s">
        <v>106</v>
      </c>
      <c r="F268" s="86">
        <v>45098</v>
      </c>
      <c r="G268" s="77">
        <v>483978.45614999993</v>
      </c>
      <c r="H268" s="77">
        <v>6.1826660000000002</v>
      </c>
      <c r="I268" s="77">
        <v>29.922769653</v>
      </c>
      <c r="J268" s="78">
        <f t="shared" ref="J268:J331" si="4">I268/$I$11</f>
        <v>-3.1812467713631201E-3</v>
      </c>
      <c r="K268" s="78">
        <f>I268/'סכום נכסי הקרן'!$C$42</f>
        <v>2.2514739694135667E-5</v>
      </c>
    </row>
    <row r="269" spans="2:11">
      <c r="B269" t="s">
        <v>3344</v>
      </c>
      <c r="C269" t="s">
        <v>3345</v>
      </c>
      <c r="D269" t="s">
        <v>2881</v>
      </c>
      <c r="E269" t="s">
        <v>106</v>
      </c>
      <c r="F269" s="86">
        <v>45050</v>
      </c>
      <c r="G269" s="77">
        <v>702981.59094000002</v>
      </c>
      <c r="H269" s="77">
        <v>5.9883559999999996</v>
      </c>
      <c r="I269" s="77">
        <v>42.097042209000001</v>
      </c>
      <c r="J269" s="78">
        <f t="shared" si="4"/>
        <v>-4.4755576159672631E-3</v>
      </c>
      <c r="K269" s="78">
        <f>I269/'סכום נכסי הקרן'!$C$42</f>
        <v>3.1675007301125685E-5</v>
      </c>
    </row>
    <row r="270" spans="2:11">
      <c r="B270" t="s">
        <v>3346</v>
      </c>
      <c r="C270" t="s">
        <v>3347</v>
      </c>
      <c r="D270" t="s">
        <v>2881</v>
      </c>
      <c r="E270" t="s">
        <v>106</v>
      </c>
      <c r="F270" s="86">
        <v>45050</v>
      </c>
      <c r="G270" s="77">
        <v>410072.59471500001</v>
      </c>
      <c r="H270" s="77">
        <v>5.932658</v>
      </c>
      <c r="I270" s="77">
        <v>24.328203911999999</v>
      </c>
      <c r="J270" s="78">
        <f t="shared" si="4"/>
        <v>-2.5864591094211845E-3</v>
      </c>
      <c r="K270" s="78">
        <f>I270/'סכום נכסי הקרן'!$C$42</f>
        <v>1.8305229918769145E-5</v>
      </c>
    </row>
    <row r="271" spans="2:11">
      <c r="B271" t="s">
        <v>3348</v>
      </c>
      <c r="C271" t="s">
        <v>3349</v>
      </c>
      <c r="D271" t="s">
        <v>2881</v>
      </c>
      <c r="E271" t="s">
        <v>106</v>
      </c>
      <c r="F271" s="86">
        <v>45105</v>
      </c>
      <c r="G271" s="77">
        <v>1827115.4040720002</v>
      </c>
      <c r="H271" s="77">
        <v>5.2849570000000003</v>
      </c>
      <c r="I271" s="77">
        <v>96.56226585200001</v>
      </c>
      <c r="J271" s="78">
        <f t="shared" si="4"/>
        <v>-1.0266041547607348E-2</v>
      </c>
      <c r="K271" s="78">
        <f>I271/'סכום נכסי הקרן'!$C$42</f>
        <v>7.2656184743103726E-5</v>
      </c>
    </row>
    <row r="272" spans="2:11">
      <c r="B272" t="s">
        <v>3350</v>
      </c>
      <c r="C272" t="s">
        <v>3351</v>
      </c>
      <c r="D272" t="s">
        <v>2881</v>
      </c>
      <c r="E272" t="s">
        <v>106</v>
      </c>
      <c r="F272" s="86">
        <v>45131</v>
      </c>
      <c r="G272" s="77">
        <v>597534.35229900002</v>
      </c>
      <c r="H272" s="77">
        <v>4.8554060000000003</v>
      </c>
      <c r="I272" s="77">
        <v>29.012717260000002</v>
      </c>
      <c r="J272" s="78">
        <f t="shared" si="4"/>
        <v>-3.0844943226233938E-3</v>
      </c>
      <c r="K272" s="78">
        <f>I272/'סכום נכסי הקרן'!$C$42</f>
        <v>2.1829990488964214E-5</v>
      </c>
    </row>
    <row r="273" spans="2:11">
      <c r="B273" t="s">
        <v>3352</v>
      </c>
      <c r="C273" t="s">
        <v>3353</v>
      </c>
      <c r="D273" t="s">
        <v>2881</v>
      </c>
      <c r="E273" t="s">
        <v>106</v>
      </c>
      <c r="F273" s="86">
        <v>45147</v>
      </c>
      <c r="G273" s="77">
        <v>270597.17076000001</v>
      </c>
      <c r="H273" s="77">
        <v>4.0789819999999999</v>
      </c>
      <c r="I273" s="77">
        <v>11.03760868</v>
      </c>
      <c r="J273" s="78">
        <f t="shared" si="4"/>
        <v>-1.1734661391312469E-3</v>
      </c>
      <c r="K273" s="78">
        <f>I273/'סכום נכסי הקרן'!$C$42</f>
        <v>8.3050095013854226E-6</v>
      </c>
    </row>
    <row r="274" spans="2:11">
      <c r="B274" t="s">
        <v>3354</v>
      </c>
      <c r="C274" t="s">
        <v>3355</v>
      </c>
      <c r="D274" t="s">
        <v>2881</v>
      </c>
      <c r="E274" t="s">
        <v>106</v>
      </c>
      <c r="F274" s="86">
        <v>45147</v>
      </c>
      <c r="G274" s="77">
        <v>1352985.8537999999</v>
      </c>
      <c r="H274" s="77">
        <v>4.0780940000000001</v>
      </c>
      <c r="I274" s="77">
        <v>55.176041581999996</v>
      </c>
      <c r="J274" s="78">
        <f t="shared" si="4"/>
        <v>-5.8660547193610671E-3</v>
      </c>
      <c r="K274" s="78">
        <f>I274/'סכום נכסי הקרן'!$C$42</f>
        <v>4.1516016999014243E-5</v>
      </c>
    </row>
    <row r="275" spans="2:11">
      <c r="B275" t="s">
        <v>3356</v>
      </c>
      <c r="C275" t="s">
        <v>3357</v>
      </c>
      <c r="D275" t="s">
        <v>2881</v>
      </c>
      <c r="E275" t="s">
        <v>106</v>
      </c>
      <c r="F275" s="86">
        <v>45082</v>
      </c>
      <c r="G275" s="77">
        <v>1461224.7221039999</v>
      </c>
      <c r="H275" s="77">
        <v>3.404795</v>
      </c>
      <c r="I275" s="77">
        <v>49.751704900999997</v>
      </c>
      <c r="J275" s="78">
        <f t="shared" si="4"/>
        <v>-5.2893650026894778E-3</v>
      </c>
      <c r="K275" s="78">
        <f>I275/'סכום נכסי הקרן'!$C$42</f>
        <v>3.7434592391522319E-5</v>
      </c>
    </row>
    <row r="276" spans="2:11">
      <c r="B276" t="s">
        <v>3358</v>
      </c>
      <c r="C276" t="s">
        <v>3359</v>
      </c>
      <c r="D276" t="s">
        <v>2881</v>
      </c>
      <c r="E276" t="s">
        <v>106</v>
      </c>
      <c r="F276" s="86">
        <v>45181</v>
      </c>
      <c r="G276" s="77">
        <v>848479.81462500012</v>
      </c>
      <c r="H276" s="77">
        <v>1.4065369999999999</v>
      </c>
      <c r="I276" s="77">
        <v>11.934180518000002</v>
      </c>
      <c r="J276" s="78">
        <f t="shared" si="4"/>
        <v>-1.2687853992802368E-3</v>
      </c>
      <c r="K276" s="78">
        <f>I276/'סכום נכסי הקרן'!$C$42</f>
        <v>8.979615555027887E-6</v>
      </c>
    </row>
    <row r="277" spans="2:11">
      <c r="B277" t="s">
        <v>3360</v>
      </c>
      <c r="C277" t="s">
        <v>3361</v>
      </c>
      <c r="D277" t="s">
        <v>2881</v>
      </c>
      <c r="E277" t="s">
        <v>106</v>
      </c>
      <c r="F277" s="86">
        <v>45189</v>
      </c>
      <c r="G277" s="77">
        <v>811791.51228000002</v>
      </c>
      <c r="H277" s="77">
        <v>1.0168250000000001</v>
      </c>
      <c r="I277" s="77">
        <v>8.2545002570000001</v>
      </c>
      <c r="J277" s="78">
        <f t="shared" si="4"/>
        <v>-8.7757926810643882E-4</v>
      </c>
      <c r="K277" s="78">
        <f>I277/'סכום נכסי הקרן'!$C$42</f>
        <v>6.2109198696083341E-6</v>
      </c>
    </row>
    <row r="278" spans="2:11">
      <c r="B278" t="s">
        <v>3362</v>
      </c>
      <c r="C278" t="s">
        <v>3363</v>
      </c>
      <c r="D278" t="s">
        <v>2881</v>
      </c>
      <c r="E278" t="s">
        <v>106</v>
      </c>
      <c r="F278" s="86">
        <v>45169</v>
      </c>
      <c r="G278" s="77">
        <v>676492.92689999996</v>
      </c>
      <c r="H278" s="77">
        <v>1.2998700000000001</v>
      </c>
      <c r="I278" s="77">
        <v>8.7935292590000014</v>
      </c>
      <c r="J278" s="78">
        <f t="shared" si="4"/>
        <v>-9.3488627184202611E-4</v>
      </c>
      <c r="K278" s="78">
        <f>I278/'סכום נכסי הקרן'!$C$42</f>
        <v>6.6165005631188698E-6</v>
      </c>
    </row>
    <row r="279" spans="2:11">
      <c r="B279" t="s">
        <v>3364</v>
      </c>
      <c r="C279" t="s">
        <v>3365</v>
      </c>
      <c r="D279" t="s">
        <v>2881</v>
      </c>
      <c r="E279" t="s">
        <v>106</v>
      </c>
      <c r="F279" s="86">
        <v>45187</v>
      </c>
      <c r="G279" s="77">
        <v>917324.40887600009</v>
      </c>
      <c r="H279" s="77">
        <v>0.50063000000000002</v>
      </c>
      <c r="I279" s="77">
        <v>4.5923974559999996</v>
      </c>
      <c r="J279" s="78">
        <f t="shared" si="4"/>
        <v>-4.8824188900747293E-4</v>
      </c>
      <c r="K279" s="78">
        <f>I279/'סכום נכסי הקרן'!$C$42</f>
        <v>3.4554499631181201E-6</v>
      </c>
    </row>
    <row r="280" spans="2:11">
      <c r="B280" t="s">
        <v>3366</v>
      </c>
      <c r="C280" t="s">
        <v>3367</v>
      </c>
      <c r="D280" t="s">
        <v>2881</v>
      </c>
      <c r="E280" t="s">
        <v>106</v>
      </c>
      <c r="F280" s="86">
        <v>45173</v>
      </c>
      <c r="G280" s="77">
        <v>456778.85101800004</v>
      </c>
      <c r="H280" s="77">
        <v>0.93317700000000003</v>
      </c>
      <c r="I280" s="77">
        <v>4.2625572279999995</v>
      </c>
      <c r="J280" s="78">
        <f t="shared" si="4"/>
        <v>-4.5317484232165674E-4</v>
      </c>
      <c r="K280" s="78">
        <f>I280/'סכום נכסי הקרן'!$C$42</f>
        <v>3.2072688301483709E-6</v>
      </c>
    </row>
    <row r="281" spans="2:11">
      <c r="B281" t="s">
        <v>3368</v>
      </c>
      <c r="C281" t="s">
        <v>3369</v>
      </c>
      <c r="D281" t="s">
        <v>2881</v>
      </c>
      <c r="E281" t="s">
        <v>106</v>
      </c>
      <c r="F281" s="86">
        <v>45187</v>
      </c>
      <c r="G281" s="77">
        <v>852694.98061199998</v>
      </c>
      <c r="H281" s="77">
        <v>0.53651700000000002</v>
      </c>
      <c r="I281" s="77">
        <v>4.5748572190000001</v>
      </c>
      <c r="J281" s="78">
        <f t="shared" si="4"/>
        <v>-4.863770943052353E-4</v>
      </c>
      <c r="K281" s="78">
        <f>I281/'סכום נכסי הקרן'!$C$42</f>
        <v>3.4422521918286281E-6</v>
      </c>
    </row>
    <row r="282" spans="2:11">
      <c r="B282" t="s">
        <v>3370</v>
      </c>
      <c r="C282" t="s">
        <v>3371</v>
      </c>
      <c r="D282" t="s">
        <v>2881</v>
      </c>
      <c r="E282" t="s">
        <v>106</v>
      </c>
      <c r="F282" s="86">
        <v>45176</v>
      </c>
      <c r="G282" s="77">
        <v>978811.82360999996</v>
      </c>
      <c r="H282" s="77">
        <v>4.2625999999999997E-2</v>
      </c>
      <c r="I282" s="77">
        <v>0.41722627500000004</v>
      </c>
      <c r="J282" s="78">
        <f t="shared" si="4"/>
        <v>-4.4357516221381562E-5</v>
      </c>
      <c r="K282" s="78">
        <f>I282/'סכום נכסי הקרן'!$C$42</f>
        <v>3.1393287065714742E-7</v>
      </c>
    </row>
    <row r="283" spans="2:11">
      <c r="B283" t="s">
        <v>3372</v>
      </c>
      <c r="C283" t="s">
        <v>3373</v>
      </c>
      <c r="D283" t="s">
        <v>2881</v>
      </c>
      <c r="E283" t="s">
        <v>106</v>
      </c>
      <c r="F283" s="86">
        <v>45098</v>
      </c>
      <c r="G283" s="77">
        <v>5027540</v>
      </c>
      <c r="H283" s="77">
        <v>-6.813701</v>
      </c>
      <c r="I283" s="77">
        <v>-342.56152000000003</v>
      </c>
      <c r="J283" s="78">
        <f t="shared" si="4"/>
        <v>3.6419514040004132E-2</v>
      </c>
      <c r="K283" s="78">
        <f>I283/'סכום נכסי הקרן'!$C$42</f>
        <v>-2.5775299350520484E-4</v>
      </c>
    </row>
    <row r="284" spans="2:11">
      <c r="B284" t="s">
        <v>3374</v>
      </c>
      <c r="C284" t="s">
        <v>3375</v>
      </c>
      <c r="D284" t="s">
        <v>2881</v>
      </c>
      <c r="E284" t="s">
        <v>106</v>
      </c>
      <c r="F284" s="86">
        <v>45040</v>
      </c>
      <c r="G284" s="77">
        <v>69942990.700000003</v>
      </c>
      <c r="H284" s="77">
        <v>-5.8936809999999999</v>
      </c>
      <c r="I284" s="77">
        <f>-4122.21662+18.4404048574761</f>
        <v>-4103.7762151425241</v>
      </c>
      <c r="J284" s="78">
        <f t="shared" si="4"/>
        <v>0.43629399905867466</v>
      </c>
      <c r="K284" s="78">
        <f>I284/'סכום נכסי הקרן'!$C$42</f>
        <v>-3.0877974973033896E-3</v>
      </c>
    </row>
    <row r="285" spans="2:11">
      <c r="B285" t="s">
        <v>3376</v>
      </c>
      <c r="C285" t="s">
        <v>3377</v>
      </c>
      <c r="D285" t="s">
        <v>2881</v>
      </c>
      <c r="E285" t="s">
        <v>106</v>
      </c>
      <c r="F285" s="86">
        <v>45105</v>
      </c>
      <c r="G285" s="77">
        <v>1238518</v>
      </c>
      <c r="H285" s="77">
        <v>-5.3006500000000001</v>
      </c>
      <c r="I285" s="77">
        <v>-65.649509999999992</v>
      </c>
      <c r="J285" s="78">
        <f t="shared" si="4"/>
        <v>6.9795441448426291E-3</v>
      </c>
      <c r="K285" s="78">
        <f>I285/'סכום נכסי הקרן'!$C$42</f>
        <v>-4.939655138338328E-5</v>
      </c>
    </row>
    <row r="286" spans="2:11">
      <c r="B286" t="s">
        <v>3378</v>
      </c>
      <c r="C286" t="s">
        <v>3379</v>
      </c>
      <c r="D286" t="s">
        <v>2881</v>
      </c>
      <c r="E286" t="s">
        <v>106</v>
      </c>
      <c r="F286" s="86">
        <v>45152</v>
      </c>
      <c r="G286" s="77">
        <v>3718900</v>
      </c>
      <c r="H286" s="77">
        <v>-3.1430479999999998</v>
      </c>
      <c r="I286" s="77">
        <v>-116.88680000000001</v>
      </c>
      <c r="J286" s="78">
        <f t="shared" si="4"/>
        <v>1.2426849500466821E-2</v>
      </c>
      <c r="K286" s="78">
        <f>I286/'סכום נכסי הקרן'!$C$42</f>
        <v>-8.7948940094743214E-5</v>
      </c>
    </row>
    <row r="287" spans="2:11">
      <c r="B287" t="s">
        <v>3380</v>
      </c>
      <c r="C287" t="s">
        <v>3381</v>
      </c>
      <c r="D287" t="s">
        <v>2881</v>
      </c>
      <c r="E287" t="s">
        <v>106</v>
      </c>
      <c r="F287" s="86">
        <v>45168</v>
      </c>
      <c r="G287" s="77">
        <v>3402000</v>
      </c>
      <c r="H287" s="77">
        <v>-1.475841</v>
      </c>
      <c r="I287" s="77">
        <v>-50.208120000000001</v>
      </c>
      <c r="J287" s="78">
        <f t="shared" si="4"/>
        <v>5.3378888885774797E-3</v>
      </c>
      <c r="K287" s="78">
        <f>I287/'סכום נכסי הקרן'!$C$42</f>
        <v>-3.7778012043701068E-5</v>
      </c>
    </row>
    <row r="288" spans="2:11">
      <c r="B288" t="s">
        <v>3382</v>
      </c>
      <c r="C288" t="s">
        <v>3383</v>
      </c>
      <c r="D288" t="s">
        <v>2881</v>
      </c>
      <c r="E288" t="s">
        <v>106</v>
      </c>
      <c r="F288" s="86">
        <v>45169</v>
      </c>
      <c r="G288" s="77">
        <v>3793900</v>
      </c>
      <c r="H288" s="77">
        <v>-1.1040570000000001</v>
      </c>
      <c r="I288" s="77">
        <v>-41.886800000000001</v>
      </c>
      <c r="J288" s="78">
        <f t="shared" si="4"/>
        <v>4.4532056627108758E-3</v>
      </c>
      <c r="K288" s="78">
        <f>I288/'סכום נכסי הקרן'!$C$42</f>
        <v>-3.1516815106243733E-5</v>
      </c>
    </row>
    <row r="289" spans="2:11">
      <c r="B289" t="s">
        <v>3384</v>
      </c>
      <c r="C289" t="s">
        <v>3385</v>
      </c>
      <c r="D289" t="s">
        <v>2881</v>
      </c>
      <c r="E289" t="s">
        <v>106</v>
      </c>
      <c r="F289" s="86">
        <v>45043</v>
      </c>
      <c r="G289" s="77">
        <v>2309400</v>
      </c>
      <c r="H289" s="77">
        <v>6.0635700000000003</v>
      </c>
      <c r="I289" s="77">
        <v>140.03207999999998</v>
      </c>
      <c r="J289" s="78">
        <f t="shared" si="4"/>
        <v>-1.488754575706863E-2</v>
      </c>
      <c r="K289" s="78">
        <f>I289/'סכום נכסי הקרן'!$C$42</f>
        <v>1.0536410454612743E-4</v>
      </c>
    </row>
    <row r="290" spans="2:11" s="101" customFormat="1">
      <c r="B290" s="79" t="s">
        <v>3386</v>
      </c>
      <c r="C290" s="79"/>
      <c r="D290" s="79"/>
      <c r="E290" s="79"/>
      <c r="F290" s="102"/>
      <c r="G290" s="81"/>
      <c r="H290" s="81"/>
      <c r="I290" s="81">
        <f>SUM(I291:I365)</f>
        <v>2627.2379552760003</v>
      </c>
      <c r="J290" s="80">
        <f t="shared" si="4"/>
        <v>-0.27931546309873345</v>
      </c>
      <c r="K290" s="80">
        <f>I290/'סכום נכסי הקרן'!$C$42</f>
        <v>1.9768082755555342E-3</v>
      </c>
    </row>
    <row r="291" spans="2:11">
      <c r="B291" t="s">
        <v>3387</v>
      </c>
      <c r="C291" t="s">
        <v>3388</v>
      </c>
      <c r="D291" t="s">
        <v>2881</v>
      </c>
      <c r="E291" t="s">
        <v>120</v>
      </c>
      <c r="F291" s="86">
        <v>45166</v>
      </c>
      <c r="G291" s="77">
        <v>74937.216618000006</v>
      </c>
      <c r="H291" s="77">
        <v>-0.41484100000000002</v>
      </c>
      <c r="I291" s="77">
        <v>-0.31087018499999997</v>
      </c>
      <c r="J291" s="78">
        <f t="shared" si="4"/>
        <v>3.3050241799564004E-5</v>
      </c>
      <c r="K291" s="78">
        <f>I291/'סכום נכסי הקרן'!$C$42</f>
        <v>-2.3390753513490605E-7</v>
      </c>
    </row>
    <row r="292" spans="2:11">
      <c r="B292" t="s">
        <v>3389</v>
      </c>
      <c r="C292" t="s">
        <v>3390</v>
      </c>
      <c r="D292" t="s">
        <v>2881</v>
      </c>
      <c r="E292" t="s">
        <v>120</v>
      </c>
      <c r="F292" s="86">
        <v>45166</v>
      </c>
      <c r="G292" s="77">
        <v>97418.381603000002</v>
      </c>
      <c r="H292" s="77">
        <v>-0.57118999999999998</v>
      </c>
      <c r="I292" s="77">
        <v>-0.55644389999999999</v>
      </c>
      <c r="J292" s="78">
        <f t="shared" si="4"/>
        <v>5.9158472990558462E-5</v>
      </c>
      <c r="K292" s="78">
        <f>I292/'סכום נכסי הקרן'!$C$42</f>
        <v>-4.1868415618517472E-7</v>
      </c>
    </row>
    <row r="293" spans="2:11">
      <c r="B293" t="s">
        <v>3391</v>
      </c>
      <c r="C293" t="s">
        <v>3392</v>
      </c>
      <c r="D293" t="s">
        <v>2881</v>
      </c>
      <c r="E293" t="s">
        <v>120</v>
      </c>
      <c r="F293" s="86">
        <v>45168</v>
      </c>
      <c r="G293" s="77">
        <v>97418.381603000002</v>
      </c>
      <c r="H293" s="77">
        <v>-1.8423069999999999</v>
      </c>
      <c r="I293" s="77">
        <v>-1.7947459729999999</v>
      </c>
      <c r="J293" s="78">
        <f t="shared" si="4"/>
        <v>1.9080886890598329E-4</v>
      </c>
      <c r="K293" s="78">
        <f>I293/'סכום נכסי הקרן'!$C$42</f>
        <v>-1.3504177209458947E-6</v>
      </c>
    </row>
    <row r="294" spans="2:11">
      <c r="B294" t="s">
        <v>3393</v>
      </c>
      <c r="C294" t="s">
        <v>3394</v>
      </c>
      <c r="D294" t="s">
        <v>2881</v>
      </c>
      <c r="E294" t="s">
        <v>106</v>
      </c>
      <c r="F294" s="86">
        <v>45166</v>
      </c>
      <c r="G294" s="77">
        <v>367677.72738799994</v>
      </c>
      <c r="H294" s="77">
        <v>0.83067599999999997</v>
      </c>
      <c r="I294" s="77">
        <v>3.0542092099999993</v>
      </c>
      <c r="J294" s="78">
        <f t="shared" si="4"/>
        <v>-3.2470901928711928E-4</v>
      </c>
      <c r="K294" s="78">
        <f>I294/'סכום נכסי הקרן'!$C$42</f>
        <v>2.2980735450632828E-6</v>
      </c>
    </row>
    <row r="295" spans="2:11">
      <c r="B295" t="s">
        <v>3395</v>
      </c>
      <c r="C295" t="s">
        <v>3396</v>
      </c>
      <c r="D295" t="s">
        <v>2881</v>
      </c>
      <c r="E295" t="s">
        <v>106</v>
      </c>
      <c r="F295" s="86">
        <v>45167</v>
      </c>
      <c r="G295" s="77">
        <v>260590.50276800001</v>
      </c>
      <c r="H295" s="77">
        <v>1.111299</v>
      </c>
      <c r="I295" s="77">
        <v>2.8959391779999999</v>
      </c>
      <c r="J295" s="78">
        <f t="shared" si="4"/>
        <v>-3.0788250108234287E-4</v>
      </c>
      <c r="K295" s="78">
        <f>I295/'סכום נכסי הקרן'!$C$42</f>
        <v>2.1789866886931789E-6</v>
      </c>
    </row>
    <row r="296" spans="2:11">
      <c r="B296" t="s">
        <v>3397</v>
      </c>
      <c r="C296" t="s">
        <v>3398</v>
      </c>
      <c r="D296" t="s">
        <v>2881</v>
      </c>
      <c r="E296" t="s">
        <v>110</v>
      </c>
      <c r="F296" s="86">
        <v>45117</v>
      </c>
      <c r="G296" s="77">
        <v>225399.35714599999</v>
      </c>
      <c r="H296" s="77">
        <v>-4.4195580000000003</v>
      </c>
      <c r="I296" s="77">
        <v>-9.9616555420000008</v>
      </c>
      <c r="J296" s="78">
        <f t="shared" si="4"/>
        <v>1.059075911017542E-3</v>
      </c>
      <c r="K296" s="78">
        <f>I296/'סכום נכסי הקרן'!$C$42</f>
        <v>-7.4954318751803002E-6</v>
      </c>
    </row>
    <row r="297" spans="2:11">
      <c r="B297" t="s">
        <v>3399</v>
      </c>
      <c r="C297" t="s">
        <v>3400</v>
      </c>
      <c r="D297" t="s">
        <v>2881</v>
      </c>
      <c r="E297" t="s">
        <v>113</v>
      </c>
      <c r="F297" s="86">
        <v>45167</v>
      </c>
      <c r="G297" s="77">
        <v>441079.74656399997</v>
      </c>
      <c r="H297" s="77">
        <v>-2.9015240000000002</v>
      </c>
      <c r="I297" s="77">
        <v>-12.798035696000001</v>
      </c>
      <c r="J297" s="78">
        <f t="shared" si="4"/>
        <v>1.3606263795038801E-3</v>
      </c>
      <c r="K297" s="78">
        <f>I297/'סכום נכסי הקרן'!$C$42</f>
        <v>-9.6296046667193324E-6</v>
      </c>
    </row>
    <row r="298" spans="2:11">
      <c r="B298" t="s">
        <v>3401</v>
      </c>
      <c r="C298" t="s">
        <v>3402</v>
      </c>
      <c r="D298" t="s">
        <v>2881</v>
      </c>
      <c r="E298" t="s">
        <v>106</v>
      </c>
      <c r="F298" s="86">
        <v>45127</v>
      </c>
      <c r="G298" s="77">
        <v>211095.99014800001</v>
      </c>
      <c r="H298" s="77">
        <v>-8.0600310000000004</v>
      </c>
      <c r="I298" s="77">
        <v>-17.014401886999998</v>
      </c>
      <c r="J298" s="78">
        <f t="shared" si="4"/>
        <v>1.8088904101250752E-3</v>
      </c>
      <c r="K298" s="78">
        <f>I298/'סכום נכסי הקרן'!$C$42</f>
        <v>-1.2802118051889936E-5</v>
      </c>
    </row>
    <row r="299" spans="2:11">
      <c r="B299" t="s">
        <v>3403</v>
      </c>
      <c r="C299" t="s">
        <v>3404</v>
      </c>
      <c r="D299" t="s">
        <v>2881</v>
      </c>
      <c r="E299" t="s">
        <v>106</v>
      </c>
      <c r="F299" s="86">
        <v>45127</v>
      </c>
      <c r="G299" s="77">
        <v>549312.57302500005</v>
      </c>
      <c r="H299" s="77">
        <v>-8.0337359999999993</v>
      </c>
      <c r="I299" s="77">
        <v>-44.130321608999999</v>
      </c>
      <c r="J299" s="78">
        <f t="shared" si="4"/>
        <v>4.691726226077211E-3</v>
      </c>
      <c r="K299" s="78">
        <f>I299/'סכום נכסי הקרן'!$C$42</f>
        <v>-3.3204904330956896E-5</v>
      </c>
    </row>
    <row r="300" spans="2:11">
      <c r="B300" t="s">
        <v>3405</v>
      </c>
      <c r="C300" t="s">
        <v>3406</v>
      </c>
      <c r="D300" t="s">
        <v>2881</v>
      </c>
      <c r="E300" t="s">
        <v>106</v>
      </c>
      <c r="F300" s="86">
        <v>45127</v>
      </c>
      <c r="G300" s="77">
        <v>479164.35533300007</v>
      </c>
      <c r="H300" s="77">
        <v>-8.0273629999999994</v>
      </c>
      <c r="I300" s="77">
        <v>-38.464263838000001</v>
      </c>
      <c r="J300" s="78">
        <f t="shared" si="4"/>
        <v>4.0893378710091669E-3</v>
      </c>
      <c r="K300" s="78">
        <f>I300/'סכום נכסי הקרן'!$C$42</f>
        <v>-2.894160192662182E-5</v>
      </c>
    </row>
    <row r="301" spans="2:11">
      <c r="B301" t="s">
        <v>3407</v>
      </c>
      <c r="C301" t="s">
        <v>3408</v>
      </c>
      <c r="D301" t="s">
        <v>2881</v>
      </c>
      <c r="E301" t="s">
        <v>106</v>
      </c>
      <c r="F301" s="86">
        <v>45168</v>
      </c>
      <c r="G301" s="77">
        <v>156948.69156000001</v>
      </c>
      <c r="H301" s="77">
        <v>-2.4545110000000001</v>
      </c>
      <c r="I301" s="77">
        <v>-3.8523231980000001</v>
      </c>
      <c r="J301" s="78">
        <f t="shared" si="4"/>
        <v>4.0956070838369296E-4</v>
      </c>
      <c r="K301" s="78">
        <f>I301/'סכום נכסי הקרן'!$C$42</f>
        <v>-2.8985971227417603E-6</v>
      </c>
    </row>
    <row r="302" spans="2:11">
      <c r="B302" t="s">
        <v>3409</v>
      </c>
      <c r="C302" t="s">
        <v>3410</v>
      </c>
      <c r="D302" t="s">
        <v>2881</v>
      </c>
      <c r="E302" t="s">
        <v>106</v>
      </c>
      <c r="F302" s="86">
        <v>45166</v>
      </c>
      <c r="G302" s="77">
        <v>313897.38312000001</v>
      </c>
      <c r="H302" s="77">
        <v>-2.3915009999999999</v>
      </c>
      <c r="I302" s="77">
        <v>-7.5068591439999999</v>
      </c>
      <c r="J302" s="78">
        <f t="shared" si="4"/>
        <v>7.980936153927662E-4</v>
      </c>
      <c r="K302" s="78">
        <f>I302/'סכום נכסי הקרן'!$C$42</f>
        <v>-5.6483735131369093E-6</v>
      </c>
    </row>
    <row r="303" spans="2:11">
      <c r="B303" t="s">
        <v>3411</v>
      </c>
      <c r="C303" t="s">
        <v>3412</v>
      </c>
      <c r="D303" t="s">
        <v>2881</v>
      </c>
      <c r="E303" t="s">
        <v>106</v>
      </c>
      <c r="F303" s="86">
        <v>45166</v>
      </c>
      <c r="G303" s="77">
        <v>94169.214936000004</v>
      </c>
      <c r="H303" s="77">
        <v>-2.354304</v>
      </c>
      <c r="I303" s="77">
        <v>-2.21702976</v>
      </c>
      <c r="J303" s="78">
        <f t="shared" si="4"/>
        <v>2.3570407578594053E-4</v>
      </c>
      <c r="K303" s="78">
        <f>I303/'סכום נכסי הקרן'!$C$42</f>
        <v>-1.66815600692724E-6</v>
      </c>
    </row>
    <row r="304" spans="2:11">
      <c r="B304" t="s">
        <v>3413</v>
      </c>
      <c r="C304" t="s">
        <v>3414</v>
      </c>
      <c r="D304" t="s">
        <v>2881</v>
      </c>
      <c r="E304" t="s">
        <v>106</v>
      </c>
      <c r="F304" s="86">
        <v>45168</v>
      </c>
      <c r="G304" s="77">
        <v>125558.95324799999</v>
      </c>
      <c r="H304" s="77">
        <v>-2.3507289999999998</v>
      </c>
      <c r="I304" s="77">
        <v>-2.951550702</v>
      </c>
      <c r="J304" s="78">
        <f t="shared" si="4"/>
        <v>3.1379485422435374E-4</v>
      </c>
      <c r="K304" s="78">
        <f>I304/'סכום נכסי הקרן'!$C$42</f>
        <v>-2.2208303750020983E-6</v>
      </c>
    </row>
    <row r="305" spans="2:11">
      <c r="B305" t="s">
        <v>3415</v>
      </c>
      <c r="C305" t="s">
        <v>3416</v>
      </c>
      <c r="D305" t="s">
        <v>2881</v>
      </c>
      <c r="E305" t="s">
        <v>106</v>
      </c>
      <c r="F305" s="86">
        <v>45189</v>
      </c>
      <c r="G305" s="77">
        <v>117711.51867</v>
      </c>
      <c r="H305" s="77">
        <v>-0.92649800000000004</v>
      </c>
      <c r="I305" s="77">
        <v>-1.090594998</v>
      </c>
      <c r="J305" s="78">
        <f t="shared" si="4"/>
        <v>1.1594688113720209E-4</v>
      </c>
      <c r="K305" s="78">
        <f>I305/'סכום נכסי הקרן'!$C$42</f>
        <v>-8.2059457651957789E-7</v>
      </c>
    </row>
    <row r="306" spans="2:11">
      <c r="B306" t="s">
        <v>3417</v>
      </c>
      <c r="C306" t="s">
        <v>3418</v>
      </c>
      <c r="D306" t="s">
        <v>2881</v>
      </c>
      <c r="E306" t="s">
        <v>106</v>
      </c>
      <c r="F306" s="86">
        <v>45189</v>
      </c>
      <c r="G306" s="77">
        <v>117711.51867</v>
      </c>
      <c r="H306" s="77">
        <v>-0.88827400000000001</v>
      </c>
      <c r="I306" s="77">
        <v>-1.045600402</v>
      </c>
      <c r="J306" s="78">
        <f t="shared" si="4"/>
        <v>1.1116326936216585E-4</v>
      </c>
      <c r="K306" s="78">
        <f>I306/'סכום נכסי הקרן'!$C$42</f>
        <v>-7.8673936764919072E-7</v>
      </c>
    </row>
    <row r="307" spans="2:11">
      <c r="B307" t="s">
        <v>3419</v>
      </c>
      <c r="C307" t="s">
        <v>3420</v>
      </c>
      <c r="D307" t="s">
        <v>2881</v>
      </c>
      <c r="E307" t="s">
        <v>106</v>
      </c>
      <c r="F307" s="86">
        <v>45195</v>
      </c>
      <c r="G307" s="77">
        <v>117711.51867</v>
      </c>
      <c r="H307" s="77">
        <v>-0.216803</v>
      </c>
      <c r="I307" s="77">
        <v>-0.25520225600000002</v>
      </c>
      <c r="J307" s="78">
        <f t="shared" si="4"/>
        <v>2.7131891945810869E-5</v>
      </c>
      <c r="K307" s="78">
        <f>I307/'סכום נכסי הקרן'!$C$42</f>
        <v>-1.9202140810585389E-7</v>
      </c>
    </row>
    <row r="308" spans="2:11">
      <c r="B308" t="s">
        <v>3421</v>
      </c>
      <c r="C308" t="s">
        <v>3422</v>
      </c>
      <c r="D308" t="s">
        <v>2881</v>
      </c>
      <c r="E308" t="s">
        <v>106</v>
      </c>
      <c r="F308" s="86">
        <v>45196</v>
      </c>
      <c r="G308" s="77">
        <v>117711.51867</v>
      </c>
      <c r="H308" s="77">
        <v>7.5056999999999999E-2</v>
      </c>
      <c r="I308" s="77">
        <v>8.8351094000000019E-2</v>
      </c>
      <c r="J308" s="78">
        <f t="shared" si="4"/>
        <v>-9.3930687497612852E-6</v>
      </c>
      <c r="K308" s="78">
        <f>I308/'סכום נכסי הקרן'!$C$42</f>
        <v>6.6477866393048895E-8</v>
      </c>
    </row>
    <row r="309" spans="2:11">
      <c r="B309" t="s">
        <v>3423</v>
      </c>
      <c r="C309" t="s">
        <v>3424</v>
      </c>
      <c r="D309" t="s">
        <v>2881</v>
      </c>
      <c r="E309" t="s">
        <v>120</v>
      </c>
      <c r="F309" s="86">
        <v>45176</v>
      </c>
      <c r="G309" s="77">
        <v>187447.112134</v>
      </c>
      <c r="H309" s="77">
        <v>-0.34638600000000003</v>
      </c>
      <c r="I309" s="77">
        <v>-0.64929137999999997</v>
      </c>
      <c r="J309" s="78">
        <f t="shared" si="4"/>
        <v>6.9029576147267366E-5</v>
      </c>
      <c r="K309" s="78">
        <f>I309/'סכום נכסי הקרן'!$C$42</f>
        <v>-4.8854523080153746E-7</v>
      </c>
    </row>
    <row r="310" spans="2:11">
      <c r="B310" t="s">
        <v>3425</v>
      </c>
      <c r="C310" t="s">
        <v>3426</v>
      </c>
      <c r="D310" t="s">
        <v>2881</v>
      </c>
      <c r="E310" t="s">
        <v>120</v>
      </c>
      <c r="F310" s="86">
        <v>45161</v>
      </c>
      <c r="G310" s="77">
        <v>1069962.4451639999</v>
      </c>
      <c r="H310" s="77">
        <v>0.42846499999999998</v>
      </c>
      <c r="I310" s="77">
        <v>4.5844156970000007</v>
      </c>
      <c r="J310" s="78">
        <f t="shared" si="4"/>
        <v>-4.8739330629460906E-4</v>
      </c>
      <c r="K310" s="78">
        <f>I310/'סכום נכסי הקרן'!$C$42</f>
        <v>3.4494442614979066E-6</v>
      </c>
    </row>
    <row r="311" spans="2:11">
      <c r="B311" t="s">
        <v>3427</v>
      </c>
      <c r="C311" t="s">
        <v>3428</v>
      </c>
      <c r="D311" t="s">
        <v>2881</v>
      </c>
      <c r="E311" t="s">
        <v>120</v>
      </c>
      <c r="F311" s="86">
        <v>45180</v>
      </c>
      <c r="G311" s="77">
        <v>98450.345702999999</v>
      </c>
      <c r="H311" s="77">
        <v>0.65029300000000001</v>
      </c>
      <c r="I311" s="77">
        <v>0.64021587299999994</v>
      </c>
      <c r="J311" s="78">
        <f t="shared" si="4"/>
        <v>-6.8064711341066553E-5</v>
      </c>
      <c r="K311" s="78">
        <f>I311/'סכום נכסי הקרן'!$C$42</f>
        <v>4.8171656219676408E-7</v>
      </c>
    </row>
    <row r="312" spans="2:11">
      <c r="B312" t="s">
        <v>3429</v>
      </c>
      <c r="C312" t="s">
        <v>3430</v>
      </c>
      <c r="D312" t="s">
        <v>2881</v>
      </c>
      <c r="E312" t="s">
        <v>106</v>
      </c>
      <c r="F312" s="86">
        <v>45127</v>
      </c>
      <c r="G312" s="77">
        <v>861834.239588</v>
      </c>
      <c r="H312" s="77">
        <v>2.6752400000000001</v>
      </c>
      <c r="I312" s="77">
        <v>23.056130292000002</v>
      </c>
      <c r="J312" s="78">
        <f t="shared" si="4"/>
        <v>-2.4512182830040532E-3</v>
      </c>
      <c r="K312" s="78">
        <f>I312/'סכום נכסי הקרן'!$C$42</f>
        <v>1.7348085685190308E-5</v>
      </c>
    </row>
    <row r="313" spans="2:11">
      <c r="B313" t="s">
        <v>3431</v>
      </c>
      <c r="C313" t="s">
        <v>3432</v>
      </c>
      <c r="D313" t="s">
        <v>2881</v>
      </c>
      <c r="E313" t="s">
        <v>106</v>
      </c>
      <c r="F313" s="86">
        <v>45127</v>
      </c>
      <c r="G313" s="77">
        <v>357841.58902900002</v>
      </c>
      <c r="H313" s="77">
        <v>2.6529829999999999</v>
      </c>
      <c r="I313" s="77">
        <v>9.4934769009999993</v>
      </c>
      <c r="J313" s="78">
        <f t="shared" si="4"/>
        <v>-1.0093013812071607E-3</v>
      </c>
      <c r="K313" s="78">
        <f>I313/'סכום נכסי הקרן'!$C$42</f>
        <v>7.143161000702195E-6</v>
      </c>
    </row>
    <row r="314" spans="2:11">
      <c r="B314" t="s">
        <v>3433</v>
      </c>
      <c r="C314" t="s">
        <v>3434</v>
      </c>
      <c r="D314" t="s">
        <v>2881</v>
      </c>
      <c r="E314" t="s">
        <v>106</v>
      </c>
      <c r="F314" s="86">
        <v>45127</v>
      </c>
      <c r="G314" s="77">
        <v>268286.96043600002</v>
      </c>
      <c r="H314" s="77">
        <v>2.6188570000000002</v>
      </c>
      <c r="I314" s="77">
        <v>7.0260506930000002</v>
      </c>
      <c r="J314" s="78">
        <f t="shared" si="4"/>
        <v>-7.4697634416000442E-4</v>
      </c>
      <c r="K314" s="78">
        <f>I314/'סכום נכסי הקרן'!$C$42</f>
        <v>5.2865996117721246E-6</v>
      </c>
    </row>
    <row r="315" spans="2:11">
      <c r="B315" t="s">
        <v>3435</v>
      </c>
      <c r="C315" t="s">
        <v>3436</v>
      </c>
      <c r="D315" t="s">
        <v>2881</v>
      </c>
      <c r="E315" t="s">
        <v>110</v>
      </c>
      <c r="F315" s="86">
        <v>45195</v>
      </c>
      <c r="G315" s="77">
        <v>249968.53737800001</v>
      </c>
      <c r="H315" s="77">
        <v>0.410551</v>
      </c>
      <c r="I315" s="77">
        <v>1.0262481350000001</v>
      </c>
      <c r="J315" s="78">
        <f t="shared" si="4"/>
        <v>-1.0910582823535041E-4</v>
      </c>
      <c r="K315" s="78">
        <f>I315/'סכום נכסי הקרן'!$C$42</f>
        <v>7.7217817364712651E-7</v>
      </c>
    </row>
    <row r="316" spans="2:11">
      <c r="B316" t="s">
        <v>3437</v>
      </c>
      <c r="C316" t="s">
        <v>3438</v>
      </c>
      <c r="D316" t="s">
        <v>2881</v>
      </c>
      <c r="E316" t="s">
        <v>110</v>
      </c>
      <c r="F316" s="86">
        <v>45195</v>
      </c>
      <c r="G316" s="77">
        <v>250027.11917799999</v>
      </c>
      <c r="H316" s="77">
        <v>0.43388500000000002</v>
      </c>
      <c r="I316" s="77">
        <v>1.0848299340000001</v>
      </c>
      <c r="J316" s="78">
        <f t="shared" si="4"/>
        <v>-1.1533396691003051E-4</v>
      </c>
      <c r="K316" s="78">
        <f>I316/'סכום נכסי הקרן'!$C$42</f>
        <v>8.1625677902338186E-7</v>
      </c>
    </row>
    <row r="317" spans="2:11">
      <c r="B317" t="s">
        <v>3439</v>
      </c>
      <c r="C317" t="s">
        <v>3440</v>
      </c>
      <c r="D317" t="s">
        <v>2881</v>
      </c>
      <c r="E317" t="s">
        <v>110</v>
      </c>
      <c r="F317" s="86">
        <v>45078</v>
      </c>
      <c r="G317" s="77">
        <v>1235351.8930309999</v>
      </c>
      <c r="H317" s="77">
        <v>1.853596</v>
      </c>
      <c r="I317" s="77">
        <v>22.898429397999998</v>
      </c>
      <c r="J317" s="78">
        <f t="shared" si="4"/>
        <v>-2.4344522728486965E-3</v>
      </c>
      <c r="K317" s="78">
        <f>I317/'סכום נכסי הקרן'!$C$42</f>
        <v>1.7229427064376888E-5</v>
      </c>
    </row>
    <row r="318" spans="2:11">
      <c r="B318" t="s">
        <v>3439</v>
      </c>
      <c r="C318" t="s">
        <v>3441</v>
      </c>
      <c r="D318" t="s">
        <v>2881</v>
      </c>
      <c r="E318" t="s">
        <v>110</v>
      </c>
      <c r="F318" s="86">
        <v>45078</v>
      </c>
      <c r="G318" s="77">
        <v>844292.93845999998</v>
      </c>
      <c r="H318" s="77">
        <v>1.853596</v>
      </c>
      <c r="I318" s="77">
        <v>15.649777516</v>
      </c>
      <c r="J318" s="78">
        <f t="shared" si="4"/>
        <v>-1.663810027369399E-3</v>
      </c>
      <c r="K318" s="78">
        <f>I318/'סכום נכסי הקרן'!$C$42</f>
        <v>1.1775336011001612E-5</v>
      </c>
    </row>
    <row r="319" spans="2:11">
      <c r="B319" t="s">
        <v>3442</v>
      </c>
      <c r="C319" t="s">
        <v>3443</v>
      </c>
      <c r="D319" t="s">
        <v>2881</v>
      </c>
      <c r="E319" t="s">
        <v>110</v>
      </c>
      <c r="F319" s="86">
        <v>45078</v>
      </c>
      <c r="G319" s="77">
        <v>315140.78903799999</v>
      </c>
      <c r="H319" s="77">
        <v>1.853596</v>
      </c>
      <c r="I319" s="77">
        <v>5.8414360619999988</v>
      </c>
      <c r="J319" s="78">
        <f t="shared" si="4"/>
        <v>-6.2103374212548856E-4</v>
      </c>
      <c r="K319" s="78">
        <f>I319/'סכום נכסי הקרן'!$C$42</f>
        <v>4.3952619995081613E-6</v>
      </c>
    </row>
    <row r="320" spans="2:11">
      <c r="B320" t="s">
        <v>3444</v>
      </c>
      <c r="C320" t="s">
        <v>3445</v>
      </c>
      <c r="D320" t="s">
        <v>2881</v>
      </c>
      <c r="E320" t="s">
        <v>110</v>
      </c>
      <c r="F320" s="86">
        <v>45181</v>
      </c>
      <c r="G320" s="77">
        <v>696821.71474900004</v>
      </c>
      <c r="H320" s="77">
        <v>1.755172</v>
      </c>
      <c r="I320" s="77">
        <v>12.230419352999998</v>
      </c>
      <c r="J320" s="78">
        <f t="shared" si="4"/>
        <v>-1.300280105429593E-3</v>
      </c>
      <c r="K320" s="78">
        <f>I320/'סכום נכסי הקרן'!$C$42</f>
        <v>9.2025140478701182E-6</v>
      </c>
    </row>
    <row r="321" spans="2:11">
      <c r="B321" t="s">
        <v>3446</v>
      </c>
      <c r="C321" t="s">
        <v>3447</v>
      </c>
      <c r="D321" t="s">
        <v>2881</v>
      </c>
      <c r="E321" t="s">
        <v>110</v>
      </c>
      <c r="F321" s="86">
        <v>45181</v>
      </c>
      <c r="G321" s="77">
        <v>253436.57989399999</v>
      </c>
      <c r="H321" s="77">
        <v>1.773339</v>
      </c>
      <c r="I321" s="77">
        <v>4.4942906499999999</v>
      </c>
      <c r="J321" s="78">
        <f t="shared" si="4"/>
        <v>-4.7781163928608877E-4</v>
      </c>
      <c r="K321" s="78">
        <f>I321/'סכום נכסי הקרן'!$C$42</f>
        <v>3.3816316226059272E-6</v>
      </c>
    </row>
    <row r="322" spans="2:11">
      <c r="B322" t="s">
        <v>3448</v>
      </c>
      <c r="C322" t="s">
        <v>3449</v>
      </c>
      <c r="D322" t="s">
        <v>2881</v>
      </c>
      <c r="E322" t="s">
        <v>110</v>
      </c>
      <c r="F322" s="86">
        <v>45176</v>
      </c>
      <c r="G322" s="77">
        <v>1140517.333141</v>
      </c>
      <c r="H322" s="77">
        <v>1.713722</v>
      </c>
      <c r="I322" s="77">
        <v>19.545298406999997</v>
      </c>
      <c r="J322" s="78">
        <f t="shared" si="4"/>
        <v>-2.0779633093343545E-3</v>
      </c>
      <c r="K322" s="78">
        <f>I322/'סכום נכסי הקרן'!$C$42</f>
        <v>1.4706436301884581E-5</v>
      </c>
    </row>
    <row r="323" spans="2:11">
      <c r="B323" t="s">
        <v>3450</v>
      </c>
      <c r="C323" t="s">
        <v>3451</v>
      </c>
      <c r="D323" t="s">
        <v>2881</v>
      </c>
      <c r="E323" t="s">
        <v>110</v>
      </c>
      <c r="F323" s="86">
        <v>45181</v>
      </c>
      <c r="G323" s="77">
        <v>1697610.292565</v>
      </c>
      <c r="H323" s="77">
        <v>1.782421</v>
      </c>
      <c r="I323" s="77">
        <v>30.258554920000002</v>
      </c>
      <c r="J323" s="78">
        <f t="shared" si="4"/>
        <v>-3.2169458663634377E-3</v>
      </c>
      <c r="K323" s="78">
        <f>I323/'סכום נכסי הקרן'!$C$42</f>
        <v>2.2767394042890877E-5</v>
      </c>
    </row>
    <row r="324" spans="2:11">
      <c r="B324" t="s">
        <v>3450</v>
      </c>
      <c r="C324" t="s">
        <v>3452</v>
      </c>
      <c r="D324" t="s">
        <v>2881</v>
      </c>
      <c r="E324" t="s">
        <v>110</v>
      </c>
      <c r="F324" s="86">
        <v>45181</v>
      </c>
      <c r="G324" s="77">
        <v>45153.703061</v>
      </c>
      <c r="H324" s="77">
        <v>1.7824199999999999</v>
      </c>
      <c r="I324" s="77">
        <v>0.80482884600000004</v>
      </c>
      <c r="J324" s="78">
        <f t="shared" si="4"/>
        <v>-8.5565580911415039E-5</v>
      </c>
      <c r="K324" s="78">
        <f>I324/'סכום נכסי הקרן'!$C$42</f>
        <v>6.055760270909573E-7</v>
      </c>
    </row>
    <row r="325" spans="2:11">
      <c r="B325" t="s">
        <v>3453</v>
      </c>
      <c r="C325" t="s">
        <v>3454</v>
      </c>
      <c r="D325" t="s">
        <v>2881</v>
      </c>
      <c r="E325" t="s">
        <v>110</v>
      </c>
      <c r="F325" s="86">
        <v>45176</v>
      </c>
      <c r="G325" s="77">
        <v>360533.49372099998</v>
      </c>
      <c r="H325" s="77">
        <v>1.7318929999999999</v>
      </c>
      <c r="I325" s="77">
        <v>6.2440545069999986</v>
      </c>
      <c r="J325" s="78">
        <f t="shared" si="4"/>
        <v>-6.6383822323137027E-4</v>
      </c>
      <c r="K325" s="78">
        <f>I325/'סכום נכסי הקרן'!$C$42</f>
        <v>4.6982035249870321E-6</v>
      </c>
    </row>
    <row r="326" spans="2:11">
      <c r="B326" t="s">
        <v>3455</v>
      </c>
      <c r="C326" t="s">
        <v>3456</v>
      </c>
      <c r="D326" t="s">
        <v>2881</v>
      </c>
      <c r="E326" t="s">
        <v>110</v>
      </c>
      <c r="F326" s="86">
        <v>45176</v>
      </c>
      <c r="G326" s="77">
        <v>731830.04831999983</v>
      </c>
      <c r="H326" s="77">
        <v>1.7318929999999999</v>
      </c>
      <c r="I326" s="77">
        <v>12.674513747000001</v>
      </c>
      <c r="J326" s="78">
        <f t="shared" si="4"/>
        <v>-1.3474941124709274E-3</v>
      </c>
      <c r="K326" s="78">
        <f>I326/'סכום נכסי הקרן'!$C$42</f>
        <v>9.5366632525221177E-6</v>
      </c>
    </row>
    <row r="327" spans="2:11">
      <c r="B327" t="s">
        <v>3457</v>
      </c>
      <c r="C327" t="s">
        <v>3458</v>
      </c>
      <c r="D327" t="s">
        <v>2881</v>
      </c>
      <c r="E327" t="s">
        <v>110</v>
      </c>
      <c r="F327" s="86">
        <v>45175</v>
      </c>
      <c r="G327" s="77">
        <v>644701.00650200003</v>
      </c>
      <c r="H327" s="77">
        <v>1.9286909999999999</v>
      </c>
      <c r="I327" s="77">
        <v>12.434290247000003</v>
      </c>
      <c r="J327" s="78">
        <f t="shared" si="4"/>
        <v>-1.3219546907314722E-3</v>
      </c>
      <c r="K327" s="78">
        <f>I327/'סכום נכסי הקרן'!$C$42</f>
        <v>9.3559122848264557E-6</v>
      </c>
    </row>
    <row r="328" spans="2:11">
      <c r="B328" t="s">
        <v>3459</v>
      </c>
      <c r="C328" t="s">
        <v>3460</v>
      </c>
      <c r="D328" t="s">
        <v>2881</v>
      </c>
      <c r="E328" t="s">
        <v>110</v>
      </c>
      <c r="F328" s="86">
        <v>45183</v>
      </c>
      <c r="G328" s="77">
        <v>1810177.2451800001</v>
      </c>
      <c r="H328" s="77">
        <v>1.849523</v>
      </c>
      <c r="I328" s="77">
        <v>33.479636223</v>
      </c>
      <c r="J328" s="78">
        <f t="shared" si="4"/>
        <v>-3.5593959341311287E-3</v>
      </c>
      <c r="K328" s="78">
        <f>I328/'סכום נכסי הקרן'!$C$42</f>
        <v>2.5191026878744408E-5</v>
      </c>
    </row>
    <row r="329" spans="2:11">
      <c r="B329" t="s">
        <v>3459</v>
      </c>
      <c r="C329" t="s">
        <v>3461</v>
      </c>
      <c r="D329" t="s">
        <v>2881</v>
      </c>
      <c r="E329" t="s">
        <v>110</v>
      </c>
      <c r="F329" s="86">
        <v>45183</v>
      </c>
      <c r="G329" s="77">
        <v>706560.19626599993</v>
      </c>
      <c r="H329" s="77">
        <v>1.849523</v>
      </c>
      <c r="I329" s="77">
        <v>13.067990084</v>
      </c>
      <c r="J329" s="78">
        <f t="shared" si="4"/>
        <v>-1.3893266480685651E-3</v>
      </c>
      <c r="K329" s="78">
        <f>I329/'סכום נכסי הקרן'!$C$42</f>
        <v>9.832725996916796E-6</v>
      </c>
    </row>
    <row r="330" spans="2:11">
      <c r="B330" t="s">
        <v>3462</v>
      </c>
      <c r="C330" t="s">
        <v>3463</v>
      </c>
      <c r="D330" t="s">
        <v>2881</v>
      </c>
      <c r="E330" t="s">
        <v>110</v>
      </c>
      <c r="F330" s="86">
        <v>45183</v>
      </c>
      <c r="G330" s="77">
        <v>459410.71677699999</v>
      </c>
      <c r="H330" s="77">
        <v>1.849523</v>
      </c>
      <c r="I330" s="77">
        <v>8.4969047740000008</v>
      </c>
      <c r="J330" s="78">
        <f t="shared" si="4"/>
        <v>-9.0335056521605563E-4</v>
      </c>
      <c r="K330" s="78">
        <f>I330/'סכום נכסי הקרן'!$C$42</f>
        <v>6.3933118962899455E-6</v>
      </c>
    </row>
    <row r="331" spans="2:11">
      <c r="B331" t="s">
        <v>3464</v>
      </c>
      <c r="C331" t="s">
        <v>3465</v>
      </c>
      <c r="D331" t="s">
        <v>2881</v>
      </c>
      <c r="E331" t="s">
        <v>110</v>
      </c>
      <c r="F331" s="86">
        <v>45183</v>
      </c>
      <c r="G331" s="77">
        <v>1564053.7642689999</v>
      </c>
      <c r="H331" s="77">
        <v>1.854052</v>
      </c>
      <c r="I331" s="77">
        <v>28.998368052</v>
      </c>
      <c r="J331" s="78">
        <f t="shared" si="4"/>
        <v>-3.0829687829707821E-3</v>
      </c>
      <c r="K331" s="78">
        <f>I331/'סכום נכסי הקרן'!$C$42</f>
        <v>2.1819193738306321E-5</v>
      </c>
    </row>
    <row r="332" spans="2:11">
      <c r="B332" t="s">
        <v>3466</v>
      </c>
      <c r="C332" t="s">
        <v>3467</v>
      </c>
      <c r="D332" t="s">
        <v>2881</v>
      </c>
      <c r="E332" t="s">
        <v>110</v>
      </c>
      <c r="F332" s="86">
        <v>45161</v>
      </c>
      <c r="G332" s="77">
        <v>319827.33297799999</v>
      </c>
      <c r="H332" s="77">
        <v>2.7316560000000001</v>
      </c>
      <c r="I332" s="77">
        <v>8.7365825819999987</v>
      </c>
      <c r="J332" s="78">
        <f t="shared" ref="J332:J388" si="5">I332/$I$11</f>
        <v>-9.2883197157346943E-4</v>
      </c>
      <c r="K332" s="78">
        <f>I332/'סכום נכסי הקרן'!$C$42</f>
        <v>6.5736522698636185E-6</v>
      </c>
    </row>
    <row r="333" spans="2:11">
      <c r="B333" t="s">
        <v>3468</v>
      </c>
      <c r="C333" t="s">
        <v>3469</v>
      </c>
      <c r="D333" t="s">
        <v>2881</v>
      </c>
      <c r="E333" t="s">
        <v>110</v>
      </c>
      <c r="F333" s="86">
        <v>45099</v>
      </c>
      <c r="G333" s="77">
        <v>1623113.8090659999</v>
      </c>
      <c r="H333" s="77">
        <v>4.5984980000000002</v>
      </c>
      <c r="I333" s="77">
        <v>74.638850302000009</v>
      </c>
      <c r="J333" s="78">
        <f t="shared" si="5"/>
        <v>-7.9352481169030764E-3</v>
      </c>
      <c r="K333" s="78">
        <f>I333/'סכום נכסי הקרן'!$C$42</f>
        <v>5.6160385723204886E-5</v>
      </c>
    </row>
    <row r="334" spans="2:11">
      <c r="B334" t="s">
        <v>3468</v>
      </c>
      <c r="C334" t="s">
        <v>3470</v>
      </c>
      <c r="D334" t="s">
        <v>2881</v>
      </c>
      <c r="E334" t="s">
        <v>110</v>
      </c>
      <c r="F334" s="86">
        <v>45099</v>
      </c>
      <c r="G334" s="77">
        <v>706017.70516400004</v>
      </c>
      <c r="H334" s="77">
        <v>4.5984980000000002</v>
      </c>
      <c r="I334" s="77">
        <v>32.466207555000004</v>
      </c>
      <c r="J334" s="78">
        <f t="shared" si="5"/>
        <v>-3.4516530107497503E-3</v>
      </c>
      <c r="K334" s="78">
        <f>I334/'סכום נכסי הקרן'!$C$42</f>
        <v>2.4428494435284348E-5</v>
      </c>
    </row>
    <row r="335" spans="2:11">
      <c r="B335" t="s">
        <v>3468</v>
      </c>
      <c r="C335" t="s">
        <v>3471</v>
      </c>
      <c r="D335" t="s">
        <v>2881</v>
      </c>
      <c r="E335" t="s">
        <v>110</v>
      </c>
      <c r="F335" s="86">
        <v>45099</v>
      </c>
      <c r="G335" s="77">
        <v>248523.27565699999</v>
      </c>
      <c r="H335" s="77">
        <v>4.5984980000000002</v>
      </c>
      <c r="I335" s="77">
        <v>11.428336992000002</v>
      </c>
      <c r="J335" s="78">
        <f t="shared" si="5"/>
        <v>-1.2150065177607883E-3</v>
      </c>
      <c r="K335" s="78">
        <f>I335/'סכום נכסי הקרן'!$C$42</f>
        <v>8.5990045539098159E-6</v>
      </c>
    </row>
    <row r="336" spans="2:11">
      <c r="B336" t="s">
        <v>3472</v>
      </c>
      <c r="C336" t="s">
        <v>3473</v>
      </c>
      <c r="D336" t="s">
        <v>2881</v>
      </c>
      <c r="E336" t="s">
        <v>110</v>
      </c>
      <c r="F336" s="86">
        <v>45148</v>
      </c>
      <c r="G336" s="77">
        <v>376794.85964500002</v>
      </c>
      <c r="H336" s="77">
        <v>4.620209</v>
      </c>
      <c r="I336" s="77">
        <v>17.408710235999997</v>
      </c>
      <c r="J336" s="78">
        <f t="shared" si="5"/>
        <v>-1.8508114012874696E-3</v>
      </c>
      <c r="K336" s="78">
        <f>I336/'סכום נכסי הקרן'!$C$42</f>
        <v>1.309880682568696E-5</v>
      </c>
    </row>
    <row r="337" spans="2:11">
      <c r="B337" t="s">
        <v>3474</v>
      </c>
      <c r="C337" t="s">
        <v>3475</v>
      </c>
      <c r="D337" t="s">
        <v>2881</v>
      </c>
      <c r="E337" t="s">
        <v>110</v>
      </c>
      <c r="F337" s="86">
        <v>45148</v>
      </c>
      <c r="G337" s="77">
        <v>261277.16790500001</v>
      </c>
      <c r="H337" s="77">
        <v>4.7476659999999997</v>
      </c>
      <c r="I337" s="77">
        <v>12.404567564000001</v>
      </c>
      <c r="J337" s="78">
        <f t="shared" si="5"/>
        <v>-1.3187947162228782E-3</v>
      </c>
      <c r="K337" s="78">
        <f>I337/'סכום נכסי הקרן'!$C$42</f>
        <v>9.3335480959991272E-6</v>
      </c>
    </row>
    <row r="338" spans="2:11">
      <c r="B338" t="s">
        <v>3474</v>
      </c>
      <c r="C338" t="s">
        <v>3476</v>
      </c>
      <c r="D338" t="s">
        <v>2881</v>
      </c>
      <c r="E338" t="s">
        <v>110</v>
      </c>
      <c r="F338" s="86">
        <v>45148</v>
      </c>
      <c r="G338" s="77">
        <v>301718.55136899999</v>
      </c>
      <c r="H338" s="77">
        <v>4.7476659999999997</v>
      </c>
      <c r="I338" s="77">
        <v>14.324589421999999</v>
      </c>
      <c r="J338" s="78">
        <f t="shared" si="5"/>
        <v>-1.5229223223081902E-3</v>
      </c>
      <c r="K338" s="78">
        <f>I338/'סכום נכסי הקרן'!$C$42</f>
        <v>1.0778226942283219E-5</v>
      </c>
    </row>
    <row r="339" spans="2:11">
      <c r="B339" t="s">
        <v>3477</v>
      </c>
      <c r="C339" t="s">
        <v>3478</v>
      </c>
      <c r="D339" t="s">
        <v>2881</v>
      </c>
      <c r="E339" t="s">
        <v>110</v>
      </c>
      <c r="F339" s="86">
        <v>45133</v>
      </c>
      <c r="G339" s="77">
        <v>392650.36761999992</v>
      </c>
      <c r="H339" s="77">
        <v>4.992102</v>
      </c>
      <c r="I339" s="77">
        <v>19.601506007000001</v>
      </c>
      <c r="J339" s="78">
        <f t="shared" si="5"/>
        <v>-2.0839390344460224E-3</v>
      </c>
      <c r="K339" s="78">
        <f>I339/'סכום נכסי הקרן'!$C$42</f>
        <v>1.4748728492664632E-5</v>
      </c>
    </row>
    <row r="340" spans="2:11">
      <c r="B340" t="s">
        <v>3479</v>
      </c>
      <c r="C340" t="s">
        <v>3480</v>
      </c>
      <c r="D340" t="s">
        <v>2881</v>
      </c>
      <c r="E340" t="s">
        <v>110</v>
      </c>
      <c r="F340" s="86">
        <v>45133</v>
      </c>
      <c r="G340" s="77">
        <v>1670754.9296870001</v>
      </c>
      <c r="H340" s="77">
        <v>5.0346070000000003</v>
      </c>
      <c r="I340" s="77">
        <v>84.115946402999995</v>
      </c>
      <c r="J340" s="78">
        <f t="shared" si="5"/>
        <v>-8.9428079692438697E-3</v>
      </c>
      <c r="K340" s="78">
        <f>I340/'סכום נכסי הקרן'!$C$42</f>
        <v>6.3291221345866916E-5</v>
      </c>
    </row>
    <row r="341" spans="2:11">
      <c r="B341" t="s">
        <v>3481</v>
      </c>
      <c r="C341" t="s">
        <v>3482</v>
      </c>
      <c r="D341" t="s">
        <v>2881</v>
      </c>
      <c r="E341" t="s">
        <v>110</v>
      </c>
      <c r="F341" s="86">
        <v>45133</v>
      </c>
      <c r="G341" s="77">
        <v>907258.19412400003</v>
      </c>
      <c r="H341" s="77">
        <v>5.0346070000000003</v>
      </c>
      <c r="I341" s="77">
        <v>45.676885522999996</v>
      </c>
      <c r="J341" s="78">
        <f t="shared" si="5"/>
        <v>-4.8561495570447017E-3</v>
      </c>
      <c r="K341" s="78">
        <f>I341/'סכום נכסי הקרן'!$C$42</f>
        <v>3.4368582838924239E-5</v>
      </c>
    </row>
    <row r="342" spans="2:11">
      <c r="B342" t="s">
        <v>3483</v>
      </c>
      <c r="C342" t="s">
        <v>3484</v>
      </c>
      <c r="D342" t="s">
        <v>2881</v>
      </c>
      <c r="E342" t="s">
        <v>110</v>
      </c>
      <c r="F342" s="86">
        <v>45133</v>
      </c>
      <c r="G342" s="77">
        <v>1209699.239939</v>
      </c>
      <c r="H342" s="77">
        <v>5.0363069999999999</v>
      </c>
      <c r="I342" s="77">
        <v>60.924161804000001</v>
      </c>
      <c r="J342" s="78">
        <f t="shared" si="5"/>
        <v>-6.4771675645188091E-3</v>
      </c>
      <c r="K342" s="78">
        <f>I342/'סכום נכסי הקרן'!$C$42</f>
        <v>4.5841065516571915E-5</v>
      </c>
    </row>
    <row r="343" spans="2:11">
      <c r="B343" t="s">
        <v>3485</v>
      </c>
      <c r="C343" t="s">
        <v>3486</v>
      </c>
      <c r="D343" t="s">
        <v>2881</v>
      </c>
      <c r="E343" t="s">
        <v>110</v>
      </c>
      <c r="F343" s="86">
        <v>45127</v>
      </c>
      <c r="G343" s="77">
        <v>533134.11502799997</v>
      </c>
      <c r="H343" s="77">
        <v>6.2519559999999998</v>
      </c>
      <c r="I343" s="77">
        <v>33.331310547000001</v>
      </c>
      <c r="J343" s="78">
        <f t="shared" si="5"/>
        <v>-3.5436266526322167E-3</v>
      </c>
      <c r="K343" s="78">
        <f>I343/'סכום נכסי הקרן'!$C$42</f>
        <v>2.5079422437583932E-5</v>
      </c>
    </row>
    <row r="344" spans="2:11">
      <c r="B344" t="s">
        <v>3485</v>
      </c>
      <c r="C344" t="s">
        <v>3487</v>
      </c>
      <c r="D344" t="s">
        <v>2881</v>
      </c>
      <c r="E344" t="s">
        <v>110</v>
      </c>
      <c r="F344" s="86">
        <v>45127</v>
      </c>
      <c r="G344" s="77">
        <v>1750270.125578</v>
      </c>
      <c r="H344" s="77">
        <v>6.2519559999999998</v>
      </c>
      <c r="I344" s="77">
        <v>109.42611898</v>
      </c>
      <c r="J344" s="78">
        <f t="shared" si="5"/>
        <v>-1.1633665323925678E-2</v>
      </c>
      <c r="K344" s="78">
        <f>I344/'סכום נכסי הקרן'!$C$42</f>
        <v>8.233531231047699E-5</v>
      </c>
    </row>
    <row r="345" spans="2:11">
      <c r="B345" t="s">
        <v>3488</v>
      </c>
      <c r="C345" t="s">
        <v>3489</v>
      </c>
      <c r="D345" t="s">
        <v>2881</v>
      </c>
      <c r="E345" t="s">
        <v>110</v>
      </c>
      <c r="F345" s="86">
        <v>45127</v>
      </c>
      <c r="G345" s="77">
        <v>120962.08923100001</v>
      </c>
      <c r="H345" s="77">
        <v>6.2519559999999998</v>
      </c>
      <c r="I345" s="77">
        <v>7.5624966640000002</v>
      </c>
      <c r="J345" s="78">
        <f t="shared" si="5"/>
        <v>-8.0400873230604647E-4</v>
      </c>
      <c r="K345" s="78">
        <f>I345/'סכום נכסי הקרן'!$C$42</f>
        <v>5.6902367595727774E-6</v>
      </c>
    </row>
    <row r="346" spans="2:11">
      <c r="B346" t="s">
        <v>3490</v>
      </c>
      <c r="C346" t="s">
        <v>3491</v>
      </c>
      <c r="D346" t="s">
        <v>2881</v>
      </c>
      <c r="E346" t="s">
        <v>110</v>
      </c>
      <c r="F346" s="86">
        <v>45127</v>
      </c>
      <c r="G346" s="77">
        <v>927748.23828299996</v>
      </c>
      <c r="H346" s="77">
        <v>6.2851059999999999</v>
      </c>
      <c r="I346" s="77">
        <v>58.309960124</v>
      </c>
      <c r="J346" s="78">
        <f t="shared" si="5"/>
        <v>-6.1992380563003656E-3</v>
      </c>
      <c r="K346" s="78">
        <f>I346/'סכום נכסי הקרן'!$C$42</f>
        <v>4.3874066103893179E-5</v>
      </c>
    </row>
    <row r="347" spans="2:11">
      <c r="B347" t="s">
        <v>3492</v>
      </c>
      <c r="C347" t="s">
        <v>3493</v>
      </c>
      <c r="D347" t="s">
        <v>2881</v>
      </c>
      <c r="E347" t="s">
        <v>113</v>
      </c>
      <c r="F347" s="86">
        <v>45195</v>
      </c>
      <c r="G347" s="77">
        <v>214421.68741499996</v>
      </c>
      <c r="H347" s="77">
        <v>-0.19239300000000001</v>
      </c>
      <c r="I347" s="77">
        <v>-0.41253263500000004</v>
      </c>
      <c r="J347" s="78">
        <f t="shared" si="5"/>
        <v>4.3858510705879631E-5</v>
      </c>
      <c r="K347" s="78">
        <f>I347/'סכום נכסי הקרן'!$C$42</f>
        <v>-3.1040124293540049E-7</v>
      </c>
    </row>
    <row r="348" spans="2:11">
      <c r="B348" t="s">
        <v>3494</v>
      </c>
      <c r="C348" t="s">
        <v>3495</v>
      </c>
      <c r="D348" t="s">
        <v>2881</v>
      </c>
      <c r="E348" t="s">
        <v>113</v>
      </c>
      <c r="F348" s="86">
        <v>45153</v>
      </c>
      <c r="G348" s="77">
        <v>892009.82583600003</v>
      </c>
      <c r="H348" s="77">
        <v>3.6715019999999998</v>
      </c>
      <c r="I348" s="77">
        <v>32.750156267999998</v>
      </c>
      <c r="J348" s="78">
        <f t="shared" si="5"/>
        <v>-3.4818410894917654E-3</v>
      </c>
      <c r="K348" s="78">
        <f>I348/'סכום נכסי הקרן'!$C$42</f>
        <v>2.464214549211554E-5</v>
      </c>
    </row>
    <row r="349" spans="2:11">
      <c r="B349" t="s">
        <v>3496</v>
      </c>
      <c r="C349" t="s">
        <v>3497</v>
      </c>
      <c r="D349" t="s">
        <v>2881</v>
      </c>
      <c r="E349" t="s">
        <v>113</v>
      </c>
      <c r="F349" s="86">
        <v>45153</v>
      </c>
      <c r="G349" s="77">
        <v>297361.21296799998</v>
      </c>
      <c r="H349" s="77">
        <v>3.6794720000000001</v>
      </c>
      <c r="I349" s="77">
        <v>10.941323102</v>
      </c>
      <c r="J349" s="78">
        <f t="shared" si="5"/>
        <v>-1.1632295137221206E-3</v>
      </c>
      <c r="K349" s="78">
        <f>I349/'סכום נכסי הקרן'!$C$42</f>
        <v>8.2325615044216114E-6</v>
      </c>
    </row>
    <row r="350" spans="2:11">
      <c r="B350" t="s">
        <v>3498</v>
      </c>
      <c r="C350" t="s">
        <v>3499</v>
      </c>
      <c r="D350" t="s">
        <v>2881</v>
      </c>
      <c r="E350" t="s">
        <v>113</v>
      </c>
      <c r="F350" s="86">
        <v>45152</v>
      </c>
      <c r="G350" s="77">
        <v>528213.68697200005</v>
      </c>
      <c r="H350" s="77">
        <v>3.685997</v>
      </c>
      <c r="I350" s="77">
        <v>19.469938592999998</v>
      </c>
      <c r="J350" s="78">
        <f t="shared" si="5"/>
        <v>-2.0699514117808143E-3</v>
      </c>
      <c r="K350" s="78">
        <f>I350/'סכום נכסי הקרן'!$C$42</f>
        <v>1.4649733442647807E-5</v>
      </c>
    </row>
    <row r="351" spans="2:11">
      <c r="B351" t="s">
        <v>3500</v>
      </c>
      <c r="C351" t="s">
        <v>3501</v>
      </c>
      <c r="D351" t="s">
        <v>2881</v>
      </c>
      <c r="E351" t="s">
        <v>113</v>
      </c>
      <c r="F351" s="86">
        <v>45153</v>
      </c>
      <c r="G351" s="77">
        <v>639427.36857499997</v>
      </c>
      <c r="H351" s="77">
        <v>3.6946500000000002</v>
      </c>
      <c r="I351" s="77">
        <v>23.624605394</v>
      </c>
      <c r="J351" s="78">
        <f t="shared" si="5"/>
        <v>-2.5116558562571193E-3</v>
      </c>
      <c r="K351" s="78">
        <f>I351/'סכום נכסי הקרן'!$C$42</f>
        <v>1.7775822458642493E-5</v>
      </c>
    </row>
    <row r="352" spans="2:11">
      <c r="B352" t="s">
        <v>3502</v>
      </c>
      <c r="C352" t="s">
        <v>3503</v>
      </c>
      <c r="D352" t="s">
        <v>2881</v>
      </c>
      <c r="E352" t="s">
        <v>113</v>
      </c>
      <c r="F352" s="86">
        <v>45113</v>
      </c>
      <c r="G352" s="77">
        <v>124906.151643</v>
      </c>
      <c r="H352" s="77">
        <v>3.8126630000000001</v>
      </c>
      <c r="I352" s="77">
        <v>4.7622504350000003</v>
      </c>
      <c r="J352" s="78">
        <f t="shared" si="5"/>
        <v>-5.0629985113184424E-4</v>
      </c>
      <c r="K352" s="78">
        <f>I352/'סכום נכסי הקרן'!$C$42</f>
        <v>3.5832521569927469E-6</v>
      </c>
    </row>
    <row r="353" spans="2:11">
      <c r="B353" t="s">
        <v>3502</v>
      </c>
      <c r="C353" t="s">
        <v>3504</v>
      </c>
      <c r="D353" t="s">
        <v>2881</v>
      </c>
      <c r="E353" t="s">
        <v>113</v>
      </c>
      <c r="F353" s="86">
        <v>45113</v>
      </c>
      <c r="G353" s="77">
        <v>711112.93121199997</v>
      </c>
      <c r="H353" s="77">
        <v>3.8126630000000001</v>
      </c>
      <c r="I353" s="77">
        <v>27.112338486000002</v>
      </c>
      <c r="J353" s="78">
        <f t="shared" si="5"/>
        <v>-2.8824550759472965E-3</v>
      </c>
      <c r="K353" s="78">
        <f>I353/'סכום נכסי הקרן'!$C$42</f>
        <v>2.0400091655632758E-5</v>
      </c>
    </row>
    <row r="354" spans="2:11">
      <c r="B354" t="s">
        <v>3505</v>
      </c>
      <c r="C354" t="s">
        <v>3506</v>
      </c>
      <c r="D354" t="s">
        <v>2881</v>
      </c>
      <c r="E354" t="s">
        <v>113</v>
      </c>
      <c r="F354" s="86">
        <v>45113</v>
      </c>
      <c r="G354" s="77">
        <v>744439.93026599998</v>
      </c>
      <c r="H354" s="77">
        <v>3.8285580000000001</v>
      </c>
      <c r="I354" s="77">
        <v>28.501315959999999</v>
      </c>
      <c r="J354" s="78">
        <f t="shared" si="5"/>
        <v>-3.0301245649651887E-3</v>
      </c>
      <c r="K354" s="78">
        <f>I354/'סכום נכסי הקרן'!$C$42</f>
        <v>2.1445197661219131E-5</v>
      </c>
    </row>
    <row r="355" spans="2:11">
      <c r="B355" t="s">
        <v>3507</v>
      </c>
      <c r="C355" t="s">
        <v>3508</v>
      </c>
      <c r="D355" t="s">
        <v>2881</v>
      </c>
      <c r="E355" t="s">
        <v>113</v>
      </c>
      <c r="F355" s="86">
        <v>45113</v>
      </c>
      <c r="G355" s="77">
        <v>1042486.550284</v>
      </c>
      <c r="H355" s="77">
        <v>3.853526</v>
      </c>
      <c r="I355" s="77">
        <v>40.172490261999997</v>
      </c>
      <c r="J355" s="78">
        <f t="shared" si="5"/>
        <v>-4.2709483923320923E-3</v>
      </c>
      <c r="K355" s="78">
        <f>I355/'סכום נכסי הקרן'!$C$42</f>
        <v>3.0226919887526159E-5</v>
      </c>
    </row>
    <row r="356" spans="2:11">
      <c r="B356" t="s">
        <v>3509</v>
      </c>
      <c r="C356" t="s">
        <v>3510</v>
      </c>
      <c r="D356" t="s">
        <v>2881</v>
      </c>
      <c r="E356" t="s">
        <v>106</v>
      </c>
      <c r="F356" s="86">
        <v>45141</v>
      </c>
      <c r="G356" s="77">
        <v>476157.06681099994</v>
      </c>
      <c r="H356" s="77">
        <v>4.9148449999999997</v>
      </c>
      <c r="I356" s="77">
        <v>23.402380871000002</v>
      </c>
      <c r="J356" s="78">
        <f t="shared" si="5"/>
        <v>-2.4880300002782232E-3</v>
      </c>
      <c r="K356" s="78">
        <f>I356/'סכום נכסי הקרן'!$C$42</f>
        <v>1.7608614431209885E-5</v>
      </c>
    </row>
    <row r="357" spans="2:11">
      <c r="B357" t="s">
        <v>3511</v>
      </c>
      <c r="C357" t="s">
        <v>3512</v>
      </c>
      <c r="D357" t="s">
        <v>2881</v>
      </c>
      <c r="E357" t="s">
        <v>120</v>
      </c>
      <c r="F357" s="86">
        <v>45168</v>
      </c>
      <c r="G357" s="77">
        <v>1078035.9814619999</v>
      </c>
      <c r="H357" s="77">
        <v>-1.1856409999999999</v>
      </c>
      <c r="I357" s="77">
        <v>-12.781641639000002</v>
      </c>
      <c r="J357" s="78">
        <f t="shared" si="5"/>
        <v>1.3588834412162287E-3</v>
      </c>
      <c r="K357" s="78">
        <f>I357/'סכום נכסי הקרן'!$C$42</f>
        <v>-9.6172693137367655E-6</v>
      </c>
    </row>
    <row r="358" spans="2:11">
      <c r="B358" t="s">
        <v>3513</v>
      </c>
      <c r="C358" t="s">
        <v>3514</v>
      </c>
      <c r="D358" t="s">
        <v>2881</v>
      </c>
      <c r="E358" t="s">
        <v>120</v>
      </c>
      <c r="F358" s="86">
        <v>45127</v>
      </c>
      <c r="G358" s="77">
        <v>1157853.2741990001</v>
      </c>
      <c r="H358" s="77">
        <v>6.5191499999999998</v>
      </c>
      <c r="I358" s="77">
        <v>75.482190150999998</v>
      </c>
      <c r="J358" s="78">
        <f t="shared" si="5"/>
        <v>-8.0249080047712466E-3</v>
      </c>
      <c r="K358" s="78">
        <f>I358/'סכום נכסי הקרן'!$C$42</f>
        <v>5.6794938520092214E-5</v>
      </c>
    </row>
    <row r="359" spans="2:11">
      <c r="B359" t="s">
        <v>3515</v>
      </c>
      <c r="C359" t="s">
        <v>3516</v>
      </c>
      <c r="D359" t="s">
        <v>2881</v>
      </c>
      <c r="E359" t="s">
        <v>110</v>
      </c>
      <c r="F359" s="86">
        <v>45197</v>
      </c>
      <c r="G359" s="77">
        <v>9738</v>
      </c>
      <c r="H359" s="77">
        <v>5.8020000000000002E-2</v>
      </c>
      <c r="I359" s="77">
        <v>5.6500000000000005E-3</v>
      </c>
      <c r="J359" s="78">
        <f t="shared" si="5"/>
        <v>-6.0068116911094788E-7</v>
      </c>
      <c r="K359" s="78">
        <f>I359/'סכום נכסי הקרן'!$C$42</f>
        <v>4.2512200824669608E-9</v>
      </c>
    </row>
    <row r="360" spans="2:11">
      <c r="B360" t="s">
        <v>3513</v>
      </c>
      <c r="C360" t="s">
        <v>3517</v>
      </c>
      <c r="D360" t="s">
        <v>2881</v>
      </c>
      <c r="E360" t="s">
        <v>120</v>
      </c>
      <c r="F360" s="86">
        <v>45127</v>
      </c>
      <c r="G360" s="77">
        <v>1655188.16</v>
      </c>
      <c r="H360" s="77">
        <v>6.5191499999999998</v>
      </c>
      <c r="I360" s="77">
        <v>107.9042</v>
      </c>
      <c r="J360" s="78">
        <f t="shared" si="5"/>
        <v>-1.1471862125306466E-2</v>
      </c>
      <c r="K360" s="78">
        <f>I360/'סכום נכסי הקרן'!$C$42</f>
        <v>8.1190177349120605E-5</v>
      </c>
    </row>
    <row r="361" spans="2:11">
      <c r="B361" t="s">
        <v>3518</v>
      </c>
      <c r="C361" t="s">
        <v>3519</v>
      </c>
      <c r="D361" t="s">
        <v>2881</v>
      </c>
      <c r="E361" t="s">
        <v>110</v>
      </c>
      <c r="F361" s="86">
        <v>45197</v>
      </c>
      <c r="G361" s="77">
        <v>895656.14</v>
      </c>
      <c r="H361" s="77">
        <v>-0.34626499999999999</v>
      </c>
      <c r="I361" s="77">
        <v>-3.10134</v>
      </c>
      <c r="J361" s="78">
        <f t="shared" si="5"/>
        <v>3.2971974106381358E-4</v>
      </c>
      <c r="K361" s="78">
        <f>I361/'סכום נכסי הקרן'!$C$42</f>
        <v>-2.3335360868244396E-6</v>
      </c>
    </row>
    <row r="362" spans="2:11">
      <c r="B362" t="s">
        <v>3520</v>
      </c>
      <c r="C362" t="s">
        <v>3521</v>
      </c>
      <c r="D362" t="s">
        <v>2881</v>
      </c>
      <c r="E362" t="s">
        <v>110</v>
      </c>
      <c r="F362" s="86">
        <v>45187</v>
      </c>
      <c r="G362" s="77">
        <v>2313972.61</v>
      </c>
      <c r="H362" s="77">
        <v>1.1333880000000001</v>
      </c>
      <c r="I362" s="77">
        <v>26.226290000000002</v>
      </c>
      <c r="J362" s="78">
        <f t="shared" si="5"/>
        <v>-2.7882546086093383E-3</v>
      </c>
      <c r="K362" s="78">
        <f>I362/'סכום נכסי הקרן'!$C$42</f>
        <v>1.9733403670195122E-5</v>
      </c>
    </row>
    <row r="363" spans="2:11">
      <c r="B363" t="s">
        <v>3522</v>
      </c>
      <c r="C363" t="s">
        <v>3523</v>
      </c>
      <c r="D363" t="s">
        <v>2881</v>
      </c>
      <c r="E363" t="s">
        <v>110</v>
      </c>
      <c r="F363" s="86">
        <v>45145</v>
      </c>
      <c r="G363" s="77">
        <v>27956770.329999998</v>
      </c>
      <c r="H363" s="77">
        <v>4.3713379999999997</v>
      </c>
      <c r="I363" s="77">
        <v>1222.0850600000001</v>
      </c>
      <c r="J363" s="78">
        <f t="shared" si="5"/>
        <v>-0.12992628010510138</v>
      </c>
      <c r="K363" s="78">
        <f>I363/'סכום נכסי הקרן'!$C$42</f>
        <v>9.1953142469997182E-4</v>
      </c>
    </row>
    <row r="364" spans="2:11">
      <c r="B364" t="s">
        <v>3524</v>
      </c>
      <c r="C364" t="s">
        <v>3525</v>
      </c>
      <c r="D364" t="s">
        <v>2881</v>
      </c>
      <c r="E364" t="s">
        <v>113</v>
      </c>
      <c r="F364" s="86">
        <v>45197</v>
      </c>
      <c r="G364" s="77">
        <v>1123486.1499999999</v>
      </c>
      <c r="H364" s="77">
        <v>-0.48575800000000002</v>
      </c>
      <c r="I364" s="77">
        <v>-5.4574199999999999</v>
      </c>
      <c r="J364" s="78">
        <f t="shared" si="5"/>
        <v>5.8020697804061388E-4</v>
      </c>
      <c r="K364" s="78">
        <f>I364/'סכום נכסי הקרן'!$C$42</f>
        <v>-4.1063174340631576E-6</v>
      </c>
    </row>
    <row r="365" spans="2:11">
      <c r="B365" t="s">
        <v>3502</v>
      </c>
      <c r="C365" t="s">
        <v>3526</v>
      </c>
      <c r="D365" t="s">
        <v>2881</v>
      </c>
      <c r="E365" t="s">
        <v>113</v>
      </c>
      <c r="F365" s="86">
        <v>45113</v>
      </c>
      <c r="G365" s="77">
        <v>7362964.3300000001</v>
      </c>
      <c r="H365" s="77">
        <v>3.8126630000000001</v>
      </c>
      <c r="I365" s="77">
        <v>280.72500000000002</v>
      </c>
      <c r="J365" s="78">
        <f t="shared" si="5"/>
        <v>-2.9845348884720502E-2</v>
      </c>
      <c r="K365" s="78">
        <f>I365/'סכום נכסי הקרן'!$C$42</f>
        <v>2.1122544383195355E-4</v>
      </c>
    </row>
    <row r="366" spans="2:11">
      <c r="B366" s="79" t="s">
        <v>1975</v>
      </c>
      <c r="C366" s="16"/>
      <c r="D366" s="16"/>
      <c r="G366" s="81"/>
      <c r="I366" s="81">
        <v>-81.139157779000001</v>
      </c>
      <c r="J366" s="80">
        <f t="shared" si="5"/>
        <v>8.6263299390030752E-3</v>
      </c>
      <c r="K366" s="80">
        <f>I366/'סכום נכסי הקרן'!$C$42</f>
        <v>-6.1051401243281434E-5</v>
      </c>
    </row>
    <row r="367" spans="2:11">
      <c r="B367" t="s">
        <v>3527</v>
      </c>
      <c r="C367" t="s">
        <v>3528</v>
      </c>
      <c r="D367" t="s">
        <v>2881</v>
      </c>
      <c r="E367" t="s">
        <v>102</v>
      </c>
      <c r="F367" s="86">
        <v>45119</v>
      </c>
      <c r="G367" s="77">
        <v>2160683.9</v>
      </c>
      <c r="H367" s="77">
        <v>-2.955406</v>
      </c>
      <c r="I367" s="77">
        <v>-63.856981621999999</v>
      </c>
      <c r="J367" s="78">
        <f t="shared" si="5"/>
        <v>6.7889710401060647E-3</v>
      </c>
      <c r="K367" s="78">
        <f>I367/'סכום נכסי הקרן'!$C$42</f>
        <v>-4.8047802243746907E-5</v>
      </c>
    </row>
    <row r="368" spans="2:11">
      <c r="B368" t="s">
        <v>3529</v>
      </c>
      <c r="C368" t="s">
        <v>3530</v>
      </c>
      <c r="D368" t="s">
        <v>2881</v>
      </c>
      <c r="E368" t="s">
        <v>102</v>
      </c>
      <c r="F368" s="86">
        <v>45196</v>
      </c>
      <c r="G368" s="77">
        <v>1080341.95</v>
      </c>
      <c r="H368" s="77">
        <v>-0.97551600000000005</v>
      </c>
      <c r="I368" s="77">
        <v>-10.538908577000001</v>
      </c>
      <c r="J368" s="78">
        <f t="shared" si="5"/>
        <v>1.1204467124222577E-3</v>
      </c>
      <c r="K368" s="78">
        <f>I368/'סכום נכסי הקרן'!$C$42</f>
        <v>-7.9297734141284426E-6</v>
      </c>
    </row>
    <row r="369" spans="2:11">
      <c r="B369" t="s">
        <v>3531</v>
      </c>
      <c r="C369" t="s">
        <v>3532</v>
      </c>
      <c r="D369" t="s">
        <v>2881</v>
      </c>
      <c r="E369" t="s">
        <v>102</v>
      </c>
      <c r="F369" s="86">
        <v>45196</v>
      </c>
      <c r="G369" s="77">
        <v>1080341.95</v>
      </c>
      <c r="H369" s="77">
        <v>-0.62417900000000004</v>
      </c>
      <c r="I369" s="77">
        <v>-6.7432675799999986</v>
      </c>
      <c r="J369" s="78">
        <f t="shared" si="5"/>
        <v>7.1691218647475241E-4</v>
      </c>
      <c r="K369" s="78">
        <f>I369/'סכום נכסי הקרן'!$C$42</f>
        <v>-5.0738255854060841E-6</v>
      </c>
    </row>
    <row r="370" spans="2:11">
      <c r="B370" s="79" t="s">
        <v>901</v>
      </c>
      <c r="C370" s="16"/>
      <c r="D370" s="16"/>
      <c r="G370" s="81"/>
      <c r="I370" s="81">
        <v>0</v>
      </c>
      <c r="J370" s="80">
        <f t="shared" si="5"/>
        <v>0</v>
      </c>
      <c r="K370" s="80">
        <f>I370/'סכום נכסי הקרן'!$C$42</f>
        <v>0</v>
      </c>
    </row>
    <row r="371" spans="2:11">
      <c r="B371" t="s">
        <v>209</v>
      </c>
      <c r="C371" t="s">
        <v>209</v>
      </c>
      <c r="D371" t="s">
        <v>209</v>
      </c>
      <c r="E371" t="s">
        <v>209</v>
      </c>
      <c r="G371" s="90">
        <v>0</v>
      </c>
      <c r="H371" s="90">
        <v>0</v>
      </c>
      <c r="I371" s="90">
        <v>0</v>
      </c>
      <c r="J371" s="89">
        <f t="shared" si="5"/>
        <v>0</v>
      </c>
      <c r="K371" s="89">
        <f>I371/'סכום נכסי הקרן'!$C$42</f>
        <v>0</v>
      </c>
    </row>
    <row r="372" spans="2:11" s="101" customFormat="1">
      <c r="B372" s="79" t="s">
        <v>3533</v>
      </c>
      <c r="C372" s="79"/>
      <c r="D372" s="79"/>
      <c r="E372" s="79"/>
      <c r="F372" s="102"/>
      <c r="G372" s="81"/>
      <c r="H372" s="81"/>
      <c r="I372" s="81">
        <f>I373+I383+I385+I387</f>
        <v>520.3048835620001</v>
      </c>
      <c r="J372" s="80">
        <f t="shared" si="5"/>
        <v>-5.5316344380912881E-2</v>
      </c>
      <c r="K372" s="80">
        <f>I372/'סכום נכסי הקרן'!$C$42</f>
        <v>3.9149213628396606E-4</v>
      </c>
    </row>
    <row r="373" spans="2:11" s="101" customFormat="1">
      <c r="B373" s="79" t="s">
        <v>1965</v>
      </c>
      <c r="C373" s="79"/>
      <c r="D373" s="79"/>
      <c r="E373" s="79"/>
      <c r="F373" s="102"/>
      <c r="G373" s="81"/>
      <c r="H373" s="81"/>
      <c r="I373" s="81">
        <v>537.8642635540001</v>
      </c>
      <c r="J373" s="80">
        <f t="shared" si="5"/>
        <v>-5.718317427515323E-2</v>
      </c>
      <c r="K373" s="80">
        <f>I373/'סכום נכסי הקרן'!$C$42</f>
        <v>4.0470431130302078E-4</v>
      </c>
    </row>
    <row r="374" spans="2:11">
      <c r="B374" t="s">
        <v>3534</v>
      </c>
      <c r="C374" t="s">
        <v>3535</v>
      </c>
      <c r="D374" t="s">
        <v>2881</v>
      </c>
      <c r="E374" t="s">
        <v>106</v>
      </c>
      <c r="F374" s="86">
        <v>45068</v>
      </c>
      <c r="G374" s="77">
        <v>587734.58119900001</v>
      </c>
      <c r="H374" s="77">
        <v>3.9851939999999999</v>
      </c>
      <c r="I374" s="77">
        <v>23.422362423999999</v>
      </c>
      <c r="J374" s="78">
        <f t="shared" si="5"/>
        <v>-2.4901543441041862E-3</v>
      </c>
      <c r="K374" s="78">
        <f>I374/'סכום נכסי הקרן'!$C$42</f>
        <v>1.7623649117828022E-5</v>
      </c>
    </row>
    <row r="375" spans="2:11">
      <c r="B375" t="s">
        <v>3536</v>
      </c>
      <c r="C375" t="s">
        <v>3537</v>
      </c>
      <c r="D375" t="s">
        <v>2881</v>
      </c>
      <c r="E375" t="s">
        <v>199</v>
      </c>
      <c r="F375" s="86">
        <v>44909</v>
      </c>
      <c r="G375" s="77">
        <v>2037206.681898</v>
      </c>
      <c r="H375" s="77">
        <v>16.011657</v>
      </c>
      <c r="I375" s="77">
        <v>326.190555437</v>
      </c>
      <c r="J375" s="78">
        <f t="shared" si="5"/>
        <v>-3.4679030830592317E-2</v>
      </c>
      <c r="K375" s="78">
        <f>I375/'סכום נכסי הקרן'!$C$42</f>
        <v>2.4543501592651804E-4</v>
      </c>
    </row>
    <row r="376" spans="2:11">
      <c r="B376" t="s">
        <v>3538</v>
      </c>
      <c r="C376" t="s">
        <v>3539</v>
      </c>
      <c r="D376" t="s">
        <v>2881</v>
      </c>
      <c r="E376" t="s">
        <v>106</v>
      </c>
      <c r="F376" s="86">
        <v>44868</v>
      </c>
      <c r="G376" s="77">
        <v>1318921.3496000001</v>
      </c>
      <c r="H376" s="77">
        <v>-5.1919750000000002</v>
      </c>
      <c r="I376" s="77">
        <v>-68.478071569000008</v>
      </c>
      <c r="J376" s="78">
        <f t="shared" si="5"/>
        <v>7.2802633785008994E-3</v>
      </c>
      <c r="K376" s="78">
        <f>I376/'סכום נכסי הקרן'!$C$42</f>
        <v>-5.1524841250042944E-5</v>
      </c>
    </row>
    <row r="377" spans="2:11">
      <c r="B377" t="s">
        <v>3540</v>
      </c>
      <c r="C377" t="s">
        <v>3541</v>
      </c>
      <c r="D377" t="s">
        <v>2881</v>
      </c>
      <c r="E377" t="s">
        <v>106</v>
      </c>
      <c r="F377" s="86">
        <v>44972</v>
      </c>
      <c r="G377" s="77">
        <v>5839727.6188200004</v>
      </c>
      <c r="H377" s="77">
        <v>-3.8236110000000001</v>
      </c>
      <c r="I377" s="77">
        <v>-223.28846885999999</v>
      </c>
      <c r="J377" s="78">
        <f t="shared" si="5"/>
        <v>2.3738969650233321E-2</v>
      </c>
      <c r="K377" s="78">
        <f>I377/'סכום נכסי הקרן'!$C$42</f>
        <v>-1.6800857044264257E-4</v>
      </c>
    </row>
    <row r="378" spans="2:11">
      <c r="B378" t="s">
        <v>3540</v>
      </c>
      <c r="C378" t="s">
        <v>3542</v>
      </c>
      <c r="D378" t="s">
        <v>2881</v>
      </c>
      <c r="E378" t="s">
        <v>106</v>
      </c>
      <c r="F378" s="86">
        <v>45069</v>
      </c>
      <c r="G378" s="77">
        <v>4635133.9585459996</v>
      </c>
      <c r="H378" s="77">
        <v>2.4742760000000001</v>
      </c>
      <c r="I378" s="77">
        <v>114.685996461</v>
      </c>
      <c r="J378" s="78">
        <f t="shared" si="5"/>
        <v>-1.2192870519442036E-2</v>
      </c>
      <c r="K378" s="78">
        <f>I378/'סכום נכסי הקרן'!$C$42</f>
        <v>8.6292993156236809E-5</v>
      </c>
    </row>
    <row r="379" spans="2:11">
      <c r="B379" t="s">
        <v>3540</v>
      </c>
      <c r="C379" t="s">
        <v>3543</v>
      </c>
      <c r="D379" t="s">
        <v>2881</v>
      </c>
      <c r="E379" t="s">
        <v>106</v>
      </c>
      <c r="F379" s="86">
        <v>45153</v>
      </c>
      <c r="G379" s="77">
        <v>6215575.4453490004</v>
      </c>
      <c r="H379" s="77">
        <v>-3.5906829999999998</v>
      </c>
      <c r="I379" s="77">
        <v>-223.181634409</v>
      </c>
      <c r="J379" s="78">
        <f t="shared" si="5"/>
        <v>2.3727611518741639E-2</v>
      </c>
      <c r="K379" s="78">
        <f>I379/'סכום נכסי הקרן'!$C$42</f>
        <v>-1.6792818517475045E-4</v>
      </c>
    </row>
    <row r="380" spans="2:11">
      <c r="B380" t="s">
        <v>3544</v>
      </c>
      <c r="C380" t="s">
        <v>3545</v>
      </c>
      <c r="D380" t="s">
        <v>2881</v>
      </c>
      <c r="E380" t="s">
        <v>106</v>
      </c>
      <c r="F380" s="86">
        <v>45126</v>
      </c>
      <c r="G380" s="77">
        <v>792027.73736899998</v>
      </c>
      <c r="H380" s="77">
        <v>-7.0407929999999999</v>
      </c>
      <c r="I380" s="77">
        <v>-55.765034958999998</v>
      </c>
      <c r="J380" s="78">
        <f t="shared" si="5"/>
        <v>5.9286736981743349E-3</v>
      </c>
      <c r="K380" s="78">
        <f>I380/'סכום נכסי הקרן'!$C$42</f>
        <v>-4.1959192303924408E-5</v>
      </c>
    </row>
    <row r="381" spans="2:11">
      <c r="B381" t="s">
        <v>3546</v>
      </c>
      <c r="C381" t="s">
        <v>3547</v>
      </c>
      <c r="D381" t="s">
        <v>2881</v>
      </c>
      <c r="E381" t="s">
        <v>199</v>
      </c>
      <c r="F381" s="86">
        <v>45082</v>
      </c>
      <c r="G381" s="77">
        <v>1438315.4975370001</v>
      </c>
      <c r="H381" s="77">
        <v>6.7531949999999998</v>
      </c>
      <c r="I381" s="77">
        <v>97.132253758999994</v>
      </c>
      <c r="J381" s="78">
        <f t="shared" si="5"/>
        <v>-1.032663995510396E-2</v>
      </c>
      <c r="K381" s="78">
        <f>I381/'סכום נכסי הקרן'!$C$42</f>
        <v>7.3085059793900472E-5</v>
      </c>
    </row>
    <row r="382" spans="2:11">
      <c r="B382" t="s">
        <v>3546</v>
      </c>
      <c r="C382" t="s">
        <v>3548</v>
      </c>
      <c r="D382" t="s">
        <v>2881</v>
      </c>
      <c r="E382" t="s">
        <v>199</v>
      </c>
      <c r="F382" s="86">
        <v>44972</v>
      </c>
      <c r="G382" s="77">
        <v>2756180.3115559993</v>
      </c>
      <c r="H382" s="77">
        <v>19.851614999999999</v>
      </c>
      <c r="I382" s="77">
        <v>547.14630526999997</v>
      </c>
      <c r="J382" s="78">
        <f t="shared" si="5"/>
        <v>-5.8169996871560908E-2</v>
      </c>
      <c r="K382" s="78">
        <f>I382/'סכום נכסי הקרן'!$C$42</f>
        <v>4.1168838247989769E-4</v>
      </c>
    </row>
    <row r="383" spans="2:11">
      <c r="B383" s="79" t="s">
        <v>1982</v>
      </c>
      <c r="C383" s="16"/>
      <c r="D383" s="16"/>
      <c r="G383" s="81"/>
      <c r="I383" s="81">
        <v>0</v>
      </c>
      <c r="J383" s="80">
        <f t="shared" si="5"/>
        <v>0</v>
      </c>
      <c r="K383" s="80">
        <f>I383/'סכום נכסי הקרן'!$C$42</f>
        <v>0</v>
      </c>
    </row>
    <row r="384" spans="2:11">
      <c r="B384" t="s">
        <v>209</v>
      </c>
      <c r="C384" t="s">
        <v>209</v>
      </c>
      <c r="D384" t="s">
        <v>209</v>
      </c>
      <c r="E384" t="s">
        <v>209</v>
      </c>
      <c r="G384" s="90">
        <v>0</v>
      </c>
      <c r="H384" s="90">
        <v>0</v>
      </c>
      <c r="I384" s="90">
        <v>0</v>
      </c>
      <c r="J384" s="89">
        <f t="shared" si="5"/>
        <v>0</v>
      </c>
      <c r="K384" s="89">
        <f>I384/'סכום נכסי הקרן'!$C$42</f>
        <v>0</v>
      </c>
    </row>
    <row r="385" spans="2:11" s="101" customFormat="1">
      <c r="B385" s="79" t="s">
        <v>1975</v>
      </c>
      <c r="C385" s="79"/>
      <c r="D385" s="79"/>
      <c r="E385" s="79"/>
      <c r="G385" s="81"/>
      <c r="H385" s="81"/>
      <c r="I385" s="81">
        <v>-17.559379991999997</v>
      </c>
      <c r="J385" s="80">
        <f t="shared" si="5"/>
        <v>1.8668298942403439E-3</v>
      </c>
      <c r="K385" s="80">
        <f>I385/'סכום נכסי הקרן'!$C$42</f>
        <v>-1.3212175019054677E-5</v>
      </c>
    </row>
    <row r="386" spans="2:11">
      <c r="B386" t="s">
        <v>3549</v>
      </c>
      <c r="C386" t="s">
        <v>3550</v>
      </c>
      <c r="D386" t="s">
        <v>2881</v>
      </c>
      <c r="E386" t="s">
        <v>106</v>
      </c>
      <c r="F386" s="86">
        <v>45195</v>
      </c>
      <c r="G386" s="77">
        <v>4047348.4150780006</v>
      </c>
      <c r="H386" s="77">
        <v>-0.43384899999999998</v>
      </c>
      <c r="I386" s="77">
        <v>-17.559379991999997</v>
      </c>
      <c r="J386" s="78">
        <f t="shared" si="5"/>
        <v>1.8668298942403439E-3</v>
      </c>
      <c r="K386" s="78">
        <f>I386/'סכום נכסי הקרן'!$C$42</f>
        <v>-1.3212175019054677E-5</v>
      </c>
    </row>
    <row r="387" spans="2:11">
      <c r="B387" s="79" t="s">
        <v>901</v>
      </c>
      <c r="C387" s="16"/>
      <c r="D387" s="16"/>
      <c r="G387" s="81"/>
      <c r="I387" s="81">
        <v>0</v>
      </c>
      <c r="J387" s="80">
        <f t="shared" si="5"/>
        <v>0</v>
      </c>
      <c r="K387" s="80">
        <f>I387/'סכום נכסי הקרן'!$C$42</f>
        <v>0</v>
      </c>
    </row>
    <row r="388" spans="2:11">
      <c r="B388" t="s">
        <v>209</v>
      </c>
      <c r="C388" t="s">
        <v>209</v>
      </c>
      <c r="D388" t="s">
        <v>209</v>
      </c>
      <c r="E388" t="s">
        <v>209</v>
      </c>
      <c r="G388" s="90">
        <v>0</v>
      </c>
      <c r="H388" s="90">
        <v>0</v>
      </c>
      <c r="I388" s="90">
        <v>0</v>
      </c>
      <c r="J388" s="89">
        <f t="shared" si="5"/>
        <v>0</v>
      </c>
      <c r="K388" s="89">
        <f>I388/'סכום נכסי הקרן'!$C$42</f>
        <v>0</v>
      </c>
    </row>
    <row r="389" spans="2:11">
      <c r="B389"/>
      <c r="C389"/>
      <c r="D389"/>
      <c r="E389"/>
      <c r="G389" s="77"/>
      <c r="H389" s="77"/>
      <c r="I389" s="77"/>
      <c r="J389" s="78"/>
      <c r="K389" s="78"/>
    </row>
    <row r="390" spans="2:11">
      <c r="B390"/>
      <c r="C390" s="16"/>
      <c r="D390" s="16"/>
    </row>
    <row r="391" spans="2:11">
      <c r="B391"/>
      <c r="C391" s="16"/>
      <c r="D391" s="16"/>
    </row>
    <row r="392" spans="2:11">
      <c r="B392" t="s">
        <v>3551</v>
      </c>
      <c r="C392" s="16"/>
      <c r="D392" s="16"/>
    </row>
    <row r="393" spans="2:11">
      <c r="B393" t="s">
        <v>3552</v>
      </c>
      <c r="C393" s="16"/>
      <c r="D393" s="16"/>
    </row>
    <row r="394" spans="2:11">
      <c r="B394" s="15" t="s">
        <v>309</v>
      </c>
      <c r="C394" s="16"/>
      <c r="D394" s="16"/>
    </row>
    <row r="395" spans="2:11">
      <c r="B395" s="15" t="s">
        <v>310</v>
      </c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topLeftCell="C6" workbookViewId="0">
      <selection activeCell="H11" sqref="H11:Q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2664</v>
      </c>
    </row>
    <row r="3" spans="2:78" s="1" customFormat="1">
      <c r="B3" s="2" t="s">
        <v>2</v>
      </c>
      <c r="C3" s="26" t="s">
        <v>2665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78" ht="26.25" customHeight="1">
      <c r="B7" s="117" t="s">
        <v>144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1994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1995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1996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1997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1998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1999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2000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1994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1995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1996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1997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1998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1999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2000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308</v>
      </c>
      <c r="D41" s="16"/>
    </row>
    <row r="42" spans="2:17">
      <c r="B42" t="s">
        <v>309</v>
      </c>
      <c r="D42" s="16"/>
    </row>
    <row r="43" spans="2:17">
      <c r="B43" t="s">
        <v>310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7"/>
  <sheetViews>
    <sheetView rightToLeft="1" topLeftCell="A355" workbookViewId="0">
      <selection activeCell="H156" activeCellId="1" sqref="H154 H15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8.85546875" style="16" customWidth="1"/>
    <col min="20" max="22" width="2.7109375" style="16" customWidth="1"/>
    <col min="23" max="23" width="15.42578125" style="16" bestFit="1" customWidth="1"/>
    <col min="24" max="24" width="6.28515625" style="16" customWidth="1"/>
    <col min="25" max="25" width="15.28515625" style="16" bestFit="1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2664</v>
      </c>
    </row>
    <row r="3" spans="2:60" s="1" customFormat="1">
      <c r="B3" s="2" t="s">
        <v>2</v>
      </c>
      <c r="C3" s="26" t="s">
        <v>2665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7" t="s">
        <v>145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4.03</v>
      </c>
      <c r="J11" s="18"/>
      <c r="K11" s="18"/>
      <c r="L11" s="18"/>
      <c r="M11" s="76">
        <v>6.1699999999999998E-2</v>
      </c>
      <c r="N11" s="75">
        <v>97072568.030000001</v>
      </c>
      <c r="O11" s="7"/>
      <c r="P11" s="75">
        <v>133691.42343026225</v>
      </c>
      <c r="Q11" s="76">
        <v>1</v>
      </c>
      <c r="R11" s="76">
        <v>0.10059999999999999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5.07</v>
      </c>
      <c r="M12" s="80">
        <v>5.5300000000000002E-2</v>
      </c>
      <c r="N12" s="81">
        <v>78161181.189999998</v>
      </c>
      <c r="P12" s="81">
        <v>85445.600904587147</v>
      </c>
      <c r="Q12" s="80">
        <v>0.6391</v>
      </c>
      <c r="R12" s="80">
        <v>6.4299999999999996E-2</v>
      </c>
    </row>
    <row r="13" spans="2:60">
      <c r="B13" s="79" t="s">
        <v>2601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s="91">
        <v>0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2602</v>
      </c>
      <c r="I15" s="81">
        <v>7.03</v>
      </c>
      <c r="M15" s="80">
        <v>4.7800000000000002E-2</v>
      </c>
      <c r="N15" s="81">
        <v>15480781.27</v>
      </c>
      <c r="P15" s="81">
        <v>16070.602918136563</v>
      </c>
      <c r="Q15" s="80">
        <v>0.1202</v>
      </c>
      <c r="R15" s="80">
        <v>1.21E-2</v>
      </c>
    </row>
    <row r="16" spans="2:60">
      <c r="B16" t="s">
        <v>3554</v>
      </c>
      <c r="C16" t="s">
        <v>2603</v>
      </c>
      <c r="D16" s="91">
        <v>9676</v>
      </c>
      <c r="E16"/>
      <c r="F16" t="s">
        <v>3638</v>
      </c>
      <c r="G16" s="86">
        <v>45107</v>
      </c>
      <c r="H16" t="s">
        <v>210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728628.32</v>
      </c>
      <c r="O16" s="77">
        <v>105.7</v>
      </c>
      <c r="P16" s="77">
        <v>770.16013424000005</v>
      </c>
      <c r="Q16" s="78">
        <v>5.7999999999999996E-3</v>
      </c>
      <c r="R16" s="78">
        <v>5.9999999999999995E-4</v>
      </c>
      <c r="W16" s="92"/>
      <c r="Y16" s="93"/>
    </row>
    <row r="17" spans="2:25">
      <c r="B17" t="s">
        <v>3554</v>
      </c>
      <c r="C17" t="s">
        <v>2603</v>
      </c>
      <c r="D17" s="91">
        <v>9677</v>
      </c>
      <c r="E17"/>
      <c r="F17" t="s">
        <v>3638</v>
      </c>
      <c r="G17" s="86">
        <v>45107</v>
      </c>
      <c r="H17" t="s">
        <v>210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54891.519999999997</v>
      </c>
      <c r="O17" s="77">
        <v>99.78</v>
      </c>
      <c r="P17" s="77">
        <v>54.770758655999998</v>
      </c>
      <c r="Q17" s="78">
        <v>4.0000000000000002E-4</v>
      </c>
      <c r="R17" s="78">
        <v>0</v>
      </c>
      <c r="W17" s="92"/>
      <c r="Y17" s="93"/>
    </row>
    <row r="18" spans="2:25">
      <c r="B18" t="s">
        <v>3554</v>
      </c>
      <c r="C18" t="s">
        <v>2603</v>
      </c>
      <c r="D18" s="91">
        <v>9678</v>
      </c>
      <c r="E18"/>
      <c r="F18" t="s">
        <v>3638</v>
      </c>
      <c r="G18" s="86">
        <v>45107</v>
      </c>
      <c r="H18" t="s">
        <v>210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958357.86</v>
      </c>
      <c r="O18" s="77">
        <v>105.86</v>
      </c>
      <c r="P18" s="77">
        <v>1014.517630596</v>
      </c>
      <c r="Q18" s="78">
        <v>7.6E-3</v>
      </c>
      <c r="R18" s="78">
        <v>8.0000000000000004E-4</v>
      </c>
      <c r="W18" s="92"/>
      <c r="Y18" s="93"/>
    </row>
    <row r="19" spans="2:25">
      <c r="B19" t="s">
        <v>3554</v>
      </c>
      <c r="C19" t="s">
        <v>2603</v>
      </c>
      <c r="D19" s="91">
        <v>9675</v>
      </c>
      <c r="E19"/>
      <c r="F19" t="s">
        <v>3638</v>
      </c>
      <c r="G19" s="86">
        <v>45107</v>
      </c>
      <c r="H19" t="s">
        <v>210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438819.75</v>
      </c>
      <c r="O19" s="77">
        <v>84.21</v>
      </c>
      <c r="P19" s="77">
        <v>369.53011147500001</v>
      </c>
      <c r="Q19" s="78">
        <v>2.8E-3</v>
      </c>
      <c r="R19" s="78">
        <v>2.9999999999999997E-4</v>
      </c>
      <c r="W19" s="92"/>
      <c r="Y19" s="93"/>
    </row>
    <row r="20" spans="2:25">
      <c r="B20" t="s">
        <v>3554</v>
      </c>
      <c r="C20" t="s">
        <v>2603</v>
      </c>
      <c r="D20" s="91">
        <v>9672</v>
      </c>
      <c r="E20"/>
      <c r="F20" t="s">
        <v>3638</v>
      </c>
      <c r="G20" s="86">
        <v>45107</v>
      </c>
      <c r="H20" t="s">
        <v>210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24131.31</v>
      </c>
      <c r="O20" s="77">
        <v>140.37</v>
      </c>
      <c r="P20" s="77">
        <v>33.873119846999998</v>
      </c>
      <c r="Q20" s="78">
        <v>2.9999999999999997E-4</v>
      </c>
      <c r="R20" s="78">
        <v>0</v>
      </c>
      <c r="W20" s="92"/>
      <c r="Y20" s="93"/>
    </row>
    <row r="21" spans="2:25">
      <c r="B21" t="s">
        <v>3554</v>
      </c>
      <c r="C21" t="s">
        <v>2603</v>
      </c>
      <c r="D21" s="91">
        <v>9673</v>
      </c>
      <c r="E21"/>
      <c r="F21" t="s">
        <v>3638</v>
      </c>
      <c r="G21" s="86">
        <v>45107</v>
      </c>
      <c r="H21" t="s">
        <v>210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122209.95</v>
      </c>
      <c r="O21" s="77">
        <v>138.09</v>
      </c>
      <c r="P21" s="77">
        <v>168.75971995500001</v>
      </c>
      <c r="Q21" s="78">
        <v>1.2999999999999999E-3</v>
      </c>
      <c r="R21" s="78">
        <v>1E-4</v>
      </c>
      <c r="W21" s="92"/>
      <c r="Y21" s="93"/>
    </row>
    <row r="22" spans="2:25">
      <c r="B22" t="s">
        <v>3554</v>
      </c>
      <c r="C22" t="s">
        <v>2603</v>
      </c>
      <c r="D22" s="91">
        <v>9674</v>
      </c>
      <c r="E22"/>
      <c r="F22" t="s">
        <v>3638</v>
      </c>
      <c r="G22" s="86">
        <v>45107</v>
      </c>
      <c r="H22" t="s">
        <v>210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94792.09</v>
      </c>
      <c r="O22" s="77">
        <v>127.12</v>
      </c>
      <c r="P22" s="77">
        <v>120.499704808</v>
      </c>
      <c r="Q22" s="78">
        <v>8.9999999999999998E-4</v>
      </c>
      <c r="R22" s="78">
        <v>1E-4</v>
      </c>
      <c r="W22" s="92"/>
      <c r="Y22" s="93"/>
    </row>
    <row r="23" spans="2:25">
      <c r="B23" t="s">
        <v>3554</v>
      </c>
      <c r="C23" t="s">
        <v>2603</v>
      </c>
      <c r="D23" s="91">
        <v>9671</v>
      </c>
      <c r="E23"/>
      <c r="F23" t="s">
        <v>3638</v>
      </c>
      <c r="G23" s="86">
        <v>45107</v>
      </c>
      <c r="H23" t="s">
        <v>210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367976.09</v>
      </c>
      <c r="O23" s="77">
        <v>107.53</v>
      </c>
      <c r="P23" s="77">
        <v>395.68468957699997</v>
      </c>
      <c r="Q23" s="78">
        <v>3.0000000000000001E-3</v>
      </c>
      <c r="R23" s="78">
        <v>2.9999999999999997E-4</v>
      </c>
      <c r="W23" s="92"/>
      <c r="Y23" s="93"/>
    </row>
    <row r="24" spans="2:25">
      <c r="B24" t="s">
        <v>3555</v>
      </c>
      <c r="C24" t="s">
        <v>2603</v>
      </c>
      <c r="D24" s="91">
        <v>483891</v>
      </c>
      <c r="E24"/>
      <c r="F24" t="s">
        <v>3638</v>
      </c>
      <c r="G24" s="86"/>
      <c r="H24" t="s">
        <v>210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-23.99</v>
      </c>
      <c r="O24" s="77">
        <v>2687.36</v>
      </c>
      <c r="P24" s="77">
        <v>-0.64469766399999995</v>
      </c>
      <c r="Q24" s="78">
        <v>0</v>
      </c>
      <c r="R24" s="78">
        <v>0</v>
      </c>
    </row>
    <row r="25" spans="2:25">
      <c r="B25" t="s">
        <v>3555</v>
      </c>
      <c r="C25" t="s">
        <v>2603</v>
      </c>
      <c r="D25" s="91">
        <v>483894</v>
      </c>
      <c r="E25"/>
      <c r="F25" t="s">
        <v>3638</v>
      </c>
      <c r="G25" s="86"/>
      <c r="H25" t="s">
        <v>210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-83.8</v>
      </c>
      <c r="O25" s="77">
        <v>3298.88</v>
      </c>
      <c r="P25" s="77">
        <v>-2.7644614399999998</v>
      </c>
      <c r="Q25" s="78">
        <v>0</v>
      </c>
      <c r="R25" s="78">
        <v>0</v>
      </c>
    </row>
    <row r="26" spans="2:25">
      <c r="B26" t="s">
        <v>3555</v>
      </c>
      <c r="C26" t="s">
        <v>2603</v>
      </c>
      <c r="D26" s="91">
        <v>483898</v>
      </c>
      <c r="E26"/>
      <c r="F26" t="s">
        <v>3638</v>
      </c>
      <c r="G26" s="86"/>
      <c r="H26" t="s">
        <v>210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-98.83</v>
      </c>
      <c r="O26" s="77">
        <v>2145.1999999999998</v>
      </c>
      <c r="P26" s="77">
        <v>-2.1201011599999999</v>
      </c>
      <c r="Q26" s="78">
        <v>0</v>
      </c>
      <c r="R26" s="78">
        <v>0</v>
      </c>
    </row>
    <row r="27" spans="2:25">
      <c r="B27" t="s">
        <v>3555</v>
      </c>
      <c r="C27" t="s">
        <v>2603</v>
      </c>
      <c r="D27" s="91">
        <v>524863</v>
      </c>
      <c r="E27"/>
      <c r="F27" t="s">
        <v>3638</v>
      </c>
      <c r="G27" s="86"/>
      <c r="H27" t="s">
        <v>210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-35.75</v>
      </c>
      <c r="O27" s="77">
        <v>3115.79</v>
      </c>
      <c r="P27" s="77">
        <v>-1.1138949250000001</v>
      </c>
      <c r="Q27" s="78">
        <v>0</v>
      </c>
      <c r="R27" s="78">
        <v>0</v>
      </c>
    </row>
    <row r="28" spans="2:25">
      <c r="B28" t="s">
        <v>3555</v>
      </c>
      <c r="C28" t="s">
        <v>2603</v>
      </c>
      <c r="D28" s="91">
        <v>524862</v>
      </c>
      <c r="E28"/>
      <c r="F28" t="s">
        <v>3638</v>
      </c>
      <c r="G28" s="86"/>
      <c r="H28" t="s">
        <v>210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-134.26</v>
      </c>
      <c r="O28" s="77">
        <v>3350.52</v>
      </c>
      <c r="P28" s="77">
        <v>-4.4984081519999997</v>
      </c>
      <c r="Q28" s="78">
        <v>0</v>
      </c>
      <c r="R28" s="78">
        <v>0</v>
      </c>
    </row>
    <row r="29" spans="2:25">
      <c r="B29" t="s">
        <v>3555</v>
      </c>
      <c r="C29" t="s">
        <v>2603</v>
      </c>
      <c r="D29" s="91">
        <v>562252</v>
      </c>
      <c r="E29"/>
      <c r="F29" t="s">
        <v>3638</v>
      </c>
      <c r="G29" s="86"/>
      <c r="H29" t="s">
        <v>210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-7.46</v>
      </c>
      <c r="O29" s="77">
        <v>21886.092097000001</v>
      </c>
      <c r="P29" s="77">
        <v>-1.6327024704362001</v>
      </c>
      <c r="Q29" s="78">
        <v>0</v>
      </c>
      <c r="R29" s="78">
        <v>0</v>
      </c>
    </row>
    <row r="30" spans="2:25">
      <c r="B30" t="s">
        <v>3555</v>
      </c>
      <c r="C30" t="s">
        <v>2603</v>
      </c>
      <c r="D30" s="91">
        <v>483893</v>
      </c>
      <c r="E30"/>
      <c r="F30" t="s">
        <v>3638</v>
      </c>
      <c r="G30" s="86"/>
      <c r="H30" t="s">
        <v>210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-101.73</v>
      </c>
      <c r="O30" s="77">
        <v>1363.08</v>
      </c>
      <c r="P30" s="77">
        <v>-1.3866612840000001</v>
      </c>
      <c r="Q30" s="78">
        <v>0</v>
      </c>
      <c r="R30" s="78">
        <v>0</v>
      </c>
    </row>
    <row r="31" spans="2:25">
      <c r="B31" t="s">
        <v>3555</v>
      </c>
      <c r="C31" t="s">
        <v>2603</v>
      </c>
      <c r="D31" s="91">
        <v>483897</v>
      </c>
      <c r="E31"/>
      <c r="F31" t="s">
        <v>3638</v>
      </c>
      <c r="G31" s="86"/>
      <c r="H31" t="s">
        <v>210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-113.18</v>
      </c>
      <c r="O31" s="77">
        <v>967.71</v>
      </c>
      <c r="P31" s="77">
        <v>-1.095254178</v>
      </c>
      <c r="Q31" s="78">
        <v>0</v>
      </c>
      <c r="R31" s="78">
        <v>0</v>
      </c>
    </row>
    <row r="32" spans="2:25">
      <c r="B32" t="s">
        <v>3555</v>
      </c>
      <c r="C32" t="s">
        <v>2603</v>
      </c>
      <c r="D32" s="91">
        <v>524861</v>
      </c>
      <c r="E32"/>
      <c r="F32" t="s">
        <v>3638</v>
      </c>
      <c r="G32" s="86"/>
      <c r="H32" t="s">
        <v>210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-71.45</v>
      </c>
      <c r="O32" s="77">
        <v>5561.05</v>
      </c>
      <c r="P32" s="77">
        <v>-3.973370225</v>
      </c>
      <c r="Q32" s="78">
        <v>0</v>
      </c>
      <c r="R32" s="78">
        <v>0</v>
      </c>
    </row>
    <row r="33" spans="2:25">
      <c r="B33" t="s">
        <v>3555</v>
      </c>
      <c r="C33" t="s">
        <v>2603</v>
      </c>
      <c r="D33" s="91">
        <v>483892</v>
      </c>
      <c r="E33"/>
      <c r="F33" t="s">
        <v>3638</v>
      </c>
      <c r="G33" s="86"/>
      <c r="H33" t="s">
        <v>210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-38.71</v>
      </c>
      <c r="O33" s="77">
        <v>2775.85</v>
      </c>
      <c r="P33" s="77">
        <v>-1.074531535</v>
      </c>
      <c r="Q33" s="78">
        <v>0</v>
      </c>
      <c r="R33" s="78">
        <v>0</v>
      </c>
    </row>
    <row r="34" spans="2:25">
      <c r="B34" t="s">
        <v>3555</v>
      </c>
      <c r="C34" t="s">
        <v>2603</v>
      </c>
      <c r="D34" s="91">
        <v>483896</v>
      </c>
      <c r="E34"/>
      <c r="F34" t="s">
        <v>3638</v>
      </c>
      <c r="G34" s="86"/>
      <c r="H34" t="s">
        <v>210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-50.53</v>
      </c>
      <c r="O34" s="77">
        <v>1270.96</v>
      </c>
      <c r="P34" s="77">
        <v>-0.64221608799999996</v>
      </c>
      <c r="Q34" s="78">
        <v>0</v>
      </c>
      <c r="R34" s="78">
        <v>0</v>
      </c>
    </row>
    <row r="35" spans="2:25">
      <c r="B35" t="s">
        <v>3555</v>
      </c>
      <c r="C35" t="s">
        <v>2603</v>
      </c>
      <c r="D35" s="91">
        <v>524860</v>
      </c>
      <c r="E35"/>
      <c r="F35" t="s">
        <v>3638</v>
      </c>
      <c r="G35" s="86"/>
      <c r="H35" t="s">
        <v>210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-62.39</v>
      </c>
      <c r="O35" s="77">
        <v>1572.05</v>
      </c>
      <c r="P35" s="77">
        <v>-0.98080199499999998</v>
      </c>
      <c r="Q35" s="78">
        <v>0</v>
      </c>
      <c r="R35" s="78">
        <v>0</v>
      </c>
    </row>
    <row r="36" spans="2:25">
      <c r="B36" t="s">
        <v>3555</v>
      </c>
      <c r="C36" t="s">
        <v>2603</v>
      </c>
      <c r="D36" s="91">
        <v>562249</v>
      </c>
      <c r="E36"/>
      <c r="F36" t="s">
        <v>3638</v>
      </c>
      <c r="G36" s="86"/>
      <c r="H36" t="s">
        <v>210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-5.48</v>
      </c>
      <c r="O36" s="77">
        <v>6357.1</v>
      </c>
      <c r="P36" s="77">
        <v>-0.34836908</v>
      </c>
      <c r="Q36" s="78">
        <v>0</v>
      </c>
      <c r="R36" s="78">
        <v>0</v>
      </c>
    </row>
    <row r="37" spans="2:25">
      <c r="B37" t="s">
        <v>3555</v>
      </c>
      <c r="C37" t="s">
        <v>2603</v>
      </c>
      <c r="D37" s="91">
        <v>562248</v>
      </c>
      <c r="E37"/>
      <c r="F37" t="s">
        <v>3638</v>
      </c>
      <c r="G37" s="86"/>
      <c r="H37" t="s">
        <v>210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-3.02</v>
      </c>
      <c r="O37" s="77">
        <v>16567.48</v>
      </c>
      <c r="P37" s="77">
        <v>-0.500337896</v>
      </c>
      <c r="Q37" s="78">
        <v>0</v>
      </c>
      <c r="R37" s="78">
        <v>0</v>
      </c>
    </row>
    <row r="38" spans="2:25">
      <c r="B38" t="s">
        <v>3555</v>
      </c>
      <c r="C38" t="s">
        <v>2603</v>
      </c>
      <c r="D38" s="91">
        <v>483895</v>
      </c>
      <c r="E38"/>
      <c r="F38" t="s">
        <v>3638</v>
      </c>
      <c r="G38" s="86"/>
      <c r="H38" t="s">
        <v>210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-67.86</v>
      </c>
      <c r="O38" s="77">
        <v>618.20000000000005</v>
      </c>
      <c r="P38" s="77">
        <v>-0.41951052</v>
      </c>
      <c r="Q38" s="78">
        <v>0</v>
      </c>
      <c r="R38" s="78">
        <v>0</v>
      </c>
    </row>
    <row r="39" spans="2:25">
      <c r="B39" t="s">
        <v>3555</v>
      </c>
      <c r="C39" t="s">
        <v>2603</v>
      </c>
      <c r="D39" s="91">
        <v>524859</v>
      </c>
      <c r="E39"/>
      <c r="F39" t="s">
        <v>3638</v>
      </c>
      <c r="G39" s="86"/>
      <c r="H39" t="s">
        <v>210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-72.069999999999993</v>
      </c>
      <c r="O39" s="77">
        <v>1027.0999999999999</v>
      </c>
      <c r="P39" s="77">
        <v>-0.74023097000000004</v>
      </c>
      <c r="Q39" s="78">
        <v>0</v>
      </c>
      <c r="R39" s="78">
        <v>0</v>
      </c>
    </row>
    <row r="40" spans="2:25">
      <c r="B40" t="s">
        <v>3555</v>
      </c>
      <c r="C40" t="s">
        <v>2603</v>
      </c>
      <c r="D40" s="91">
        <v>562247</v>
      </c>
      <c r="E40"/>
      <c r="F40" t="s">
        <v>3638</v>
      </c>
      <c r="G40" s="86"/>
      <c r="H40" t="s">
        <v>210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-5.82</v>
      </c>
      <c r="O40" s="77">
        <v>3170.36</v>
      </c>
      <c r="P40" s="77">
        <v>-0.18451495200000001</v>
      </c>
      <c r="Q40" s="78">
        <v>0</v>
      </c>
      <c r="R40" s="78">
        <v>0</v>
      </c>
    </row>
    <row r="41" spans="2:25">
      <c r="B41" t="s">
        <v>3555</v>
      </c>
      <c r="C41" t="s">
        <v>2603</v>
      </c>
      <c r="D41" s="91">
        <v>435946</v>
      </c>
      <c r="E41"/>
      <c r="F41" t="s">
        <v>3638</v>
      </c>
      <c r="G41" s="86">
        <v>42551</v>
      </c>
      <c r="H41" t="s">
        <v>210</v>
      </c>
      <c r="I41" s="77">
        <v>7.48</v>
      </c>
      <c r="J41" t="s">
        <v>123</v>
      </c>
      <c r="K41" t="s">
        <v>102</v>
      </c>
      <c r="L41" s="78">
        <v>5.2200000000000003E-2</v>
      </c>
      <c r="M41" s="78">
        <v>5.2699999999999997E-2</v>
      </c>
      <c r="N41" s="77">
        <v>1178777.3999999999</v>
      </c>
      <c r="O41" s="77">
        <v>99.05</v>
      </c>
      <c r="P41" s="77">
        <v>1167.5790147</v>
      </c>
      <c r="Q41" s="78">
        <v>8.6999999999999994E-3</v>
      </c>
      <c r="R41" s="78">
        <v>8.9999999999999998E-4</v>
      </c>
      <c r="W41" s="92"/>
      <c r="Y41" s="93"/>
    </row>
    <row r="42" spans="2:25">
      <c r="B42" t="s">
        <v>3555</v>
      </c>
      <c r="C42" t="s">
        <v>2603</v>
      </c>
      <c r="D42" s="91">
        <v>448548</v>
      </c>
      <c r="E42"/>
      <c r="F42" t="s">
        <v>3638</v>
      </c>
      <c r="G42" s="86">
        <v>42643</v>
      </c>
      <c r="H42" t="s">
        <v>210</v>
      </c>
      <c r="I42" s="77">
        <v>6.81</v>
      </c>
      <c r="J42" t="s">
        <v>123</v>
      </c>
      <c r="K42" t="s">
        <v>102</v>
      </c>
      <c r="L42" s="78">
        <v>5.0200000000000002E-2</v>
      </c>
      <c r="M42" s="78">
        <v>5.0700000000000002E-2</v>
      </c>
      <c r="N42" s="77">
        <v>1111082.1499999999</v>
      </c>
      <c r="O42" s="77">
        <v>100.32</v>
      </c>
      <c r="P42" s="77">
        <v>1114.63761288</v>
      </c>
      <c r="Q42" s="78">
        <v>8.3000000000000001E-3</v>
      </c>
      <c r="R42" s="78">
        <v>8.0000000000000004E-4</v>
      </c>
      <c r="W42" s="92"/>
      <c r="Y42" s="93"/>
    </row>
    <row r="43" spans="2:25">
      <c r="B43" t="s">
        <v>3555</v>
      </c>
      <c r="C43" t="s">
        <v>2603</v>
      </c>
      <c r="D43" s="91">
        <v>435945</v>
      </c>
      <c r="E43"/>
      <c r="F43" t="s">
        <v>3638</v>
      </c>
      <c r="G43" s="86">
        <v>42551</v>
      </c>
      <c r="H43" t="s">
        <v>210</v>
      </c>
      <c r="I43" s="77">
        <v>5.47</v>
      </c>
      <c r="J43" t="s">
        <v>123</v>
      </c>
      <c r="K43" t="s">
        <v>102</v>
      </c>
      <c r="L43" s="78">
        <v>4.65E-2</v>
      </c>
      <c r="M43" s="78">
        <v>4.65E-2</v>
      </c>
      <c r="N43" s="77">
        <v>770866.24</v>
      </c>
      <c r="O43" s="77">
        <v>99.07</v>
      </c>
      <c r="P43" s="77">
        <v>763.69718396799999</v>
      </c>
      <c r="Q43" s="78">
        <v>5.7000000000000002E-3</v>
      </c>
      <c r="R43" s="78">
        <v>5.9999999999999995E-4</v>
      </c>
      <c r="W43" s="92"/>
      <c r="Y43" s="93"/>
    </row>
    <row r="44" spans="2:25">
      <c r="B44" t="s">
        <v>3555</v>
      </c>
      <c r="C44" t="s">
        <v>2603</v>
      </c>
      <c r="D44" s="91">
        <v>448547</v>
      </c>
      <c r="E44"/>
      <c r="F44" t="s">
        <v>3638</v>
      </c>
      <c r="G44" s="86">
        <v>42643</v>
      </c>
      <c r="H44" t="s">
        <v>210</v>
      </c>
      <c r="I44" s="77">
        <v>4.59</v>
      </c>
      <c r="J44" t="s">
        <v>123</v>
      </c>
      <c r="K44" t="s">
        <v>102</v>
      </c>
      <c r="L44" s="78">
        <v>4.6899999999999997E-2</v>
      </c>
      <c r="M44" s="78">
        <v>4.6899999999999997E-2</v>
      </c>
      <c r="N44" s="77">
        <v>861567.13</v>
      </c>
      <c r="O44" s="77">
        <v>96.82</v>
      </c>
      <c r="P44" s="77">
        <v>834.16929526599995</v>
      </c>
      <c r="Q44" s="78">
        <v>6.1999999999999998E-3</v>
      </c>
      <c r="R44" s="78">
        <v>5.9999999999999995E-4</v>
      </c>
      <c r="W44" s="92"/>
      <c r="Y44" s="93"/>
    </row>
    <row r="45" spans="2:25">
      <c r="B45" t="s">
        <v>3555</v>
      </c>
      <c r="C45" t="s">
        <v>2603</v>
      </c>
      <c r="D45" s="91">
        <v>496264</v>
      </c>
      <c r="E45"/>
      <c r="F45" t="s">
        <v>3638</v>
      </c>
      <c r="G45" s="86">
        <v>43100</v>
      </c>
      <c r="H45" t="s">
        <v>210</v>
      </c>
      <c r="I45" s="77">
        <v>7.55</v>
      </c>
      <c r="J45" t="s">
        <v>123</v>
      </c>
      <c r="K45" t="s">
        <v>102</v>
      </c>
      <c r="L45" s="78">
        <v>6.2300000000000001E-2</v>
      </c>
      <c r="M45" s="78">
        <v>6.2300000000000001E-2</v>
      </c>
      <c r="N45" s="77">
        <v>492631.79</v>
      </c>
      <c r="O45" s="77">
        <v>110.52</v>
      </c>
      <c r="P45" s="77">
        <v>544.456654308</v>
      </c>
      <c r="Q45" s="78">
        <v>4.1000000000000003E-3</v>
      </c>
      <c r="R45" s="78">
        <v>4.0000000000000002E-4</v>
      </c>
      <c r="W45" s="92"/>
      <c r="Y45" s="93"/>
    </row>
    <row r="46" spans="2:25">
      <c r="B46" t="s">
        <v>3555</v>
      </c>
      <c r="C46" t="s">
        <v>2603</v>
      </c>
      <c r="D46" s="91">
        <v>496073</v>
      </c>
      <c r="E46"/>
      <c r="F46" t="s">
        <v>3638</v>
      </c>
      <c r="G46" s="86">
        <v>43100</v>
      </c>
      <c r="H46" t="s">
        <v>210</v>
      </c>
      <c r="I46" s="77">
        <v>8.2799999999999994</v>
      </c>
      <c r="J46" t="s">
        <v>123</v>
      </c>
      <c r="K46" t="s">
        <v>102</v>
      </c>
      <c r="L46" s="78">
        <v>3.8600000000000002E-2</v>
      </c>
      <c r="M46" s="78">
        <v>3.8600000000000002E-2</v>
      </c>
      <c r="N46" s="77">
        <v>430991.77</v>
      </c>
      <c r="O46" s="77">
        <v>117.33</v>
      </c>
      <c r="P46" s="77">
        <v>505.68264374099999</v>
      </c>
      <c r="Q46" s="78">
        <v>3.8E-3</v>
      </c>
      <c r="R46" s="78">
        <v>4.0000000000000002E-4</v>
      </c>
      <c r="W46" s="92"/>
      <c r="Y46" s="93"/>
    </row>
    <row r="47" spans="2:25">
      <c r="B47" t="s">
        <v>3555</v>
      </c>
      <c r="C47" t="s">
        <v>2603</v>
      </c>
      <c r="D47" s="91">
        <v>496075</v>
      </c>
      <c r="E47"/>
      <c r="F47" t="s">
        <v>3638</v>
      </c>
      <c r="G47" s="86">
        <v>43100</v>
      </c>
      <c r="H47" t="s">
        <v>210</v>
      </c>
      <c r="I47" s="77">
        <v>7.99</v>
      </c>
      <c r="J47" t="s">
        <v>123</v>
      </c>
      <c r="K47" t="s">
        <v>102</v>
      </c>
      <c r="L47" s="78">
        <v>4.8800000000000003E-2</v>
      </c>
      <c r="M47" s="78">
        <v>4.9299999999999997E-2</v>
      </c>
      <c r="N47" s="77">
        <v>1852887.73</v>
      </c>
      <c r="O47" s="77">
        <v>101.73</v>
      </c>
      <c r="P47" s="77">
        <v>1884.942687729</v>
      </c>
      <c r="Q47" s="78">
        <v>1.41E-2</v>
      </c>
      <c r="R47" s="78">
        <v>1.4E-3</v>
      </c>
      <c r="W47" s="92"/>
      <c r="Y47" s="93"/>
    </row>
    <row r="48" spans="2:25">
      <c r="B48" t="s">
        <v>3555</v>
      </c>
      <c r="C48" t="s">
        <v>2603</v>
      </c>
      <c r="D48" s="91">
        <v>496072</v>
      </c>
      <c r="E48"/>
      <c r="F48" t="s">
        <v>3638</v>
      </c>
      <c r="G48" s="86">
        <v>43100</v>
      </c>
      <c r="H48" t="s">
        <v>210</v>
      </c>
      <c r="I48" s="77">
        <v>7.36</v>
      </c>
      <c r="J48" t="s">
        <v>123</v>
      </c>
      <c r="K48" t="s">
        <v>102</v>
      </c>
      <c r="L48" s="78">
        <v>1.6299999999999999E-2</v>
      </c>
      <c r="M48" s="78">
        <v>1.6299999999999999E-2</v>
      </c>
      <c r="N48" s="77">
        <v>313328.18</v>
      </c>
      <c r="O48" s="77">
        <v>121</v>
      </c>
      <c r="P48" s="77">
        <v>379.1270978</v>
      </c>
      <c r="Q48" s="78">
        <v>2.8E-3</v>
      </c>
      <c r="R48" s="78">
        <v>2.9999999999999997E-4</v>
      </c>
      <c r="W48" s="92"/>
      <c r="Y48" s="93"/>
    </row>
    <row r="49" spans="2:25">
      <c r="B49" t="s">
        <v>3555</v>
      </c>
      <c r="C49" t="s">
        <v>2603</v>
      </c>
      <c r="D49" s="91">
        <v>496263</v>
      </c>
      <c r="E49"/>
      <c r="F49" t="s">
        <v>3638</v>
      </c>
      <c r="G49" s="86">
        <v>43100</v>
      </c>
      <c r="H49" t="s">
        <v>210</v>
      </c>
      <c r="I49" s="77">
        <v>6.15</v>
      </c>
      <c r="J49" t="s">
        <v>123</v>
      </c>
      <c r="K49" t="s">
        <v>102</v>
      </c>
      <c r="L49" s="78">
        <v>4.53E-2</v>
      </c>
      <c r="M49" s="78">
        <v>4.53E-2</v>
      </c>
      <c r="N49" s="77">
        <v>2255189.14</v>
      </c>
      <c r="O49" s="77">
        <v>96.05</v>
      </c>
      <c r="P49" s="77">
        <v>2166.1091689700002</v>
      </c>
      <c r="Q49" s="78">
        <v>1.6199999999999999E-2</v>
      </c>
      <c r="R49" s="78">
        <v>1.6000000000000001E-3</v>
      </c>
      <c r="W49" s="92"/>
      <c r="Y49" s="93"/>
    </row>
    <row r="50" spans="2:25">
      <c r="B50" t="s">
        <v>3555</v>
      </c>
      <c r="C50" t="s">
        <v>2603</v>
      </c>
      <c r="D50" s="91">
        <v>435944</v>
      </c>
      <c r="E50"/>
      <c r="F50" t="s">
        <v>3638</v>
      </c>
      <c r="G50" s="86">
        <v>42551</v>
      </c>
      <c r="H50" t="s">
        <v>210</v>
      </c>
      <c r="I50" s="77">
        <v>7.79</v>
      </c>
      <c r="J50" t="s">
        <v>123</v>
      </c>
      <c r="K50" t="s">
        <v>102</v>
      </c>
      <c r="L50" s="78">
        <v>4.1300000000000003E-2</v>
      </c>
      <c r="M50" s="78">
        <v>4.1200000000000001E-2</v>
      </c>
      <c r="N50" s="77">
        <v>452879.7</v>
      </c>
      <c r="O50" s="77">
        <v>111.47</v>
      </c>
      <c r="P50" s="77">
        <v>504.82500159</v>
      </c>
      <c r="Q50" s="78">
        <v>3.8E-3</v>
      </c>
      <c r="R50" s="78">
        <v>4.0000000000000002E-4</v>
      </c>
      <c r="W50" s="92"/>
      <c r="Y50" s="93"/>
    </row>
    <row r="51" spans="2:25">
      <c r="B51" t="s">
        <v>3555</v>
      </c>
      <c r="C51" t="s">
        <v>2603</v>
      </c>
      <c r="D51" s="91">
        <v>448456</v>
      </c>
      <c r="E51"/>
      <c r="F51" t="s">
        <v>3638</v>
      </c>
      <c r="G51" s="86">
        <v>42643</v>
      </c>
      <c r="H51" t="s">
        <v>210</v>
      </c>
      <c r="I51" s="77">
        <v>7.22</v>
      </c>
      <c r="J51" t="s">
        <v>123</v>
      </c>
      <c r="K51" t="s">
        <v>102</v>
      </c>
      <c r="L51" s="78">
        <v>3.3300000000000003E-2</v>
      </c>
      <c r="M51" s="78">
        <v>3.3300000000000003E-2</v>
      </c>
      <c r="N51" s="77">
        <v>338583.77</v>
      </c>
      <c r="O51" s="77">
        <v>116.37</v>
      </c>
      <c r="P51" s="77">
        <v>394.00993314900001</v>
      </c>
      <c r="Q51" s="78">
        <v>2.8999999999999998E-3</v>
      </c>
      <c r="R51" s="78">
        <v>2.9999999999999997E-4</v>
      </c>
      <c r="W51" s="92"/>
      <c r="Y51" s="93"/>
    </row>
    <row r="52" spans="2:25">
      <c r="B52" t="s">
        <v>3555</v>
      </c>
      <c r="C52" t="s">
        <v>2603</v>
      </c>
      <c r="D52" s="91">
        <v>435943</v>
      </c>
      <c r="E52"/>
      <c r="F52" t="s">
        <v>3638</v>
      </c>
      <c r="G52" s="86">
        <v>42551</v>
      </c>
      <c r="H52" t="s">
        <v>210</v>
      </c>
      <c r="I52" s="77">
        <v>6.97</v>
      </c>
      <c r="J52" t="s">
        <v>123</v>
      </c>
      <c r="K52" t="s">
        <v>102</v>
      </c>
      <c r="L52" s="78">
        <v>2.24E-2</v>
      </c>
      <c r="M52" s="78">
        <v>2.24E-2</v>
      </c>
      <c r="N52" s="77">
        <v>302314.26</v>
      </c>
      <c r="O52" s="77">
        <v>115.72</v>
      </c>
      <c r="P52" s="77">
        <v>349.83806167199998</v>
      </c>
      <c r="Q52" s="78">
        <v>2.5999999999999999E-3</v>
      </c>
      <c r="R52" s="78">
        <v>2.9999999999999997E-4</v>
      </c>
      <c r="W52" s="92"/>
      <c r="Y52" s="93"/>
    </row>
    <row r="53" spans="2:25">
      <c r="B53" t="s">
        <v>3555</v>
      </c>
      <c r="C53" t="s">
        <v>2603</v>
      </c>
      <c r="D53" s="91">
        <v>448455</v>
      </c>
      <c r="E53"/>
      <c r="F53" t="s">
        <v>3638</v>
      </c>
      <c r="G53" s="86">
        <v>42643</v>
      </c>
      <c r="H53" t="s">
        <v>210</v>
      </c>
      <c r="I53" s="77">
        <v>6.02</v>
      </c>
      <c r="J53" t="s">
        <v>123</v>
      </c>
      <c r="K53" t="s">
        <v>102</v>
      </c>
      <c r="L53" s="78">
        <v>2.0400000000000001E-2</v>
      </c>
      <c r="M53" s="78">
        <v>2.0400000000000001E-2</v>
      </c>
      <c r="N53" s="77">
        <v>228300.15</v>
      </c>
      <c r="O53" s="77">
        <v>116.02</v>
      </c>
      <c r="P53" s="77">
        <v>264.87383403000001</v>
      </c>
      <c r="Q53" s="78">
        <v>2E-3</v>
      </c>
      <c r="R53" s="78">
        <v>2.0000000000000001E-4</v>
      </c>
      <c r="W53" s="92"/>
      <c r="Y53" s="93"/>
    </row>
    <row r="54" spans="2:25">
      <c r="B54" t="s">
        <v>3555</v>
      </c>
      <c r="C54" t="s">
        <v>2603</v>
      </c>
      <c r="D54" s="91">
        <v>542103</v>
      </c>
      <c r="E54"/>
      <c r="F54" t="s">
        <v>3638</v>
      </c>
      <c r="G54" s="86">
        <v>43555</v>
      </c>
      <c r="H54" t="s">
        <v>210</v>
      </c>
      <c r="I54" s="77">
        <v>3.45</v>
      </c>
      <c r="J54" t="s">
        <v>123</v>
      </c>
      <c r="K54" t="s">
        <v>102</v>
      </c>
      <c r="L54" s="78">
        <v>5.6500000000000002E-2</v>
      </c>
      <c r="M54" s="78">
        <v>5.6500000000000002E-2</v>
      </c>
      <c r="N54" s="77">
        <v>99860.24</v>
      </c>
      <c r="O54" s="77">
        <v>100.77</v>
      </c>
      <c r="P54" s="77">
        <v>100.629163848</v>
      </c>
      <c r="Q54" s="78">
        <v>8.0000000000000004E-4</v>
      </c>
      <c r="R54" s="78">
        <v>1E-4</v>
      </c>
      <c r="W54" s="92"/>
      <c r="Y54" s="93"/>
    </row>
    <row r="55" spans="2:25">
      <c r="B55" t="s">
        <v>3555</v>
      </c>
      <c r="C55" t="s">
        <v>2603</v>
      </c>
      <c r="D55" s="91">
        <v>542104</v>
      </c>
      <c r="E55"/>
      <c r="F55" t="s">
        <v>3638</v>
      </c>
      <c r="G55" s="86">
        <v>43555</v>
      </c>
      <c r="H55" t="s">
        <v>210</v>
      </c>
      <c r="I55" s="77">
        <v>5.16</v>
      </c>
      <c r="J55" t="s">
        <v>123</v>
      </c>
      <c r="K55" t="s">
        <v>102</v>
      </c>
      <c r="L55" s="78">
        <v>4.7100000000000003E-2</v>
      </c>
      <c r="M55" s="78">
        <v>4.7800000000000002E-2</v>
      </c>
      <c r="N55" s="77">
        <v>1184027.4099999999</v>
      </c>
      <c r="O55" s="77">
        <v>101.63</v>
      </c>
      <c r="P55" s="77">
        <v>1203.327056783</v>
      </c>
      <c r="Q55" s="78">
        <v>8.9999999999999993E-3</v>
      </c>
      <c r="R55" s="78">
        <v>8.9999999999999998E-4</v>
      </c>
      <c r="W55" s="92"/>
      <c r="Y55" s="93"/>
    </row>
    <row r="56" spans="2:25">
      <c r="B56" t="s">
        <v>3555</v>
      </c>
      <c r="C56" t="s">
        <v>2603</v>
      </c>
      <c r="D56" s="91">
        <v>542102</v>
      </c>
      <c r="E56"/>
      <c r="F56" t="s">
        <v>3638</v>
      </c>
      <c r="G56" s="86">
        <v>43555</v>
      </c>
      <c r="H56" t="s">
        <v>210</v>
      </c>
      <c r="I56" s="77">
        <v>5.58</v>
      </c>
      <c r="J56" t="s">
        <v>123</v>
      </c>
      <c r="K56" t="s">
        <v>102</v>
      </c>
      <c r="L56" s="78">
        <v>2.47E-2</v>
      </c>
      <c r="M56" s="78">
        <v>2.47E-2</v>
      </c>
      <c r="N56" s="77">
        <v>92122.62</v>
      </c>
      <c r="O56" s="77">
        <v>131.55000000000001</v>
      </c>
      <c r="P56" s="77">
        <v>121.18730660999999</v>
      </c>
      <c r="Q56" s="78">
        <v>8.9999999999999998E-4</v>
      </c>
      <c r="R56" s="78">
        <v>1E-4</v>
      </c>
      <c r="W56" s="92"/>
      <c r="Y56" s="93"/>
    </row>
    <row r="57" spans="2:25">
      <c r="B57" t="s">
        <v>3555</v>
      </c>
      <c r="C57" t="s">
        <v>2603</v>
      </c>
      <c r="D57" s="91">
        <v>542101</v>
      </c>
      <c r="E57"/>
      <c r="F57" t="s">
        <v>3638</v>
      </c>
      <c r="G57" s="86">
        <v>43555</v>
      </c>
      <c r="H57" t="s">
        <v>210</v>
      </c>
      <c r="I57" s="77">
        <v>5.03</v>
      </c>
      <c r="J57" t="s">
        <v>123</v>
      </c>
      <c r="K57" t="s">
        <v>102</v>
      </c>
      <c r="L57" s="78">
        <v>5.7299999999999997E-2</v>
      </c>
      <c r="M57" s="78">
        <v>5.7299999999999997E-2</v>
      </c>
      <c r="N57" s="77">
        <v>220401.69</v>
      </c>
      <c r="O57" s="77">
        <v>121.16</v>
      </c>
      <c r="P57" s="77">
        <v>267.03868760400002</v>
      </c>
      <c r="Q57" s="78">
        <v>2E-3</v>
      </c>
      <c r="R57" s="78">
        <v>2.0000000000000001E-4</v>
      </c>
      <c r="W57" s="92"/>
      <c r="Y57" s="93"/>
    </row>
    <row r="58" spans="2:25">
      <c r="B58" t="s">
        <v>3555</v>
      </c>
      <c r="C58" t="s">
        <v>2603</v>
      </c>
      <c r="D58" s="91">
        <v>542100</v>
      </c>
      <c r="E58"/>
      <c r="F58" t="s">
        <v>3638</v>
      </c>
      <c r="G58" s="86">
        <v>43555</v>
      </c>
      <c r="H58" t="s">
        <v>210</v>
      </c>
      <c r="I58" s="77">
        <v>5.87</v>
      </c>
      <c r="J58" t="s">
        <v>123</v>
      </c>
      <c r="K58" t="s">
        <v>102</v>
      </c>
      <c r="L58" s="78">
        <v>3.0800000000000001E-2</v>
      </c>
      <c r="M58" s="78">
        <v>3.0800000000000001E-2</v>
      </c>
      <c r="N58" s="77">
        <v>338022.21</v>
      </c>
      <c r="O58" s="77">
        <v>116.4</v>
      </c>
      <c r="P58" s="77">
        <v>393.45785244000001</v>
      </c>
      <c r="Q58" s="78">
        <v>2.8999999999999998E-3</v>
      </c>
      <c r="R58" s="78">
        <v>2.9999999999999997E-4</v>
      </c>
      <c r="W58" s="92"/>
      <c r="Y58" s="93"/>
    </row>
    <row r="59" spans="2:25">
      <c r="B59" t="s">
        <v>3555</v>
      </c>
      <c r="C59" t="s">
        <v>2603</v>
      </c>
      <c r="D59" s="91">
        <v>542099</v>
      </c>
      <c r="E59"/>
      <c r="F59" t="s">
        <v>3638</v>
      </c>
      <c r="G59" s="86">
        <v>43555</v>
      </c>
      <c r="H59" t="s">
        <v>210</v>
      </c>
      <c r="I59" s="77">
        <v>4.05</v>
      </c>
      <c r="J59" t="s">
        <v>123</v>
      </c>
      <c r="K59" t="s">
        <v>102</v>
      </c>
      <c r="L59" s="78">
        <v>2.52E-2</v>
      </c>
      <c r="M59" s="78">
        <v>2.53E-2</v>
      </c>
      <c r="N59" s="77">
        <v>168117.13</v>
      </c>
      <c r="O59" s="77">
        <v>123.33</v>
      </c>
      <c r="P59" s="77">
        <v>207.338856429</v>
      </c>
      <c r="Q59" s="78">
        <v>1.6000000000000001E-3</v>
      </c>
      <c r="R59" s="78">
        <v>2.0000000000000001E-4</v>
      </c>
      <c r="W59" s="92"/>
      <c r="Y59" s="93"/>
    </row>
    <row r="60" spans="2:25">
      <c r="B60" s="79" t="s">
        <v>2604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  <c r="Y60" s="93"/>
    </row>
    <row r="61" spans="2:25">
      <c r="B61" t="s">
        <v>209</v>
      </c>
      <c r="D61" s="91">
        <v>0</v>
      </c>
      <c r="F61" t="s">
        <v>209</v>
      </c>
      <c r="I61" s="77">
        <v>0</v>
      </c>
      <c r="J61" t="s">
        <v>209</v>
      </c>
      <c r="K61" t="s">
        <v>209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  <c r="Y61" s="93"/>
    </row>
    <row r="62" spans="2:25">
      <c r="B62" s="79" t="s">
        <v>2605</v>
      </c>
      <c r="I62" s="81">
        <v>4.62</v>
      </c>
      <c r="M62" s="80">
        <v>5.7099999999999998E-2</v>
      </c>
      <c r="N62" s="81">
        <v>62680399.920000002</v>
      </c>
      <c r="P62" s="81">
        <v>69374.997986450588</v>
      </c>
      <c r="Q62" s="80">
        <v>0.51890000000000003</v>
      </c>
      <c r="R62" s="80">
        <v>5.2200000000000003E-2</v>
      </c>
      <c r="Y62" s="93"/>
    </row>
    <row r="63" spans="2:25">
      <c r="B63" t="s">
        <v>3556</v>
      </c>
      <c r="C63" t="s">
        <v>2606</v>
      </c>
      <c r="D63" s="91">
        <v>4563</v>
      </c>
      <c r="E63"/>
      <c r="F63" t="s">
        <v>371</v>
      </c>
      <c r="G63" s="86">
        <v>42368</v>
      </c>
      <c r="H63" t="s">
        <v>207</v>
      </c>
      <c r="I63" s="77">
        <v>6.96</v>
      </c>
      <c r="J63" t="s">
        <v>127</v>
      </c>
      <c r="K63" t="s">
        <v>102</v>
      </c>
      <c r="L63" s="78">
        <v>3.1699999999999999E-2</v>
      </c>
      <c r="M63" s="78">
        <v>2.52E-2</v>
      </c>
      <c r="N63" s="77">
        <v>74723.14</v>
      </c>
      <c r="O63" s="77">
        <v>117.59</v>
      </c>
      <c r="P63" s="77">
        <v>87.866940326000005</v>
      </c>
      <c r="Q63" s="78">
        <v>6.9999999999999999E-4</v>
      </c>
      <c r="R63" s="78">
        <v>1E-4</v>
      </c>
      <c r="W63" s="92"/>
      <c r="Y63" s="93"/>
    </row>
    <row r="64" spans="2:25">
      <c r="B64" t="s">
        <v>3556</v>
      </c>
      <c r="C64" t="s">
        <v>2606</v>
      </c>
      <c r="D64" s="91">
        <v>4693</v>
      </c>
      <c r="E64"/>
      <c r="F64" t="s">
        <v>371</v>
      </c>
      <c r="G64" s="86">
        <v>42388</v>
      </c>
      <c r="H64" t="s">
        <v>207</v>
      </c>
      <c r="I64" s="77">
        <v>6.95</v>
      </c>
      <c r="J64" t="s">
        <v>127</v>
      </c>
      <c r="K64" t="s">
        <v>102</v>
      </c>
      <c r="L64" s="78">
        <v>3.1699999999999999E-2</v>
      </c>
      <c r="M64" s="78">
        <v>2.5399999999999999E-2</v>
      </c>
      <c r="N64" s="77">
        <v>104612.39</v>
      </c>
      <c r="O64" s="77">
        <v>117.74</v>
      </c>
      <c r="P64" s="77">
        <v>123.170627986</v>
      </c>
      <c r="Q64" s="78">
        <v>8.9999999999999998E-4</v>
      </c>
      <c r="R64" s="78">
        <v>1E-4</v>
      </c>
      <c r="W64" s="92"/>
      <c r="Y64" s="93"/>
    </row>
    <row r="65" spans="2:25">
      <c r="B65" t="s">
        <v>3556</v>
      </c>
      <c r="C65" t="s">
        <v>2606</v>
      </c>
      <c r="D65" s="91">
        <v>425769</v>
      </c>
      <c r="E65"/>
      <c r="F65" t="s">
        <v>371</v>
      </c>
      <c r="G65" s="86">
        <v>42509</v>
      </c>
      <c r="H65" t="s">
        <v>207</v>
      </c>
      <c r="I65" s="77">
        <v>7.01</v>
      </c>
      <c r="J65" t="s">
        <v>127</v>
      </c>
      <c r="K65" t="s">
        <v>102</v>
      </c>
      <c r="L65" s="78">
        <v>2.7400000000000001E-2</v>
      </c>
      <c r="M65" s="78">
        <v>2.7E-2</v>
      </c>
      <c r="N65" s="77">
        <v>104612.39</v>
      </c>
      <c r="O65" s="77">
        <v>113.6</v>
      </c>
      <c r="P65" s="77">
        <v>118.83967504</v>
      </c>
      <c r="Q65" s="78">
        <v>8.9999999999999998E-4</v>
      </c>
      <c r="R65" s="78">
        <v>1E-4</v>
      </c>
      <c r="W65" s="92"/>
      <c r="Y65" s="93"/>
    </row>
    <row r="66" spans="2:25">
      <c r="B66" t="s">
        <v>3556</v>
      </c>
      <c r="C66" t="s">
        <v>2606</v>
      </c>
      <c r="D66" s="91">
        <v>455714</v>
      </c>
      <c r="E66"/>
      <c r="F66" t="s">
        <v>371</v>
      </c>
      <c r="G66" s="86">
        <v>42723</v>
      </c>
      <c r="H66" t="s">
        <v>207</v>
      </c>
      <c r="I66" s="77">
        <v>6.93</v>
      </c>
      <c r="J66" t="s">
        <v>127</v>
      </c>
      <c r="K66" t="s">
        <v>102</v>
      </c>
      <c r="L66" s="78">
        <v>3.15E-2</v>
      </c>
      <c r="M66" s="78">
        <v>2.8299999999999999E-2</v>
      </c>
      <c r="N66" s="77">
        <v>14944.63</v>
      </c>
      <c r="O66" s="77">
        <v>115.4</v>
      </c>
      <c r="P66" s="77">
        <v>17.24610302</v>
      </c>
      <c r="Q66" s="78">
        <v>1E-4</v>
      </c>
      <c r="R66" s="78">
        <v>0</v>
      </c>
      <c r="W66" s="92"/>
      <c r="Y66" s="93"/>
    </row>
    <row r="67" spans="2:25">
      <c r="B67" t="s">
        <v>3556</v>
      </c>
      <c r="C67" t="s">
        <v>2606</v>
      </c>
      <c r="D67" s="91">
        <v>474664</v>
      </c>
      <c r="E67"/>
      <c r="F67" t="s">
        <v>371</v>
      </c>
      <c r="G67" s="86">
        <v>42918</v>
      </c>
      <c r="H67" t="s">
        <v>207</v>
      </c>
      <c r="I67" s="77">
        <v>6.89</v>
      </c>
      <c r="J67" t="s">
        <v>127</v>
      </c>
      <c r="K67" t="s">
        <v>102</v>
      </c>
      <c r="L67" s="78">
        <v>3.1899999999999998E-2</v>
      </c>
      <c r="M67" s="78">
        <v>3.1E-2</v>
      </c>
      <c r="N67" s="77">
        <v>74723.14</v>
      </c>
      <c r="O67" s="77">
        <v>112.82</v>
      </c>
      <c r="P67" s="77">
        <v>84.302646547999998</v>
      </c>
      <c r="Q67" s="78">
        <v>5.9999999999999995E-4</v>
      </c>
      <c r="R67" s="78">
        <v>1E-4</v>
      </c>
      <c r="W67" s="92"/>
      <c r="Y67" s="93"/>
    </row>
    <row r="68" spans="2:25">
      <c r="B68" t="s">
        <v>3556</v>
      </c>
      <c r="C68" t="s">
        <v>2606</v>
      </c>
      <c r="D68" s="91">
        <v>7520</v>
      </c>
      <c r="E68"/>
      <c r="F68" t="s">
        <v>371</v>
      </c>
      <c r="G68" s="86">
        <v>43915</v>
      </c>
      <c r="H68" t="s">
        <v>207</v>
      </c>
      <c r="I68" s="77">
        <v>6.92</v>
      </c>
      <c r="J68" t="s">
        <v>127</v>
      </c>
      <c r="K68" t="s">
        <v>102</v>
      </c>
      <c r="L68" s="78">
        <v>2.6599999999999999E-2</v>
      </c>
      <c r="M68" s="78">
        <v>3.6700000000000003E-2</v>
      </c>
      <c r="N68" s="77">
        <v>157311.87</v>
      </c>
      <c r="O68" s="77">
        <v>104.02</v>
      </c>
      <c r="P68" s="77">
        <v>163.63580717400001</v>
      </c>
      <c r="Q68" s="78">
        <v>1.1999999999999999E-3</v>
      </c>
      <c r="R68" s="78">
        <v>1E-4</v>
      </c>
      <c r="W68" s="92"/>
      <c r="Y68" s="93"/>
    </row>
    <row r="69" spans="2:25">
      <c r="B69" t="s">
        <v>3556</v>
      </c>
      <c r="C69" t="s">
        <v>2606</v>
      </c>
      <c r="D69" s="91">
        <v>8115</v>
      </c>
      <c r="E69"/>
      <c r="F69" t="s">
        <v>371</v>
      </c>
      <c r="G69" s="86">
        <v>44168</v>
      </c>
      <c r="H69" t="s">
        <v>207</v>
      </c>
      <c r="I69" s="77">
        <v>7.05</v>
      </c>
      <c r="J69" t="s">
        <v>127</v>
      </c>
      <c r="K69" t="s">
        <v>102</v>
      </c>
      <c r="L69" s="78">
        <v>1.89E-2</v>
      </c>
      <c r="M69" s="78">
        <v>3.9100000000000003E-2</v>
      </c>
      <c r="N69" s="77">
        <v>159324.39000000001</v>
      </c>
      <c r="O69" s="77">
        <v>96.63</v>
      </c>
      <c r="P69" s="77">
        <v>153.95515805700001</v>
      </c>
      <c r="Q69" s="78">
        <v>1.1999999999999999E-3</v>
      </c>
      <c r="R69" s="78">
        <v>1E-4</v>
      </c>
      <c r="W69" s="92"/>
      <c r="Y69" s="93"/>
    </row>
    <row r="70" spans="2:25">
      <c r="B70" t="s">
        <v>3556</v>
      </c>
      <c r="C70" t="s">
        <v>2606</v>
      </c>
      <c r="D70" s="91">
        <v>8349</v>
      </c>
      <c r="E70"/>
      <c r="F70" t="s">
        <v>371</v>
      </c>
      <c r="G70" s="86">
        <v>44277</v>
      </c>
      <c r="H70" t="s">
        <v>207</v>
      </c>
      <c r="I70" s="77">
        <v>6.97</v>
      </c>
      <c r="J70" t="s">
        <v>127</v>
      </c>
      <c r="K70" t="s">
        <v>102</v>
      </c>
      <c r="L70" s="78">
        <v>1.9E-2</v>
      </c>
      <c r="M70" s="78">
        <v>4.6100000000000002E-2</v>
      </c>
      <c r="N70" s="77">
        <v>242279.83</v>
      </c>
      <c r="O70" s="77">
        <v>92.35</v>
      </c>
      <c r="P70" s="77">
        <v>223.74542300499999</v>
      </c>
      <c r="Q70" s="78">
        <v>1.6999999999999999E-3</v>
      </c>
      <c r="R70" s="78">
        <v>2.0000000000000001E-4</v>
      </c>
      <c r="W70" s="92"/>
      <c r="Y70" s="93"/>
    </row>
    <row r="71" spans="2:25">
      <c r="B71" t="s">
        <v>3561</v>
      </c>
      <c r="C71" t="s">
        <v>2603</v>
      </c>
      <c r="D71" s="91">
        <v>371197</v>
      </c>
      <c r="E71"/>
      <c r="F71" t="s">
        <v>387</v>
      </c>
      <c r="G71" s="86">
        <v>42052</v>
      </c>
      <c r="H71" t="s">
        <v>149</v>
      </c>
      <c r="I71" s="77">
        <v>3.87</v>
      </c>
      <c r="J71" t="s">
        <v>687</v>
      </c>
      <c r="K71" t="s">
        <v>102</v>
      </c>
      <c r="L71" s="78">
        <v>2.98E-2</v>
      </c>
      <c r="M71" s="78">
        <v>2.3300000000000001E-2</v>
      </c>
      <c r="N71" s="77">
        <v>237640.56</v>
      </c>
      <c r="O71" s="77">
        <v>116.84</v>
      </c>
      <c r="P71" s="77">
        <v>277.659230304</v>
      </c>
      <c r="Q71" s="78">
        <v>2.0999999999999999E-3</v>
      </c>
      <c r="R71" s="78">
        <v>2.0000000000000001E-4</v>
      </c>
      <c r="W71" s="92"/>
      <c r="Y71" s="93"/>
    </row>
    <row r="72" spans="2:25">
      <c r="B72" t="s">
        <v>3559</v>
      </c>
      <c r="C72" t="s">
        <v>2606</v>
      </c>
      <c r="D72" s="91">
        <v>379497</v>
      </c>
      <c r="E72"/>
      <c r="F72" t="s">
        <v>387</v>
      </c>
      <c r="G72" s="86">
        <v>42122</v>
      </c>
      <c r="H72" t="s">
        <v>149</v>
      </c>
      <c r="I72" s="77">
        <v>4.21</v>
      </c>
      <c r="J72" t="s">
        <v>345</v>
      </c>
      <c r="K72" t="s">
        <v>102</v>
      </c>
      <c r="L72" s="78">
        <v>2.98E-2</v>
      </c>
      <c r="M72" s="78">
        <v>2.81E-2</v>
      </c>
      <c r="N72" s="77">
        <v>1462543.16</v>
      </c>
      <c r="O72" s="77">
        <v>113.72</v>
      </c>
      <c r="P72" s="77">
        <v>1663.2040815519999</v>
      </c>
      <c r="Q72" s="78">
        <v>1.24E-2</v>
      </c>
      <c r="R72" s="78">
        <v>1.2999999999999999E-3</v>
      </c>
      <c r="W72" s="92"/>
      <c r="Y72" s="93"/>
    </row>
    <row r="73" spans="2:25">
      <c r="B73" t="s">
        <v>3560</v>
      </c>
      <c r="C73" t="s">
        <v>2603</v>
      </c>
      <c r="D73" s="91">
        <v>372051</v>
      </c>
      <c r="E73"/>
      <c r="F73" t="s">
        <v>387</v>
      </c>
      <c r="G73" s="86">
        <v>42054</v>
      </c>
      <c r="H73" t="s">
        <v>149</v>
      </c>
      <c r="I73" s="77">
        <v>3.87</v>
      </c>
      <c r="J73" t="s">
        <v>687</v>
      </c>
      <c r="K73" t="s">
        <v>102</v>
      </c>
      <c r="L73" s="78">
        <v>2.98E-2</v>
      </c>
      <c r="M73" s="78">
        <v>3.2399999999999998E-2</v>
      </c>
      <c r="N73" s="77">
        <v>4880.1899999999996</v>
      </c>
      <c r="O73" s="77">
        <v>112.94</v>
      </c>
      <c r="P73" s="77">
        <v>5.5116865859999997</v>
      </c>
      <c r="Q73" s="78">
        <v>0</v>
      </c>
      <c r="R73" s="78">
        <v>0</v>
      </c>
      <c r="W73" s="92"/>
      <c r="Y73" s="93"/>
    </row>
    <row r="74" spans="2:25">
      <c r="B74" t="s">
        <v>3560</v>
      </c>
      <c r="C74" t="s">
        <v>2603</v>
      </c>
      <c r="D74" s="91">
        <v>371707</v>
      </c>
      <c r="E74"/>
      <c r="F74" t="s">
        <v>387</v>
      </c>
      <c r="G74" s="86">
        <v>42052</v>
      </c>
      <c r="H74" t="s">
        <v>149</v>
      </c>
      <c r="I74" s="77">
        <v>3.87</v>
      </c>
      <c r="J74" t="s">
        <v>687</v>
      </c>
      <c r="K74" t="s">
        <v>102</v>
      </c>
      <c r="L74" s="78">
        <v>2.98E-2</v>
      </c>
      <c r="M74" s="78">
        <v>3.2399999999999998E-2</v>
      </c>
      <c r="N74" s="77">
        <v>172563.66</v>
      </c>
      <c r="O74" s="77">
        <v>112.94</v>
      </c>
      <c r="P74" s="77">
        <v>194.893397604</v>
      </c>
      <c r="Q74" s="78">
        <v>1.5E-3</v>
      </c>
      <c r="R74" s="78">
        <v>1E-4</v>
      </c>
      <c r="W74" s="92"/>
      <c r="Y74" s="93"/>
    </row>
    <row r="75" spans="2:25">
      <c r="B75" t="s">
        <v>3558</v>
      </c>
      <c r="C75" t="s">
        <v>2606</v>
      </c>
      <c r="D75" s="91">
        <v>29991703</v>
      </c>
      <c r="E75"/>
      <c r="F75" t="s">
        <v>2607</v>
      </c>
      <c r="G75" s="86">
        <v>44227</v>
      </c>
      <c r="H75" t="s">
        <v>1036</v>
      </c>
      <c r="I75" s="77">
        <v>3.07</v>
      </c>
      <c r="J75" t="s">
        <v>334</v>
      </c>
      <c r="K75" t="s">
        <v>102</v>
      </c>
      <c r="L75" s="78">
        <v>4.4999999999999998E-2</v>
      </c>
      <c r="M75" s="78">
        <v>2.06E-2</v>
      </c>
      <c r="N75" s="77">
        <v>540629.54</v>
      </c>
      <c r="O75" s="77">
        <v>124.79</v>
      </c>
      <c r="P75" s="77">
        <v>674.65160296600004</v>
      </c>
      <c r="Q75" s="78">
        <v>5.0000000000000001E-3</v>
      </c>
      <c r="R75" s="78">
        <v>5.0000000000000001E-4</v>
      </c>
      <c r="Y75" s="93"/>
    </row>
    <row r="76" spans="2:25">
      <c r="B76" t="s">
        <v>3557</v>
      </c>
      <c r="C76" t="s">
        <v>2606</v>
      </c>
      <c r="D76" s="91">
        <v>66241</v>
      </c>
      <c r="E76"/>
      <c r="F76" t="s">
        <v>2607</v>
      </c>
      <c r="G76" s="86">
        <v>41534</v>
      </c>
      <c r="H76" t="s">
        <v>1036</v>
      </c>
      <c r="I76" s="77">
        <v>5.39</v>
      </c>
      <c r="J76" t="s">
        <v>112</v>
      </c>
      <c r="K76" t="s">
        <v>102</v>
      </c>
      <c r="L76" s="78">
        <v>3.9800000000000002E-2</v>
      </c>
      <c r="M76" s="78">
        <v>3.5099999999999999E-2</v>
      </c>
      <c r="N76" s="77">
        <v>1596873.06</v>
      </c>
      <c r="O76" s="77">
        <v>115.17</v>
      </c>
      <c r="P76" s="77">
        <v>1839.118703202</v>
      </c>
      <c r="Q76" s="78">
        <v>1.38E-2</v>
      </c>
      <c r="R76" s="78">
        <v>1.4E-3</v>
      </c>
      <c r="W76" s="92"/>
      <c r="Y76" s="93"/>
    </row>
    <row r="77" spans="2:25">
      <c r="B77" t="s">
        <v>3562</v>
      </c>
      <c r="C77" t="s">
        <v>2606</v>
      </c>
      <c r="D77" s="91">
        <v>8370</v>
      </c>
      <c r="E77"/>
      <c r="F77" t="s">
        <v>485</v>
      </c>
      <c r="G77" s="86">
        <v>44294</v>
      </c>
      <c r="H77" t="s">
        <v>207</v>
      </c>
      <c r="I77" s="77">
        <v>7.89</v>
      </c>
      <c r="J77" t="s">
        <v>345</v>
      </c>
      <c r="K77" t="s">
        <v>102</v>
      </c>
      <c r="L77" s="78">
        <v>2.3199999999999998E-2</v>
      </c>
      <c r="M77" s="78">
        <v>4.3200000000000002E-2</v>
      </c>
      <c r="N77" s="77">
        <v>97374.47</v>
      </c>
      <c r="O77" s="77">
        <v>94.58</v>
      </c>
      <c r="P77" s="77">
        <v>92.096773725999995</v>
      </c>
      <c r="Q77" s="78">
        <v>6.9999999999999999E-4</v>
      </c>
      <c r="R77" s="78">
        <v>1E-4</v>
      </c>
      <c r="W77" s="92"/>
      <c r="Y77" s="93"/>
    </row>
    <row r="78" spans="2:25">
      <c r="B78" t="s">
        <v>3562</v>
      </c>
      <c r="C78" t="s">
        <v>2606</v>
      </c>
      <c r="D78" s="91">
        <v>513783</v>
      </c>
      <c r="E78"/>
      <c r="F78" t="s">
        <v>485</v>
      </c>
      <c r="G78" s="86">
        <v>43222</v>
      </c>
      <c r="H78" t="s">
        <v>207</v>
      </c>
      <c r="I78" s="77">
        <v>7.88</v>
      </c>
      <c r="J78" t="s">
        <v>345</v>
      </c>
      <c r="K78" t="s">
        <v>102</v>
      </c>
      <c r="L78" s="78">
        <v>3.2199999999999999E-2</v>
      </c>
      <c r="M78" s="78">
        <v>3.5700000000000003E-2</v>
      </c>
      <c r="N78" s="77">
        <v>221490.73</v>
      </c>
      <c r="O78" s="77">
        <v>109.65</v>
      </c>
      <c r="P78" s="77">
        <v>242.86458544499999</v>
      </c>
      <c r="Q78" s="78">
        <v>1.8E-3</v>
      </c>
      <c r="R78" s="78">
        <v>2.0000000000000001E-4</v>
      </c>
      <c r="W78" s="92"/>
      <c r="Y78" s="93"/>
    </row>
    <row r="79" spans="2:25">
      <c r="B79" t="s">
        <v>3562</v>
      </c>
      <c r="C79" t="s">
        <v>2606</v>
      </c>
      <c r="D79" s="91">
        <v>519337</v>
      </c>
      <c r="E79"/>
      <c r="F79" t="s">
        <v>485</v>
      </c>
      <c r="G79" s="86">
        <v>43276</v>
      </c>
      <c r="H79" t="s">
        <v>207</v>
      </c>
      <c r="I79" s="77">
        <v>7.87</v>
      </c>
      <c r="J79" t="s">
        <v>345</v>
      </c>
      <c r="K79" t="s">
        <v>102</v>
      </c>
      <c r="L79" s="78">
        <v>3.2599999999999997E-2</v>
      </c>
      <c r="M79" s="78">
        <v>3.56E-2</v>
      </c>
      <c r="N79" s="77">
        <v>46349.88</v>
      </c>
      <c r="O79" s="77">
        <v>109.08</v>
      </c>
      <c r="P79" s="77">
        <v>50.558449103999997</v>
      </c>
      <c r="Q79" s="78">
        <v>4.0000000000000002E-4</v>
      </c>
      <c r="R79" s="78">
        <v>0</v>
      </c>
      <c r="W79" s="92"/>
      <c r="Y79" s="93"/>
    </row>
    <row r="80" spans="2:25">
      <c r="B80" t="s">
        <v>3562</v>
      </c>
      <c r="C80" t="s">
        <v>2606</v>
      </c>
      <c r="D80" s="91">
        <v>530503</v>
      </c>
      <c r="E80"/>
      <c r="F80" t="s">
        <v>485</v>
      </c>
      <c r="G80" s="86">
        <v>43431</v>
      </c>
      <c r="H80" t="s">
        <v>207</v>
      </c>
      <c r="I80" s="77">
        <v>7.81</v>
      </c>
      <c r="J80" t="s">
        <v>345</v>
      </c>
      <c r="K80" t="s">
        <v>102</v>
      </c>
      <c r="L80" s="78">
        <v>3.6600000000000001E-2</v>
      </c>
      <c r="M80" s="78">
        <v>3.4799999999999998E-2</v>
      </c>
      <c r="N80" s="77">
        <v>46520.66</v>
      </c>
      <c r="O80" s="77">
        <v>112.6</v>
      </c>
      <c r="P80" s="77">
        <v>52.382263160000001</v>
      </c>
      <c r="Q80" s="78">
        <v>4.0000000000000002E-4</v>
      </c>
      <c r="R80" s="78">
        <v>0</v>
      </c>
      <c r="W80" s="92"/>
      <c r="Y80" s="93"/>
    </row>
    <row r="81" spans="2:25">
      <c r="B81" t="s">
        <v>3562</v>
      </c>
      <c r="C81" t="s">
        <v>2606</v>
      </c>
      <c r="D81" s="91">
        <v>70231</v>
      </c>
      <c r="E81"/>
      <c r="F81" t="s">
        <v>485</v>
      </c>
      <c r="G81" s="86">
        <v>43647</v>
      </c>
      <c r="H81" t="s">
        <v>207</v>
      </c>
      <c r="I81" s="77">
        <v>7.94</v>
      </c>
      <c r="J81" t="s">
        <v>345</v>
      </c>
      <c r="K81" t="s">
        <v>102</v>
      </c>
      <c r="L81" s="78">
        <v>2.9000000000000001E-2</v>
      </c>
      <c r="M81" s="78">
        <v>3.4700000000000002E-2</v>
      </c>
      <c r="N81" s="77">
        <v>81742.02</v>
      </c>
      <c r="O81" s="77">
        <v>104.4</v>
      </c>
      <c r="P81" s="77">
        <v>85.33866888</v>
      </c>
      <c r="Q81" s="78">
        <v>5.9999999999999995E-4</v>
      </c>
      <c r="R81" s="78">
        <v>1E-4</v>
      </c>
      <c r="W81" s="92"/>
      <c r="Y81" s="93"/>
    </row>
    <row r="82" spans="2:25">
      <c r="B82" t="s">
        <v>3562</v>
      </c>
      <c r="C82" t="s">
        <v>2606</v>
      </c>
      <c r="D82" s="91">
        <v>7569</v>
      </c>
      <c r="E82"/>
      <c r="F82" t="s">
        <v>485</v>
      </c>
      <c r="G82" s="86">
        <v>43922</v>
      </c>
      <c r="H82" t="s">
        <v>207</v>
      </c>
      <c r="I82" s="77">
        <v>8.02</v>
      </c>
      <c r="J82" t="s">
        <v>345</v>
      </c>
      <c r="K82" t="s">
        <v>102</v>
      </c>
      <c r="L82" s="78">
        <v>2.7699999999999999E-2</v>
      </c>
      <c r="M82" s="78">
        <v>3.2300000000000002E-2</v>
      </c>
      <c r="N82" s="77">
        <v>53290.6</v>
      </c>
      <c r="O82" s="77">
        <v>106.72</v>
      </c>
      <c r="P82" s="77">
        <v>56.871728320000003</v>
      </c>
      <c r="Q82" s="78">
        <v>4.0000000000000002E-4</v>
      </c>
      <c r="R82" s="78">
        <v>0</v>
      </c>
      <c r="W82" s="92"/>
      <c r="Y82" s="93"/>
    </row>
    <row r="83" spans="2:25">
      <c r="B83" t="s">
        <v>3562</v>
      </c>
      <c r="C83" t="s">
        <v>2606</v>
      </c>
      <c r="D83" s="91">
        <v>7703</v>
      </c>
      <c r="E83"/>
      <c r="F83" t="s">
        <v>485</v>
      </c>
      <c r="G83" s="86">
        <v>43978</v>
      </c>
      <c r="H83" t="s">
        <v>207</v>
      </c>
      <c r="I83" s="77">
        <v>8.0399999999999991</v>
      </c>
      <c r="J83" t="s">
        <v>345</v>
      </c>
      <c r="K83" t="s">
        <v>102</v>
      </c>
      <c r="L83" s="78">
        <v>2.3E-2</v>
      </c>
      <c r="M83" s="78">
        <v>3.6400000000000002E-2</v>
      </c>
      <c r="N83" s="77">
        <v>22355.11</v>
      </c>
      <c r="O83" s="77">
        <v>99.37</v>
      </c>
      <c r="P83" s="77">
        <v>22.214272807</v>
      </c>
      <c r="Q83" s="78">
        <v>2.0000000000000001E-4</v>
      </c>
      <c r="R83" s="78">
        <v>0</v>
      </c>
      <c r="W83" s="92"/>
      <c r="Y83" s="93"/>
    </row>
    <row r="84" spans="2:25">
      <c r="B84" t="s">
        <v>3562</v>
      </c>
      <c r="C84" t="s">
        <v>2606</v>
      </c>
      <c r="D84" s="91">
        <v>7783</v>
      </c>
      <c r="E84"/>
      <c r="F84" t="s">
        <v>485</v>
      </c>
      <c r="G84" s="86">
        <v>44010</v>
      </c>
      <c r="H84" t="s">
        <v>207</v>
      </c>
      <c r="I84" s="77">
        <v>8.11</v>
      </c>
      <c r="J84" t="s">
        <v>345</v>
      </c>
      <c r="K84" t="s">
        <v>102</v>
      </c>
      <c r="L84" s="78">
        <v>2.1999999999999999E-2</v>
      </c>
      <c r="M84" s="78">
        <v>3.4000000000000002E-2</v>
      </c>
      <c r="N84" s="77">
        <v>35052.69</v>
      </c>
      <c r="O84" s="77">
        <v>100.7</v>
      </c>
      <c r="P84" s="77">
        <v>35.298058830000002</v>
      </c>
      <c r="Q84" s="78">
        <v>2.9999999999999997E-4</v>
      </c>
      <c r="R84" s="78">
        <v>0</v>
      </c>
      <c r="W84" s="92"/>
      <c r="Y84" s="93"/>
    </row>
    <row r="85" spans="2:25">
      <c r="B85" t="s">
        <v>3562</v>
      </c>
      <c r="C85" t="s">
        <v>2606</v>
      </c>
      <c r="D85" s="91">
        <v>8036</v>
      </c>
      <c r="E85"/>
      <c r="F85" t="s">
        <v>485</v>
      </c>
      <c r="G85" s="86">
        <v>44133</v>
      </c>
      <c r="H85" t="s">
        <v>207</v>
      </c>
      <c r="I85" s="77">
        <v>8.01</v>
      </c>
      <c r="J85" t="s">
        <v>345</v>
      </c>
      <c r="K85" t="s">
        <v>102</v>
      </c>
      <c r="L85" s="78">
        <v>2.3800000000000002E-2</v>
      </c>
      <c r="M85" s="78">
        <v>3.6499999999999998E-2</v>
      </c>
      <c r="N85" s="77">
        <v>45582.04</v>
      </c>
      <c r="O85" s="77">
        <v>100.28</v>
      </c>
      <c r="P85" s="77">
        <v>45.709669712</v>
      </c>
      <c r="Q85" s="78">
        <v>2.9999999999999997E-4</v>
      </c>
      <c r="R85" s="78">
        <v>0</v>
      </c>
      <c r="W85" s="92"/>
      <c r="Y85" s="93"/>
    </row>
    <row r="86" spans="2:25">
      <c r="B86" t="s">
        <v>3562</v>
      </c>
      <c r="C86" t="s">
        <v>2606</v>
      </c>
      <c r="D86" s="91">
        <v>8294</v>
      </c>
      <c r="E86"/>
      <c r="F86" t="s">
        <v>485</v>
      </c>
      <c r="G86" s="86">
        <v>44251</v>
      </c>
      <c r="H86" t="s">
        <v>207</v>
      </c>
      <c r="I86" s="77">
        <v>7.93</v>
      </c>
      <c r="J86" t="s">
        <v>345</v>
      </c>
      <c r="K86" t="s">
        <v>102</v>
      </c>
      <c r="L86" s="78">
        <v>2.3599999999999999E-2</v>
      </c>
      <c r="M86" s="78">
        <v>4.1500000000000002E-2</v>
      </c>
      <c r="N86" s="77">
        <v>135338.57999999999</v>
      </c>
      <c r="O86" s="77">
        <v>96.41</v>
      </c>
      <c r="P86" s="77">
        <v>130.47992497800001</v>
      </c>
      <c r="Q86" s="78">
        <v>1E-3</v>
      </c>
      <c r="R86" s="78">
        <v>1E-4</v>
      </c>
      <c r="W86" s="92"/>
      <c r="Y86" s="93"/>
    </row>
    <row r="87" spans="2:25">
      <c r="B87" t="s">
        <v>3562</v>
      </c>
      <c r="C87" t="s">
        <v>2606</v>
      </c>
      <c r="D87" s="91">
        <v>8935</v>
      </c>
      <c r="E87"/>
      <c r="F87" t="s">
        <v>485</v>
      </c>
      <c r="G87" s="86">
        <v>44602</v>
      </c>
      <c r="H87" t="s">
        <v>207</v>
      </c>
      <c r="I87" s="77">
        <v>7.79</v>
      </c>
      <c r="J87" t="s">
        <v>345</v>
      </c>
      <c r="K87" t="s">
        <v>102</v>
      </c>
      <c r="L87" s="78">
        <v>2.0899999999999998E-2</v>
      </c>
      <c r="M87" s="78">
        <v>5.1499999999999997E-2</v>
      </c>
      <c r="N87" s="77">
        <v>139506.63</v>
      </c>
      <c r="O87" s="77">
        <v>84.9</v>
      </c>
      <c r="P87" s="77">
        <v>118.44112887</v>
      </c>
      <c r="Q87" s="78">
        <v>8.9999999999999998E-4</v>
      </c>
      <c r="R87" s="78">
        <v>1E-4</v>
      </c>
      <c r="W87" s="92"/>
      <c r="Y87" s="93"/>
    </row>
    <row r="88" spans="2:25">
      <c r="B88" t="s">
        <v>3562</v>
      </c>
      <c r="C88" t="s">
        <v>2606</v>
      </c>
      <c r="D88" s="91">
        <v>535850</v>
      </c>
      <c r="E88"/>
      <c r="F88" t="s">
        <v>485</v>
      </c>
      <c r="G88" s="86">
        <v>43500</v>
      </c>
      <c r="H88" t="s">
        <v>207</v>
      </c>
      <c r="I88" s="77">
        <v>7.88</v>
      </c>
      <c r="J88" t="s">
        <v>345</v>
      </c>
      <c r="K88" t="s">
        <v>102</v>
      </c>
      <c r="L88" s="78">
        <v>3.4500000000000003E-2</v>
      </c>
      <c r="M88" s="78">
        <v>3.3399999999999999E-2</v>
      </c>
      <c r="N88" s="77">
        <v>87319.53</v>
      </c>
      <c r="O88" s="77">
        <v>112.62</v>
      </c>
      <c r="P88" s="77">
        <v>98.339254686000004</v>
      </c>
      <c r="Q88" s="78">
        <v>6.9999999999999999E-4</v>
      </c>
      <c r="R88" s="78">
        <v>1E-4</v>
      </c>
      <c r="W88" s="92"/>
      <c r="Y88" s="93"/>
    </row>
    <row r="89" spans="2:25">
      <c r="B89" t="s">
        <v>3562</v>
      </c>
      <c r="C89" t="s">
        <v>2606</v>
      </c>
      <c r="D89" s="91">
        <v>6835</v>
      </c>
      <c r="E89"/>
      <c r="F89" t="s">
        <v>485</v>
      </c>
      <c r="G89" s="86">
        <v>43556</v>
      </c>
      <c r="H89" t="s">
        <v>207</v>
      </c>
      <c r="I89" s="77">
        <v>7.95</v>
      </c>
      <c r="J89" t="s">
        <v>345</v>
      </c>
      <c r="K89" t="s">
        <v>102</v>
      </c>
      <c r="L89" s="78">
        <v>3.0499999999999999E-2</v>
      </c>
      <c r="M89" s="78">
        <v>3.2399999999999998E-2</v>
      </c>
      <c r="N89" s="77">
        <v>88055.27</v>
      </c>
      <c r="O89" s="77">
        <v>109.11</v>
      </c>
      <c r="P89" s="77">
        <v>96.077105097</v>
      </c>
      <c r="Q89" s="78">
        <v>6.9999999999999999E-4</v>
      </c>
      <c r="R89" s="78">
        <v>1E-4</v>
      </c>
      <c r="W89" s="92"/>
      <c r="Y89" s="93"/>
    </row>
    <row r="90" spans="2:25">
      <c r="B90" t="s">
        <v>3562</v>
      </c>
      <c r="C90" t="s">
        <v>2606</v>
      </c>
      <c r="D90" s="91">
        <v>7124</v>
      </c>
      <c r="E90"/>
      <c r="F90" t="s">
        <v>485</v>
      </c>
      <c r="G90" s="86">
        <v>43703</v>
      </c>
      <c r="H90" t="s">
        <v>207</v>
      </c>
      <c r="I90" s="77">
        <v>8.07</v>
      </c>
      <c r="J90" t="s">
        <v>345</v>
      </c>
      <c r="K90" t="s">
        <v>102</v>
      </c>
      <c r="L90" s="78">
        <v>2.3800000000000002E-2</v>
      </c>
      <c r="M90" s="78">
        <v>3.4200000000000001E-2</v>
      </c>
      <c r="N90" s="77">
        <v>5804.59</v>
      </c>
      <c r="O90" s="77">
        <v>101.34</v>
      </c>
      <c r="P90" s="77">
        <v>5.8823715060000001</v>
      </c>
      <c r="Q90" s="78">
        <v>0</v>
      </c>
      <c r="R90" s="78">
        <v>0</v>
      </c>
      <c r="W90" s="92"/>
      <c r="Y90" s="93"/>
    </row>
    <row r="91" spans="2:25">
      <c r="B91" t="s">
        <v>3562</v>
      </c>
      <c r="C91" t="s">
        <v>2606</v>
      </c>
      <c r="D91" s="91">
        <v>7206</v>
      </c>
      <c r="E91"/>
      <c r="F91" t="s">
        <v>485</v>
      </c>
      <c r="G91" s="86">
        <v>43740</v>
      </c>
      <c r="H91" t="s">
        <v>207</v>
      </c>
      <c r="I91" s="77">
        <v>7.99</v>
      </c>
      <c r="J91" t="s">
        <v>345</v>
      </c>
      <c r="K91" t="s">
        <v>102</v>
      </c>
      <c r="L91" s="78">
        <v>2.4299999999999999E-2</v>
      </c>
      <c r="M91" s="78">
        <v>3.7499999999999999E-2</v>
      </c>
      <c r="N91" s="77">
        <v>85780.59</v>
      </c>
      <c r="O91" s="77">
        <v>99.04</v>
      </c>
      <c r="P91" s="77">
        <v>84.957096336000006</v>
      </c>
      <c r="Q91" s="78">
        <v>5.9999999999999995E-4</v>
      </c>
      <c r="R91" s="78">
        <v>1E-4</v>
      </c>
      <c r="W91" s="92"/>
      <c r="Y91" s="93"/>
    </row>
    <row r="92" spans="2:25">
      <c r="B92" t="s">
        <v>3562</v>
      </c>
      <c r="C92" t="s">
        <v>2606</v>
      </c>
      <c r="D92" s="91">
        <v>7340</v>
      </c>
      <c r="E92"/>
      <c r="F92" t="s">
        <v>485</v>
      </c>
      <c r="G92" s="86">
        <v>43831</v>
      </c>
      <c r="H92" t="s">
        <v>207</v>
      </c>
      <c r="I92" s="77">
        <v>7.98</v>
      </c>
      <c r="J92" t="s">
        <v>345</v>
      </c>
      <c r="K92" t="s">
        <v>102</v>
      </c>
      <c r="L92" s="78">
        <v>2.3800000000000002E-2</v>
      </c>
      <c r="M92" s="78">
        <v>3.8899999999999997E-2</v>
      </c>
      <c r="N92" s="77">
        <v>89031.51</v>
      </c>
      <c r="O92" s="77">
        <v>97.77</v>
      </c>
      <c r="P92" s="77">
        <v>87.046107327000001</v>
      </c>
      <c r="Q92" s="78">
        <v>6.9999999999999999E-4</v>
      </c>
      <c r="R92" s="78">
        <v>1E-4</v>
      </c>
      <c r="W92" s="92"/>
      <c r="Y92" s="93"/>
    </row>
    <row r="93" spans="2:25">
      <c r="B93" t="s">
        <v>3566</v>
      </c>
      <c r="C93" t="s">
        <v>2606</v>
      </c>
      <c r="D93" s="91">
        <v>7936</v>
      </c>
      <c r="E93"/>
      <c r="F93" t="s">
        <v>2608</v>
      </c>
      <c r="G93" s="86">
        <v>44087</v>
      </c>
      <c r="H93" t="s">
        <v>1036</v>
      </c>
      <c r="I93" s="77">
        <v>5.26</v>
      </c>
      <c r="J93" t="s">
        <v>334</v>
      </c>
      <c r="K93" t="s">
        <v>102</v>
      </c>
      <c r="L93" s="78">
        <v>1.7899999999999999E-2</v>
      </c>
      <c r="M93" s="78">
        <v>3.1E-2</v>
      </c>
      <c r="N93" s="77">
        <v>419514.63</v>
      </c>
      <c r="O93" s="77">
        <v>104.17</v>
      </c>
      <c r="P93" s="77">
        <v>437.00839007100001</v>
      </c>
      <c r="Q93" s="78">
        <v>3.3E-3</v>
      </c>
      <c r="R93" s="78">
        <v>2.9999999999999997E-4</v>
      </c>
      <c r="W93" s="92"/>
      <c r="Y93" s="93"/>
    </row>
    <row r="94" spans="2:25">
      <c r="B94" t="s">
        <v>3566</v>
      </c>
      <c r="C94" t="s">
        <v>2606</v>
      </c>
      <c r="D94" s="91">
        <v>7937</v>
      </c>
      <c r="E94"/>
      <c r="F94" t="s">
        <v>2608</v>
      </c>
      <c r="G94" s="86">
        <v>44087</v>
      </c>
      <c r="H94" t="s">
        <v>1036</v>
      </c>
      <c r="I94" s="77">
        <v>6.66</v>
      </c>
      <c r="J94" t="s">
        <v>334</v>
      </c>
      <c r="K94" t="s">
        <v>102</v>
      </c>
      <c r="L94" s="78">
        <v>7.5499999999999998E-2</v>
      </c>
      <c r="M94" s="78">
        <v>7.5999999999999998E-2</v>
      </c>
      <c r="N94" s="77">
        <v>24235.33</v>
      </c>
      <c r="O94" s="77">
        <v>101.62</v>
      </c>
      <c r="P94" s="77">
        <v>24.627942346000001</v>
      </c>
      <c r="Q94" s="78">
        <v>2.0000000000000001E-4</v>
      </c>
      <c r="R94" s="78">
        <v>0</v>
      </c>
      <c r="W94" s="92"/>
      <c r="Y94" s="93"/>
    </row>
    <row r="95" spans="2:25">
      <c r="B95" t="s">
        <v>3563</v>
      </c>
      <c r="C95" t="s">
        <v>2603</v>
      </c>
      <c r="D95" s="91">
        <v>8063</v>
      </c>
      <c r="E95"/>
      <c r="F95" t="s">
        <v>497</v>
      </c>
      <c r="G95" s="86">
        <v>44147</v>
      </c>
      <c r="H95" t="s">
        <v>149</v>
      </c>
      <c r="I95" s="77">
        <v>7.55</v>
      </c>
      <c r="J95" t="s">
        <v>569</v>
      </c>
      <c r="K95" t="s">
        <v>102</v>
      </c>
      <c r="L95" s="78">
        <v>1.6299999999999999E-2</v>
      </c>
      <c r="M95" s="78">
        <v>3.1800000000000002E-2</v>
      </c>
      <c r="N95" s="77">
        <v>337614.78</v>
      </c>
      <c r="O95" s="77">
        <v>99.51</v>
      </c>
      <c r="P95" s="77">
        <v>335.96046757800002</v>
      </c>
      <c r="Q95" s="78">
        <v>2.5000000000000001E-3</v>
      </c>
      <c r="R95" s="78">
        <v>2.9999999999999997E-4</v>
      </c>
      <c r="W95" s="92"/>
      <c r="Y95" s="93"/>
    </row>
    <row r="96" spans="2:25">
      <c r="B96" t="s">
        <v>3563</v>
      </c>
      <c r="C96" t="s">
        <v>2603</v>
      </c>
      <c r="D96" s="91">
        <v>8145</v>
      </c>
      <c r="E96"/>
      <c r="F96" t="s">
        <v>497</v>
      </c>
      <c r="G96" s="86">
        <v>44185</v>
      </c>
      <c r="H96" t="s">
        <v>149</v>
      </c>
      <c r="I96" s="77">
        <v>7.56</v>
      </c>
      <c r="J96" t="s">
        <v>569</v>
      </c>
      <c r="K96" t="s">
        <v>102</v>
      </c>
      <c r="L96" s="78">
        <v>1.4999999999999999E-2</v>
      </c>
      <c r="M96" s="78">
        <v>3.2599999999999997E-2</v>
      </c>
      <c r="N96" s="77">
        <v>158706</v>
      </c>
      <c r="O96" s="77">
        <v>97.81</v>
      </c>
      <c r="P96" s="77">
        <v>155.23033860000001</v>
      </c>
      <c r="Q96" s="78">
        <v>1.1999999999999999E-3</v>
      </c>
      <c r="R96" s="78">
        <v>1E-4</v>
      </c>
      <c r="W96" s="92"/>
      <c r="Y96" s="93"/>
    </row>
    <row r="97" spans="2:25">
      <c r="B97" t="s">
        <v>3570</v>
      </c>
      <c r="C97" t="s">
        <v>2603</v>
      </c>
      <c r="D97" s="91">
        <v>8224</v>
      </c>
      <c r="E97"/>
      <c r="F97" t="s">
        <v>497</v>
      </c>
      <c r="G97" s="86">
        <v>44223</v>
      </c>
      <c r="H97" t="s">
        <v>149</v>
      </c>
      <c r="I97" s="77">
        <v>12.36</v>
      </c>
      <c r="J97" t="s">
        <v>334</v>
      </c>
      <c r="K97" t="s">
        <v>102</v>
      </c>
      <c r="L97" s="78">
        <v>2.1499999999999998E-2</v>
      </c>
      <c r="M97" s="78">
        <v>4.0099999999999997E-2</v>
      </c>
      <c r="N97" s="77">
        <v>723998.29</v>
      </c>
      <c r="O97" s="77">
        <v>89.41</v>
      </c>
      <c r="P97" s="77">
        <v>647.32687108899995</v>
      </c>
      <c r="Q97" s="78">
        <v>4.7999999999999996E-3</v>
      </c>
      <c r="R97" s="78">
        <v>5.0000000000000001E-4</v>
      </c>
      <c r="W97" s="92"/>
      <c r="Y97" s="93"/>
    </row>
    <row r="98" spans="2:25">
      <c r="B98" t="s">
        <v>3570</v>
      </c>
      <c r="C98" t="s">
        <v>2603</v>
      </c>
      <c r="D98" s="91">
        <v>444873</v>
      </c>
      <c r="E98"/>
      <c r="F98" t="s">
        <v>497</v>
      </c>
      <c r="G98" s="86">
        <v>42631</v>
      </c>
      <c r="H98" t="s">
        <v>149</v>
      </c>
      <c r="I98" s="77">
        <v>6.74</v>
      </c>
      <c r="J98" t="s">
        <v>334</v>
      </c>
      <c r="K98" t="s">
        <v>102</v>
      </c>
      <c r="L98" s="78">
        <v>4.1000000000000002E-2</v>
      </c>
      <c r="M98" s="78">
        <v>3.04E-2</v>
      </c>
      <c r="N98" s="77">
        <v>154577.24</v>
      </c>
      <c r="O98" s="77">
        <v>121.68</v>
      </c>
      <c r="P98" s="77">
        <v>188.089585632</v>
      </c>
      <c r="Q98" s="78">
        <v>1.4E-3</v>
      </c>
      <c r="R98" s="78">
        <v>1E-4</v>
      </c>
      <c r="W98" s="92"/>
      <c r="Y98" s="93"/>
    </row>
    <row r="99" spans="2:25">
      <c r="B99" t="s">
        <v>3569</v>
      </c>
      <c r="C99" t="s">
        <v>2606</v>
      </c>
      <c r="D99" s="91">
        <v>2984</v>
      </c>
      <c r="E99"/>
      <c r="F99" t="s">
        <v>485</v>
      </c>
      <c r="G99" s="86">
        <v>41422</v>
      </c>
      <c r="H99" t="s">
        <v>207</v>
      </c>
      <c r="I99" s="77">
        <v>3.69</v>
      </c>
      <c r="J99" t="s">
        <v>345</v>
      </c>
      <c r="K99" t="s">
        <v>102</v>
      </c>
      <c r="L99" s="78">
        <v>5.0999999999999997E-2</v>
      </c>
      <c r="M99" s="78">
        <v>2.5100000000000001E-2</v>
      </c>
      <c r="N99" s="77">
        <v>7014.97</v>
      </c>
      <c r="O99" s="77">
        <v>125.65</v>
      </c>
      <c r="P99" s="77">
        <v>8.8143098050000006</v>
      </c>
      <c r="Q99" s="78">
        <v>1E-4</v>
      </c>
      <c r="R99" s="78">
        <v>0</v>
      </c>
      <c r="W99" s="92"/>
      <c r="Y99" s="93"/>
    </row>
    <row r="100" spans="2:25">
      <c r="B100" t="s">
        <v>3569</v>
      </c>
      <c r="C100" t="s">
        <v>2606</v>
      </c>
      <c r="D100" s="91">
        <v>11898140</v>
      </c>
      <c r="E100"/>
      <c r="F100" t="s">
        <v>485</v>
      </c>
      <c r="G100" s="86">
        <v>41330</v>
      </c>
      <c r="H100" t="s">
        <v>207</v>
      </c>
      <c r="I100" s="77">
        <v>3.67</v>
      </c>
      <c r="J100" t="s">
        <v>345</v>
      </c>
      <c r="K100" t="s">
        <v>102</v>
      </c>
      <c r="L100" s="78">
        <v>5.0999999999999997E-2</v>
      </c>
      <c r="M100" s="78">
        <v>2.8500000000000001E-2</v>
      </c>
      <c r="N100" s="77">
        <v>43757.38</v>
      </c>
      <c r="O100" s="77">
        <v>124.89</v>
      </c>
      <c r="P100" s="77">
        <v>54.648591881999998</v>
      </c>
      <c r="Q100" s="78">
        <v>4.0000000000000002E-4</v>
      </c>
      <c r="R100" s="78">
        <v>0</v>
      </c>
      <c r="W100" s="92"/>
      <c r="Y100" s="93"/>
    </row>
    <row r="101" spans="2:25">
      <c r="B101" t="s">
        <v>3569</v>
      </c>
      <c r="C101" t="s">
        <v>2606</v>
      </c>
      <c r="D101" s="91">
        <v>11898320</v>
      </c>
      <c r="E101"/>
      <c r="F101" t="s">
        <v>485</v>
      </c>
      <c r="G101" s="86">
        <v>41597</v>
      </c>
      <c r="H101" t="s">
        <v>207</v>
      </c>
      <c r="I101" s="77">
        <v>3.68</v>
      </c>
      <c r="J101" t="s">
        <v>345</v>
      </c>
      <c r="K101" t="s">
        <v>102</v>
      </c>
      <c r="L101" s="78">
        <v>5.0999999999999997E-2</v>
      </c>
      <c r="M101" s="78">
        <v>2.6700000000000002E-2</v>
      </c>
      <c r="N101" s="77">
        <v>2915.47</v>
      </c>
      <c r="O101" s="77">
        <v>122.89</v>
      </c>
      <c r="P101" s="77">
        <v>3.5828210829999998</v>
      </c>
      <c r="Q101" s="78">
        <v>0</v>
      </c>
      <c r="R101" s="78">
        <v>0</v>
      </c>
      <c r="W101" s="92"/>
      <c r="Y101" s="93"/>
    </row>
    <row r="102" spans="2:25">
      <c r="B102" t="s">
        <v>3569</v>
      </c>
      <c r="C102" t="s">
        <v>2606</v>
      </c>
      <c r="D102" s="91">
        <v>11898330</v>
      </c>
      <c r="E102"/>
      <c r="F102" t="s">
        <v>485</v>
      </c>
      <c r="G102" s="86">
        <v>41630</v>
      </c>
      <c r="H102" t="s">
        <v>207</v>
      </c>
      <c r="I102" s="77">
        <v>3.67</v>
      </c>
      <c r="J102" t="s">
        <v>345</v>
      </c>
      <c r="K102" t="s">
        <v>102</v>
      </c>
      <c r="L102" s="78">
        <v>5.0999999999999997E-2</v>
      </c>
      <c r="M102" s="78">
        <v>2.8500000000000001E-2</v>
      </c>
      <c r="N102" s="77">
        <v>33168.65</v>
      </c>
      <c r="O102" s="77">
        <v>122.56</v>
      </c>
      <c r="P102" s="77">
        <v>40.65149744</v>
      </c>
      <c r="Q102" s="78">
        <v>2.9999999999999997E-4</v>
      </c>
      <c r="R102" s="78">
        <v>0</v>
      </c>
      <c r="W102" s="92"/>
      <c r="Y102" s="93"/>
    </row>
    <row r="103" spans="2:25">
      <c r="B103" t="s">
        <v>3569</v>
      </c>
      <c r="C103" t="s">
        <v>2606</v>
      </c>
      <c r="D103" s="91">
        <v>11898340</v>
      </c>
      <c r="E103"/>
      <c r="F103" t="s">
        <v>485</v>
      </c>
      <c r="G103" s="86">
        <v>41666</v>
      </c>
      <c r="H103" t="s">
        <v>207</v>
      </c>
      <c r="I103" s="77">
        <v>3.67</v>
      </c>
      <c r="J103" t="s">
        <v>345</v>
      </c>
      <c r="K103" t="s">
        <v>102</v>
      </c>
      <c r="L103" s="78">
        <v>5.0999999999999997E-2</v>
      </c>
      <c r="M103" s="78">
        <v>2.8500000000000001E-2</v>
      </c>
      <c r="N103" s="77">
        <v>6415.47</v>
      </c>
      <c r="O103" s="77">
        <v>122.46</v>
      </c>
      <c r="P103" s="77">
        <v>7.8563845619999997</v>
      </c>
      <c r="Q103" s="78">
        <v>1E-4</v>
      </c>
      <c r="R103" s="78">
        <v>0</v>
      </c>
      <c r="W103" s="92"/>
      <c r="Y103" s="93"/>
    </row>
    <row r="104" spans="2:25">
      <c r="B104" t="s">
        <v>3569</v>
      </c>
      <c r="C104" t="s">
        <v>2606</v>
      </c>
      <c r="D104" s="91">
        <v>11898350</v>
      </c>
      <c r="E104"/>
      <c r="F104" t="s">
        <v>485</v>
      </c>
      <c r="G104" s="86">
        <v>41696</v>
      </c>
      <c r="H104" t="s">
        <v>207</v>
      </c>
      <c r="I104" s="77">
        <v>3.67</v>
      </c>
      <c r="J104" t="s">
        <v>345</v>
      </c>
      <c r="K104" t="s">
        <v>102</v>
      </c>
      <c r="L104" s="78">
        <v>5.0999999999999997E-2</v>
      </c>
      <c r="M104" s="78">
        <v>2.8500000000000001E-2</v>
      </c>
      <c r="N104" s="77">
        <v>6174.89</v>
      </c>
      <c r="O104" s="77">
        <v>123.19</v>
      </c>
      <c r="P104" s="77">
        <v>7.6068469910000003</v>
      </c>
      <c r="Q104" s="78">
        <v>1E-4</v>
      </c>
      <c r="R104" s="78">
        <v>0</v>
      </c>
      <c r="W104" s="92"/>
      <c r="Y104" s="93"/>
    </row>
    <row r="105" spans="2:25">
      <c r="B105" t="s">
        <v>3569</v>
      </c>
      <c r="C105" t="s">
        <v>2606</v>
      </c>
      <c r="D105" s="91">
        <v>11898360</v>
      </c>
      <c r="E105"/>
      <c r="F105" t="s">
        <v>485</v>
      </c>
      <c r="G105" s="86">
        <v>41725</v>
      </c>
      <c r="H105" t="s">
        <v>207</v>
      </c>
      <c r="I105" s="77">
        <v>3.67</v>
      </c>
      <c r="J105" t="s">
        <v>345</v>
      </c>
      <c r="K105" t="s">
        <v>102</v>
      </c>
      <c r="L105" s="78">
        <v>5.0999999999999997E-2</v>
      </c>
      <c r="M105" s="78">
        <v>2.8500000000000001E-2</v>
      </c>
      <c r="N105" s="77">
        <v>12297.48</v>
      </c>
      <c r="O105" s="77">
        <v>123.42</v>
      </c>
      <c r="P105" s="77">
        <v>15.177549816000001</v>
      </c>
      <c r="Q105" s="78">
        <v>1E-4</v>
      </c>
      <c r="R105" s="78">
        <v>0</v>
      </c>
      <c r="W105" s="92"/>
      <c r="Y105" s="93"/>
    </row>
    <row r="106" spans="2:25">
      <c r="B106" t="s">
        <v>3569</v>
      </c>
      <c r="C106" t="s">
        <v>2606</v>
      </c>
      <c r="D106" s="91">
        <v>11898380</v>
      </c>
      <c r="E106"/>
      <c r="F106" t="s">
        <v>485</v>
      </c>
      <c r="G106" s="86">
        <v>41787</v>
      </c>
      <c r="H106" t="s">
        <v>207</v>
      </c>
      <c r="I106" s="77">
        <v>3.67</v>
      </c>
      <c r="J106" t="s">
        <v>345</v>
      </c>
      <c r="K106" t="s">
        <v>102</v>
      </c>
      <c r="L106" s="78">
        <v>5.0999999999999997E-2</v>
      </c>
      <c r="M106" s="78">
        <v>2.8500000000000001E-2</v>
      </c>
      <c r="N106" s="77">
        <v>7742.09</v>
      </c>
      <c r="O106" s="77">
        <v>122.94</v>
      </c>
      <c r="P106" s="77">
        <v>9.5181254460000009</v>
      </c>
      <c r="Q106" s="78">
        <v>1E-4</v>
      </c>
      <c r="R106" s="78">
        <v>0</v>
      </c>
      <c r="W106" s="92"/>
      <c r="Y106" s="93"/>
    </row>
    <row r="107" spans="2:25">
      <c r="B107" t="s">
        <v>3569</v>
      </c>
      <c r="C107" t="s">
        <v>2606</v>
      </c>
      <c r="D107" s="91">
        <v>11898390</v>
      </c>
      <c r="E107"/>
      <c r="F107" t="s">
        <v>485</v>
      </c>
      <c r="G107" s="86">
        <v>41815</v>
      </c>
      <c r="H107" t="s">
        <v>207</v>
      </c>
      <c r="I107" s="77">
        <v>3.67</v>
      </c>
      <c r="J107" t="s">
        <v>345</v>
      </c>
      <c r="K107" t="s">
        <v>102</v>
      </c>
      <c r="L107" s="78">
        <v>5.0999999999999997E-2</v>
      </c>
      <c r="M107" s="78">
        <v>2.8500000000000001E-2</v>
      </c>
      <c r="N107" s="77">
        <v>4353.0200000000004</v>
      </c>
      <c r="O107" s="77">
        <v>122.83</v>
      </c>
      <c r="P107" s="77">
        <v>5.3468144659999997</v>
      </c>
      <c r="Q107" s="78">
        <v>0</v>
      </c>
      <c r="R107" s="78">
        <v>0</v>
      </c>
      <c r="W107" s="92"/>
      <c r="Y107" s="93"/>
    </row>
    <row r="108" spans="2:25">
      <c r="B108" t="s">
        <v>3569</v>
      </c>
      <c r="C108" t="s">
        <v>2606</v>
      </c>
      <c r="D108" s="91">
        <v>11898400</v>
      </c>
      <c r="E108"/>
      <c r="F108" t="s">
        <v>485</v>
      </c>
      <c r="G108" s="86">
        <v>41836</v>
      </c>
      <c r="H108" t="s">
        <v>207</v>
      </c>
      <c r="I108" s="77">
        <v>3.67</v>
      </c>
      <c r="J108" t="s">
        <v>345</v>
      </c>
      <c r="K108" t="s">
        <v>102</v>
      </c>
      <c r="L108" s="78">
        <v>5.0999999999999997E-2</v>
      </c>
      <c r="M108" s="78">
        <v>2.8500000000000001E-2</v>
      </c>
      <c r="N108" s="77">
        <v>12941.02</v>
      </c>
      <c r="O108" s="77">
        <v>122.47</v>
      </c>
      <c r="P108" s="77">
        <v>15.848867194</v>
      </c>
      <c r="Q108" s="78">
        <v>1E-4</v>
      </c>
      <c r="R108" s="78">
        <v>0</v>
      </c>
      <c r="W108" s="92"/>
      <c r="Y108" s="93"/>
    </row>
    <row r="109" spans="2:25">
      <c r="B109" t="s">
        <v>3569</v>
      </c>
      <c r="C109" t="s">
        <v>2606</v>
      </c>
      <c r="D109" s="91">
        <v>11898230</v>
      </c>
      <c r="E109"/>
      <c r="F109" t="s">
        <v>485</v>
      </c>
      <c r="G109" s="86">
        <v>41239</v>
      </c>
      <c r="H109" t="s">
        <v>207</v>
      </c>
      <c r="I109" s="77">
        <v>3.67</v>
      </c>
      <c r="J109" t="s">
        <v>345</v>
      </c>
      <c r="K109" t="s">
        <v>102</v>
      </c>
      <c r="L109" s="78">
        <v>5.0999999999999997E-2</v>
      </c>
      <c r="M109" s="78">
        <v>2.8500000000000001E-2</v>
      </c>
      <c r="N109" s="77">
        <v>51238.32</v>
      </c>
      <c r="O109" s="77">
        <v>124.32</v>
      </c>
      <c r="P109" s="77">
        <v>63.699479424000003</v>
      </c>
      <c r="Q109" s="78">
        <v>5.0000000000000001E-4</v>
      </c>
      <c r="R109" s="78">
        <v>0</v>
      </c>
      <c r="W109" s="92"/>
      <c r="Y109" s="93"/>
    </row>
    <row r="110" spans="2:25">
      <c r="B110" t="s">
        <v>3569</v>
      </c>
      <c r="C110" t="s">
        <v>2606</v>
      </c>
      <c r="D110" s="91">
        <v>11898120</v>
      </c>
      <c r="E110"/>
      <c r="F110" t="s">
        <v>485</v>
      </c>
      <c r="G110" s="86">
        <v>41269</v>
      </c>
      <c r="H110" t="s">
        <v>207</v>
      </c>
      <c r="I110" s="77">
        <v>3.69</v>
      </c>
      <c r="J110" t="s">
        <v>345</v>
      </c>
      <c r="K110" t="s">
        <v>102</v>
      </c>
      <c r="L110" s="78">
        <v>5.0999999999999997E-2</v>
      </c>
      <c r="M110" s="78">
        <v>2.5100000000000001E-2</v>
      </c>
      <c r="N110" s="77">
        <v>13949.9</v>
      </c>
      <c r="O110" s="77">
        <v>126.45</v>
      </c>
      <c r="P110" s="77">
        <v>17.63964855</v>
      </c>
      <c r="Q110" s="78">
        <v>1E-4</v>
      </c>
      <c r="R110" s="78">
        <v>0</v>
      </c>
      <c r="W110" s="92"/>
      <c r="Y110" s="93"/>
    </row>
    <row r="111" spans="2:25">
      <c r="B111" t="s">
        <v>3569</v>
      </c>
      <c r="C111" t="s">
        <v>2606</v>
      </c>
      <c r="D111" s="91">
        <v>11898130</v>
      </c>
      <c r="E111"/>
      <c r="F111" t="s">
        <v>485</v>
      </c>
      <c r="G111" s="86">
        <v>41298</v>
      </c>
      <c r="H111" t="s">
        <v>207</v>
      </c>
      <c r="I111" s="77">
        <v>3.67</v>
      </c>
      <c r="J111" t="s">
        <v>345</v>
      </c>
      <c r="K111" t="s">
        <v>102</v>
      </c>
      <c r="L111" s="78">
        <v>5.0999999999999997E-2</v>
      </c>
      <c r="M111" s="78">
        <v>2.8500000000000001E-2</v>
      </c>
      <c r="N111" s="77">
        <v>28227.46</v>
      </c>
      <c r="O111" s="77">
        <v>124.67</v>
      </c>
      <c r="P111" s="77">
        <v>35.191174382</v>
      </c>
      <c r="Q111" s="78">
        <v>2.9999999999999997E-4</v>
      </c>
      <c r="R111" s="78">
        <v>0</v>
      </c>
      <c r="W111" s="92"/>
      <c r="Y111" s="93"/>
    </row>
    <row r="112" spans="2:25">
      <c r="B112" t="s">
        <v>3569</v>
      </c>
      <c r="C112" t="s">
        <v>2606</v>
      </c>
      <c r="D112" s="91">
        <v>11898150</v>
      </c>
      <c r="E112"/>
      <c r="F112" t="s">
        <v>485</v>
      </c>
      <c r="G112" s="86">
        <v>41389</v>
      </c>
      <c r="H112" t="s">
        <v>207</v>
      </c>
      <c r="I112" s="77">
        <v>3.69</v>
      </c>
      <c r="J112" t="s">
        <v>345</v>
      </c>
      <c r="K112" t="s">
        <v>102</v>
      </c>
      <c r="L112" s="78">
        <v>5.0999999999999997E-2</v>
      </c>
      <c r="M112" s="78">
        <v>2.5100000000000001E-2</v>
      </c>
      <c r="N112" s="77">
        <v>19153.259999999998</v>
      </c>
      <c r="O112" s="77">
        <v>126.19</v>
      </c>
      <c r="P112" s="77">
        <v>24.169498793999999</v>
      </c>
      <c r="Q112" s="78">
        <v>2.0000000000000001E-4</v>
      </c>
      <c r="R112" s="78">
        <v>0</v>
      </c>
      <c r="W112" s="92"/>
      <c r="Y112" s="93"/>
    </row>
    <row r="113" spans="2:25">
      <c r="B113" t="s">
        <v>3569</v>
      </c>
      <c r="C113" t="s">
        <v>2606</v>
      </c>
      <c r="D113" s="91">
        <v>11898270</v>
      </c>
      <c r="E113"/>
      <c r="F113" t="s">
        <v>485</v>
      </c>
      <c r="G113" s="86">
        <v>41450</v>
      </c>
      <c r="H113" t="s">
        <v>207</v>
      </c>
      <c r="I113" s="77">
        <v>3.69</v>
      </c>
      <c r="J113" t="s">
        <v>345</v>
      </c>
      <c r="K113" t="s">
        <v>102</v>
      </c>
      <c r="L113" s="78">
        <v>5.0999999999999997E-2</v>
      </c>
      <c r="M113" s="78">
        <v>2.52E-2</v>
      </c>
      <c r="N113" s="77">
        <v>11556.63</v>
      </c>
      <c r="O113" s="77">
        <v>125.51</v>
      </c>
      <c r="P113" s="77">
        <v>14.504726313000001</v>
      </c>
      <c r="Q113" s="78">
        <v>1E-4</v>
      </c>
      <c r="R113" s="78">
        <v>0</v>
      </c>
      <c r="W113" s="92"/>
      <c r="Y113" s="93"/>
    </row>
    <row r="114" spans="2:25">
      <c r="B114" t="s">
        <v>3569</v>
      </c>
      <c r="C114" t="s">
        <v>2606</v>
      </c>
      <c r="D114" s="91">
        <v>11898280</v>
      </c>
      <c r="E114"/>
      <c r="F114" t="s">
        <v>485</v>
      </c>
      <c r="G114" s="86">
        <v>41480</v>
      </c>
      <c r="H114" t="s">
        <v>207</v>
      </c>
      <c r="I114" s="77">
        <v>3.69</v>
      </c>
      <c r="J114" t="s">
        <v>345</v>
      </c>
      <c r="K114" t="s">
        <v>102</v>
      </c>
      <c r="L114" s="78">
        <v>5.0999999999999997E-2</v>
      </c>
      <c r="M114" s="78">
        <v>2.58E-2</v>
      </c>
      <c r="N114" s="77">
        <v>10148.99</v>
      </c>
      <c r="O114" s="77">
        <v>124.27</v>
      </c>
      <c r="P114" s="77">
        <v>12.612149873</v>
      </c>
      <c r="Q114" s="78">
        <v>1E-4</v>
      </c>
      <c r="R114" s="78">
        <v>0</v>
      </c>
      <c r="W114" s="92"/>
      <c r="Y114" s="93"/>
    </row>
    <row r="115" spans="2:25">
      <c r="B115" t="s">
        <v>3569</v>
      </c>
      <c r="C115" t="s">
        <v>2606</v>
      </c>
      <c r="D115" s="91">
        <v>11898290</v>
      </c>
      <c r="E115"/>
      <c r="F115" t="s">
        <v>485</v>
      </c>
      <c r="G115" s="86">
        <v>41512</v>
      </c>
      <c r="H115" t="s">
        <v>207</v>
      </c>
      <c r="I115" s="77">
        <v>3.63</v>
      </c>
      <c r="J115" t="s">
        <v>345</v>
      </c>
      <c r="K115" t="s">
        <v>102</v>
      </c>
      <c r="L115" s="78">
        <v>5.0999999999999997E-2</v>
      </c>
      <c r="M115" s="78">
        <v>3.5799999999999998E-2</v>
      </c>
      <c r="N115" s="77">
        <v>31641.32</v>
      </c>
      <c r="O115" s="77">
        <v>119.58</v>
      </c>
      <c r="P115" s="77">
        <v>37.836690455999999</v>
      </c>
      <c r="Q115" s="78">
        <v>2.9999999999999997E-4</v>
      </c>
      <c r="R115" s="78">
        <v>0</v>
      </c>
      <c r="W115" s="92"/>
      <c r="Y115" s="93"/>
    </row>
    <row r="116" spans="2:25">
      <c r="B116" t="s">
        <v>3569</v>
      </c>
      <c r="C116" t="s">
        <v>2606</v>
      </c>
      <c r="D116" s="91">
        <v>11898300</v>
      </c>
      <c r="E116"/>
      <c r="F116" t="s">
        <v>485</v>
      </c>
      <c r="G116" s="86">
        <v>41547</v>
      </c>
      <c r="H116" t="s">
        <v>207</v>
      </c>
      <c r="I116" s="77">
        <v>3.63</v>
      </c>
      <c r="J116" t="s">
        <v>345</v>
      </c>
      <c r="K116" t="s">
        <v>102</v>
      </c>
      <c r="L116" s="78">
        <v>5.0999999999999997E-2</v>
      </c>
      <c r="M116" s="78">
        <v>3.5799999999999998E-2</v>
      </c>
      <c r="N116" s="77">
        <v>23152.23</v>
      </c>
      <c r="O116" s="77">
        <v>119.34</v>
      </c>
      <c r="P116" s="77">
        <v>27.629871282</v>
      </c>
      <c r="Q116" s="78">
        <v>2.0000000000000001E-4</v>
      </c>
      <c r="R116" s="78">
        <v>0</v>
      </c>
      <c r="W116" s="92"/>
      <c r="Y116" s="93"/>
    </row>
    <row r="117" spans="2:25">
      <c r="B117" t="s">
        <v>3569</v>
      </c>
      <c r="C117" t="s">
        <v>2606</v>
      </c>
      <c r="D117" s="91">
        <v>11898310</v>
      </c>
      <c r="E117"/>
      <c r="F117" t="s">
        <v>485</v>
      </c>
      <c r="G117" s="86">
        <v>41571</v>
      </c>
      <c r="H117" t="s">
        <v>207</v>
      </c>
      <c r="I117" s="77">
        <v>3.68</v>
      </c>
      <c r="J117" t="s">
        <v>345</v>
      </c>
      <c r="K117" t="s">
        <v>102</v>
      </c>
      <c r="L117" s="78">
        <v>5.0999999999999997E-2</v>
      </c>
      <c r="M117" s="78">
        <v>2.64E-2</v>
      </c>
      <c r="N117" s="77">
        <v>11288.92</v>
      </c>
      <c r="O117" s="77">
        <v>123.36</v>
      </c>
      <c r="P117" s="77">
        <v>13.926011711999999</v>
      </c>
      <c r="Q117" s="78">
        <v>1E-4</v>
      </c>
      <c r="R117" s="78">
        <v>0</v>
      </c>
      <c r="W117" s="92"/>
      <c r="Y117" s="93"/>
    </row>
    <row r="118" spans="2:25">
      <c r="B118" t="s">
        <v>3569</v>
      </c>
      <c r="C118" t="s">
        <v>2606</v>
      </c>
      <c r="D118" s="91">
        <v>11898410</v>
      </c>
      <c r="E118"/>
      <c r="F118" t="s">
        <v>485</v>
      </c>
      <c r="G118" s="86">
        <v>41911</v>
      </c>
      <c r="H118" t="s">
        <v>207</v>
      </c>
      <c r="I118" s="77">
        <v>3.67</v>
      </c>
      <c r="J118" t="s">
        <v>345</v>
      </c>
      <c r="K118" t="s">
        <v>102</v>
      </c>
      <c r="L118" s="78">
        <v>5.0999999999999997E-2</v>
      </c>
      <c r="M118" s="78">
        <v>2.8500000000000001E-2</v>
      </c>
      <c r="N118" s="77">
        <v>5079.33</v>
      </c>
      <c r="O118" s="77">
        <v>122.47</v>
      </c>
      <c r="P118" s="77">
        <v>6.2206554509999998</v>
      </c>
      <c r="Q118" s="78">
        <v>0</v>
      </c>
      <c r="R118" s="78">
        <v>0</v>
      </c>
      <c r="W118" s="92"/>
      <c r="Y118" s="93"/>
    </row>
    <row r="119" spans="2:25">
      <c r="B119" t="s">
        <v>3569</v>
      </c>
      <c r="C119" t="s">
        <v>2606</v>
      </c>
      <c r="D119" s="91">
        <v>11898420</v>
      </c>
      <c r="E119"/>
      <c r="F119" t="s">
        <v>485</v>
      </c>
      <c r="G119" s="86">
        <v>42033</v>
      </c>
      <c r="H119" t="s">
        <v>207</v>
      </c>
      <c r="I119" s="77">
        <v>3.67</v>
      </c>
      <c r="J119" t="s">
        <v>345</v>
      </c>
      <c r="K119" t="s">
        <v>102</v>
      </c>
      <c r="L119" s="78">
        <v>5.0999999999999997E-2</v>
      </c>
      <c r="M119" s="78">
        <v>2.8500000000000001E-2</v>
      </c>
      <c r="N119" s="77">
        <v>33810.51</v>
      </c>
      <c r="O119" s="77">
        <v>122.71</v>
      </c>
      <c r="P119" s="77">
        <v>41.488876820999998</v>
      </c>
      <c r="Q119" s="78">
        <v>2.9999999999999997E-4</v>
      </c>
      <c r="R119" s="78">
        <v>0</v>
      </c>
      <c r="W119" s="92"/>
      <c r="Y119" s="93"/>
    </row>
    <row r="120" spans="2:25">
      <c r="B120" t="s">
        <v>3569</v>
      </c>
      <c r="C120" t="s">
        <v>2606</v>
      </c>
      <c r="D120" s="91">
        <v>11898421</v>
      </c>
      <c r="E120"/>
      <c r="F120" t="s">
        <v>485</v>
      </c>
      <c r="G120" s="86">
        <v>42054</v>
      </c>
      <c r="H120" t="s">
        <v>207</v>
      </c>
      <c r="I120" s="77">
        <v>3.67</v>
      </c>
      <c r="J120" t="s">
        <v>345</v>
      </c>
      <c r="K120" t="s">
        <v>102</v>
      </c>
      <c r="L120" s="78">
        <v>5.0999999999999997E-2</v>
      </c>
      <c r="M120" s="78">
        <v>2.8500000000000001E-2</v>
      </c>
      <c r="N120" s="77">
        <v>66045.81</v>
      </c>
      <c r="O120" s="77">
        <v>123.79</v>
      </c>
      <c r="P120" s="77">
        <v>81.758108199000006</v>
      </c>
      <c r="Q120" s="78">
        <v>5.9999999999999995E-4</v>
      </c>
      <c r="R120" s="78">
        <v>1E-4</v>
      </c>
      <c r="W120" s="92"/>
      <c r="Y120" s="93"/>
    </row>
    <row r="121" spans="2:25">
      <c r="B121" t="s">
        <v>3569</v>
      </c>
      <c r="C121" t="s">
        <v>2606</v>
      </c>
      <c r="D121" s="91">
        <v>435717</v>
      </c>
      <c r="E121"/>
      <c r="F121" t="s">
        <v>485</v>
      </c>
      <c r="G121" s="86">
        <v>42565</v>
      </c>
      <c r="H121" t="s">
        <v>207</v>
      </c>
      <c r="I121" s="77">
        <v>3.67</v>
      </c>
      <c r="J121" t="s">
        <v>345</v>
      </c>
      <c r="K121" t="s">
        <v>102</v>
      </c>
      <c r="L121" s="78">
        <v>5.0999999999999997E-2</v>
      </c>
      <c r="M121" s="78">
        <v>2.8500000000000001E-2</v>
      </c>
      <c r="N121" s="77">
        <v>80614.78</v>
      </c>
      <c r="O121" s="77">
        <v>124.29</v>
      </c>
      <c r="P121" s="77">
        <v>100.196110062</v>
      </c>
      <c r="Q121" s="78">
        <v>6.9999999999999999E-4</v>
      </c>
      <c r="R121" s="78">
        <v>1E-4</v>
      </c>
      <c r="W121" s="92"/>
      <c r="Y121" s="93"/>
    </row>
    <row r="122" spans="2:25">
      <c r="B122" t="s">
        <v>3569</v>
      </c>
      <c r="C122" t="s">
        <v>2606</v>
      </c>
      <c r="D122" s="91">
        <v>11898180</v>
      </c>
      <c r="E122"/>
      <c r="F122" t="s">
        <v>485</v>
      </c>
      <c r="G122" s="86">
        <v>41115</v>
      </c>
      <c r="H122" t="s">
        <v>207</v>
      </c>
      <c r="I122" s="77">
        <v>3.67</v>
      </c>
      <c r="J122" t="s">
        <v>345</v>
      </c>
      <c r="K122" t="s">
        <v>102</v>
      </c>
      <c r="L122" s="78">
        <v>5.0999999999999997E-2</v>
      </c>
      <c r="M122" s="78">
        <v>2.86E-2</v>
      </c>
      <c r="N122" s="77">
        <v>20152.439999999999</v>
      </c>
      <c r="O122" s="77">
        <v>125.45</v>
      </c>
      <c r="P122" s="77">
        <v>25.281235980000002</v>
      </c>
      <c r="Q122" s="78">
        <v>2.0000000000000001E-4</v>
      </c>
      <c r="R122" s="78">
        <v>0</v>
      </c>
      <c r="W122" s="92"/>
      <c r="Y122" s="93"/>
    </row>
    <row r="123" spans="2:25">
      <c r="B123" t="s">
        <v>3569</v>
      </c>
      <c r="C123" t="s">
        <v>2606</v>
      </c>
      <c r="D123" s="91">
        <v>11898190</v>
      </c>
      <c r="E123"/>
      <c r="F123" t="s">
        <v>485</v>
      </c>
      <c r="G123" s="86">
        <v>41179</v>
      </c>
      <c r="H123" t="s">
        <v>207</v>
      </c>
      <c r="I123" s="77">
        <v>3.67</v>
      </c>
      <c r="J123" t="s">
        <v>345</v>
      </c>
      <c r="K123" t="s">
        <v>102</v>
      </c>
      <c r="L123" s="78">
        <v>5.0999999999999997E-2</v>
      </c>
      <c r="M123" s="78">
        <v>2.8500000000000001E-2</v>
      </c>
      <c r="N123" s="77">
        <v>25412.22</v>
      </c>
      <c r="O123" s="77">
        <v>124.08</v>
      </c>
      <c r="P123" s="77">
        <v>31.531482575999998</v>
      </c>
      <c r="Q123" s="78">
        <v>2.0000000000000001E-4</v>
      </c>
      <c r="R123" s="78">
        <v>0</v>
      </c>
      <c r="W123" s="92"/>
      <c r="Y123" s="93"/>
    </row>
    <row r="124" spans="2:25">
      <c r="B124" t="s">
        <v>3570</v>
      </c>
      <c r="C124" t="s">
        <v>2603</v>
      </c>
      <c r="D124" s="91">
        <v>2963</v>
      </c>
      <c r="E124"/>
      <c r="F124" t="s">
        <v>497</v>
      </c>
      <c r="G124" s="86">
        <v>41423</v>
      </c>
      <c r="H124" t="s">
        <v>149</v>
      </c>
      <c r="I124" s="77">
        <v>2.81</v>
      </c>
      <c r="J124" t="s">
        <v>334</v>
      </c>
      <c r="K124" t="s">
        <v>102</v>
      </c>
      <c r="L124" s="78">
        <v>0.05</v>
      </c>
      <c r="M124" s="78">
        <v>2.52E-2</v>
      </c>
      <c r="N124" s="77">
        <v>138597.41</v>
      </c>
      <c r="O124" s="77">
        <v>122</v>
      </c>
      <c r="P124" s="77">
        <v>169.08884019999999</v>
      </c>
      <c r="Q124" s="78">
        <v>1.2999999999999999E-3</v>
      </c>
      <c r="R124" s="78">
        <v>1E-4</v>
      </c>
      <c r="W124" s="92"/>
      <c r="Y124" s="93"/>
    </row>
    <row r="125" spans="2:25">
      <c r="B125" t="s">
        <v>3570</v>
      </c>
      <c r="C125" t="s">
        <v>2603</v>
      </c>
      <c r="D125" s="91">
        <v>2968</v>
      </c>
      <c r="E125"/>
      <c r="F125" t="s">
        <v>497</v>
      </c>
      <c r="G125" s="86">
        <v>41423</v>
      </c>
      <c r="H125" t="s">
        <v>149</v>
      </c>
      <c r="I125" s="77">
        <v>2.81</v>
      </c>
      <c r="J125" t="s">
        <v>334</v>
      </c>
      <c r="K125" t="s">
        <v>102</v>
      </c>
      <c r="L125" s="78">
        <v>0.05</v>
      </c>
      <c r="M125" s="78">
        <v>2.52E-2</v>
      </c>
      <c r="N125" s="77">
        <v>44575.68</v>
      </c>
      <c r="O125" s="77">
        <v>122</v>
      </c>
      <c r="P125" s="77">
        <v>54.382329599999998</v>
      </c>
      <c r="Q125" s="78">
        <v>4.0000000000000002E-4</v>
      </c>
      <c r="R125" s="78">
        <v>0</v>
      </c>
      <c r="W125" s="92"/>
      <c r="Y125" s="93"/>
    </row>
    <row r="126" spans="2:25">
      <c r="B126" t="s">
        <v>3570</v>
      </c>
      <c r="C126" t="s">
        <v>2603</v>
      </c>
      <c r="D126" s="91">
        <v>4605</v>
      </c>
      <c r="E126"/>
      <c r="F126" t="s">
        <v>497</v>
      </c>
      <c r="G126" s="86">
        <v>42352</v>
      </c>
      <c r="H126" t="s">
        <v>149</v>
      </c>
      <c r="I126" s="77">
        <v>5.04</v>
      </c>
      <c r="J126" t="s">
        <v>334</v>
      </c>
      <c r="K126" t="s">
        <v>102</v>
      </c>
      <c r="L126" s="78">
        <v>0.05</v>
      </c>
      <c r="M126" s="78">
        <v>2.8000000000000001E-2</v>
      </c>
      <c r="N126" s="77">
        <v>170351.23</v>
      </c>
      <c r="O126" s="77">
        <v>125.99</v>
      </c>
      <c r="P126" s="77">
        <v>214.62551467700001</v>
      </c>
      <c r="Q126" s="78">
        <v>1.6000000000000001E-3</v>
      </c>
      <c r="R126" s="78">
        <v>2.0000000000000001E-4</v>
      </c>
      <c r="W126" s="92"/>
      <c r="Y126" s="93"/>
    </row>
    <row r="127" spans="2:25">
      <c r="B127" t="s">
        <v>3570</v>
      </c>
      <c r="C127" t="s">
        <v>2603</v>
      </c>
      <c r="D127" s="91">
        <v>4606</v>
      </c>
      <c r="E127"/>
      <c r="F127" t="s">
        <v>497</v>
      </c>
      <c r="G127" s="86">
        <v>42352</v>
      </c>
      <c r="H127" t="s">
        <v>149</v>
      </c>
      <c r="I127" s="77">
        <v>6.78</v>
      </c>
      <c r="J127" t="s">
        <v>334</v>
      </c>
      <c r="K127" t="s">
        <v>102</v>
      </c>
      <c r="L127" s="78">
        <v>4.1000000000000002E-2</v>
      </c>
      <c r="M127" s="78">
        <v>2.7900000000000001E-2</v>
      </c>
      <c r="N127" s="77">
        <v>520899.23</v>
      </c>
      <c r="O127" s="77">
        <v>123.24</v>
      </c>
      <c r="P127" s="77">
        <v>641.95621105199996</v>
      </c>
      <c r="Q127" s="78">
        <v>4.7999999999999996E-3</v>
      </c>
      <c r="R127" s="78">
        <v>5.0000000000000001E-4</v>
      </c>
      <c r="W127" s="92"/>
      <c r="Y127" s="93"/>
    </row>
    <row r="128" spans="2:25">
      <c r="B128" t="s">
        <v>3569</v>
      </c>
      <c r="C128" t="s">
        <v>2606</v>
      </c>
      <c r="D128" s="91">
        <v>88770</v>
      </c>
      <c r="E128"/>
      <c r="F128" t="s">
        <v>485</v>
      </c>
      <c r="G128" s="86">
        <v>40570</v>
      </c>
      <c r="H128" t="s">
        <v>207</v>
      </c>
      <c r="I128" s="77">
        <v>3.69</v>
      </c>
      <c r="J128" t="s">
        <v>345</v>
      </c>
      <c r="K128" t="s">
        <v>102</v>
      </c>
      <c r="L128" s="78">
        <v>5.0999999999999997E-2</v>
      </c>
      <c r="M128" s="78">
        <v>2.5100000000000001E-2</v>
      </c>
      <c r="N128" s="77">
        <v>408752.7</v>
      </c>
      <c r="O128" s="77">
        <v>131.06</v>
      </c>
      <c r="P128" s="77">
        <v>535.71128862</v>
      </c>
      <c r="Q128" s="78">
        <v>4.0000000000000001E-3</v>
      </c>
      <c r="R128" s="78">
        <v>4.0000000000000002E-4</v>
      </c>
      <c r="W128" s="92"/>
      <c r="Y128" s="93"/>
    </row>
    <row r="129" spans="2:25">
      <c r="B129" t="s">
        <v>3569</v>
      </c>
      <c r="C129" t="s">
        <v>2606</v>
      </c>
      <c r="D129" s="91">
        <v>11896140</v>
      </c>
      <c r="E129"/>
      <c r="F129" t="s">
        <v>485</v>
      </c>
      <c r="G129" s="86">
        <v>40933</v>
      </c>
      <c r="H129" t="s">
        <v>207</v>
      </c>
      <c r="I129" s="77">
        <v>3.67</v>
      </c>
      <c r="J129" t="s">
        <v>345</v>
      </c>
      <c r="K129" t="s">
        <v>102</v>
      </c>
      <c r="L129" s="78">
        <v>5.1299999999999998E-2</v>
      </c>
      <c r="M129" s="78">
        <v>2.8500000000000001E-2</v>
      </c>
      <c r="N129" s="77">
        <v>60247.63</v>
      </c>
      <c r="O129" s="77">
        <v>126.87</v>
      </c>
      <c r="P129" s="77">
        <v>76.436168180999999</v>
      </c>
      <c r="Q129" s="78">
        <v>5.9999999999999995E-4</v>
      </c>
      <c r="R129" s="78">
        <v>1E-4</v>
      </c>
      <c r="W129" s="92"/>
      <c r="Y129" s="93"/>
    </row>
    <row r="130" spans="2:25">
      <c r="B130" t="s">
        <v>3569</v>
      </c>
      <c r="C130" t="s">
        <v>2606</v>
      </c>
      <c r="D130" s="91">
        <v>11896150</v>
      </c>
      <c r="E130"/>
      <c r="F130" t="s">
        <v>485</v>
      </c>
      <c r="G130" s="86">
        <v>40993</v>
      </c>
      <c r="H130" t="s">
        <v>207</v>
      </c>
      <c r="I130" s="77">
        <v>3.67</v>
      </c>
      <c r="J130" t="s">
        <v>345</v>
      </c>
      <c r="K130" t="s">
        <v>102</v>
      </c>
      <c r="L130" s="78">
        <v>5.1499999999999997E-2</v>
      </c>
      <c r="M130" s="78">
        <v>2.8500000000000001E-2</v>
      </c>
      <c r="N130" s="77">
        <v>35062.550000000003</v>
      </c>
      <c r="O130" s="77">
        <v>126.94</v>
      </c>
      <c r="P130" s="77">
        <v>44.508400969999997</v>
      </c>
      <c r="Q130" s="78">
        <v>2.9999999999999997E-4</v>
      </c>
      <c r="R130" s="78">
        <v>0</v>
      </c>
      <c r="W130" s="92"/>
      <c r="Y130" s="93"/>
    </row>
    <row r="131" spans="2:25">
      <c r="B131" t="s">
        <v>3569</v>
      </c>
      <c r="C131" t="s">
        <v>2606</v>
      </c>
      <c r="D131" s="91">
        <v>11896160</v>
      </c>
      <c r="E131"/>
      <c r="F131" t="s">
        <v>485</v>
      </c>
      <c r="G131" s="86">
        <v>41053</v>
      </c>
      <c r="H131" t="s">
        <v>207</v>
      </c>
      <c r="I131" s="77">
        <v>3.67</v>
      </c>
      <c r="J131" t="s">
        <v>345</v>
      </c>
      <c r="K131" t="s">
        <v>102</v>
      </c>
      <c r="L131" s="78">
        <v>5.0999999999999997E-2</v>
      </c>
      <c r="M131" s="78">
        <v>2.8500000000000001E-2</v>
      </c>
      <c r="N131" s="77">
        <v>24697.24</v>
      </c>
      <c r="O131" s="77">
        <v>125.14</v>
      </c>
      <c r="P131" s="77">
        <v>30.906126136000001</v>
      </c>
      <c r="Q131" s="78">
        <v>2.0000000000000001E-4</v>
      </c>
      <c r="R131" s="78">
        <v>0</v>
      </c>
      <c r="W131" s="92"/>
      <c r="Y131" s="93"/>
    </row>
    <row r="132" spans="2:25">
      <c r="B132" t="s">
        <v>3569</v>
      </c>
      <c r="C132" t="s">
        <v>2606</v>
      </c>
      <c r="D132" s="91">
        <v>11898170</v>
      </c>
      <c r="E132"/>
      <c r="F132" t="s">
        <v>485</v>
      </c>
      <c r="G132" s="86">
        <v>41085</v>
      </c>
      <c r="H132" t="s">
        <v>207</v>
      </c>
      <c r="I132" s="77">
        <v>3.67</v>
      </c>
      <c r="J132" t="s">
        <v>345</v>
      </c>
      <c r="K132" t="s">
        <v>102</v>
      </c>
      <c r="L132" s="78">
        <v>5.0999999999999997E-2</v>
      </c>
      <c r="M132" s="78">
        <v>2.8500000000000001E-2</v>
      </c>
      <c r="N132" s="77">
        <v>45444.63</v>
      </c>
      <c r="O132" s="77">
        <v>125.14</v>
      </c>
      <c r="P132" s="77">
        <v>56.869409982000001</v>
      </c>
      <c r="Q132" s="78">
        <v>4.0000000000000002E-4</v>
      </c>
      <c r="R132" s="78">
        <v>0</v>
      </c>
      <c r="W132" s="92"/>
      <c r="Y132" s="93"/>
    </row>
    <row r="133" spans="2:25">
      <c r="B133" t="s">
        <v>3573</v>
      </c>
      <c r="C133" t="s">
        <v>2603</v>
      </c>
      <c r="D133" s="91">
        <v>472710</v>
      </c>
      <c r="E133"/>
      <c r="F133" t="s">
        <v>485</v>
      </c>
      <c r="G133" s="86">
        <v>42901</v>
      </c>
      <c r="H133" t="s">
        <v>207</v>
      </c>
      <c r="I133" s="77">
        <v>0.71</v>
      </c>
      <c r="J133" t="s">
        <v>132</v>
      </c>
      <c r="K133" t="s">
        <v>102</v>
      </c>
      <c r="L133" s="78">
        <v>0.04</v>
      </c>
      <c r="M133" s="78">
        <v>6.0600000000000001E-2</v>
      </c>
      <c r="N133" s="77">
        <v>402055.27</v>
      </c>
      <c r="O133" s="77">
        <v>99.77</v>
      </c>
      <c r="P133" s="77">
        <v>401.13054287900002</v>
      </c>
      <c r="Q133" s="78">
        <v>3.0000000000000001E-3</v>
      </c>
      <c r="R133" s="78">
        <v>2.9999999999999997E-4</v>
      </c>
      <c r="W133" s="92"/>
      <c r="Y133" s="93"/>
    </row>
    <row r="134" spans="2:25">
      <c r="B134" t="s">
        <v>3569</v>
      </c>
      <c r="C134" t="s">
        <v>2606</v>
      </c>
      <c r="D134" s="91">
        <v>11898200</v>
      </c>
      <c r="E134"/>
      <c r="F134" t="s">
        <v>485</v>
      </c>
      <c r="G134" s="86">
        <v>41207</v>
      </c>
      <c r="H134" t="s">
        <v>207</v>
      </c>
      <c r="I134" s="77">
        <v>3.69</v>
      </c>
      <c r="J134" t="s">
        <v>345</v>
      </c>
      <c r="K134" t="s">
        <v>102</v>
      </c>
      <c r="L134" s="78">
        <v>5.0999999999999997E-2</v>
      </c>
      <c r="M134" s="78">
        <v>2.5100000000000001E-2</v>
      </c>
      <c r="N134" s="77">
        <v>5810.14</v>
      </c>
      <c r="O134" s="77">
        <v>125.63</v>
      </c>
      <c r="P134" s="77">
        <v>7.2992788820000003</v>
      </c>
      <c r="Q134" s="78">
        <v>1E-4</v>
      </c>
      <c r="R134" s="78">
        <v>0</v>
      </c>
      <c r="W134" s="92"/>
      <c r="Y134" s="93"/>
    </row>
    <row r="135" spans="2:25">
      <c r="B135" t="s">
        <v>3569</v>
      </c>
      <c r="C135" t="s">
        <v>2606</v>
      </c>
      <c r="D135" s="91">
        <v>88769</v>
      </c>
      <c r="E135"/>
      <c r="F135" t="s">
        <v>485</v>
      </c>
      <c r="G135" s="86">
        <v>40871</v>
      </c>
      <c r="H135" t="s">
        <v>207</v>
      </c>
      <c r="I135" s="77">
        <v>3.67</v>
      </c>
      <c r="J135" t="s">
        <v>345</v>
      </c>
      <c r="K135" t="s">
        <v>102</v>
      </c>
      <c r="L135" s="78">
        <v>5.1900000000000002E-2</v>
      </c>
      <c r="M135" s="78">
        <v>2.8500000000000001E-2</v>
      </c>
      <c r="N135" s="77">
        <v>15923.85</v>
      </c>
      <c r="O135" s="77">
        <v>126.98</v>
      </c>
      <c r="P135" s="77">
        <v>20.220104729999999</v>
      </c>
      <c r="Q135" s="78">
        <v>2.0000000000000001E-4</v>
      </c>
      <c r="R135" s="78">
        <v>0</v>
      </c>
      <c r="W135" s="92"/>
      <c r="Y135" s="93"/>
    </row>
    <row r="136" spans="2:25">
      <c r="B136" t="s">
        <v>3569</v>
      </c>
      <c r="C136" t="s">
        <v>2606</v>
      </c>
      <c r="D136" s="91">
        <v>11896130</v>
      </c>
      <c r="E136"/>
      <c r="F136" t="s">
        <v>485</v>
      </c>
      <c r="G136" s="86">
        <v>40903</v>
      </c>
      <c r="H136" t="s">
        <v>207</v>
      </c>
      <c r="I136" s="77">
        <v>3.63</v>
      </c>
      <c r="J136" t="s">
        <v>345</v>
      </c>
      <c r="K136" t="s">
        <v>102</v>
      </c>
      <c r="L136" s="78">
        <v>5.2600000000000001E-2</v>
      </c>
      <c r="M136" s="78">
        <v>3.56E-2</v>
      </c>
      <c r="N136" s="77">
        <v>16338.1</v>
      </c>
      <c r="O136" s="77">
        <v>124.33</v>
      </c>
      <c r="P136" s="77">
        <v>20.313159729999999</v>
      </c>
      <c r="Q136" s="78">
        <v>2.0000000000000001E-4</v>
      </c>
      <c r="R136" s="78">
        <v>0</v>
      </c>
      <c r="W136" s="92"/>
      <c r="Y136" s="93"/>
    </row>
    <row r="137" spans="2:25">
      <c r="B137" t="s">
        <v>3565</v>
      </c>
      <c r="C137" t="s">
        <v>2603</v>
      </c>
      <c r="D137" s="91">
        <v>9079</v>
      </c>
      <c r="E137"/>
      <c r="F137" t="s">
        <v>2608</v>
      </c>
      <c r="G137" s="86">
        <v>44705</v>
      </c>
      <c r="H137" t="s">
        <v>1036</v>
      </c>
      <c r="I137" s="77">
        <v>7.53</v>
      </c>
      <c r="J137" t="s">
        <v>334</v>
      </c>
      <c r="K137" t="s">
        <v>102</v>
      </c>
      <c r="L137" s="78">
        <v>2.3699999999999999E-2</v>
      </c>
      <c r="M137" s="78">
        <v>2.7E-2</v>
      </c>
      <c r="N137" s="77">
        <v>715246.07</v>
      </c>
      <c r="O137" s="77">
        <v>104.18</v>
      </c>
      <c r="P137" s="77">
        <v>745.14335572599998</v>
      </c>
      <c r="Q137" s="78">
        <v>5.5999999999999999E-3</v>
      </c>
      <c r="R137" s="78">
        <v>5.9999999999999995E-4</v>
      </c>
      <c r="W137" s="92"/>
      <c r="Y137" s="93"/>
    </row>
    <row r="138" spans="2:25">
      <c r="B138" t="s">
        <v>3565</v>
      </c>
      <c r="C138" t="s">
        <v>2603</v>
      </c>
      <c r="D138" s="91">
        <v>9017</v>
      </c>
      <c r="E138"/>
      <c r="F138" t="s">
        <v>2608</v>
      </c>
      <c r="G138" s="86">
        <v>44651</v>
      </c>
      <c r="H138" t="s">
        <v>1036</v>
      </c>
      <c r="I138" s="77">
        <v>7.63</v>
      </c>
      <c r="J138" t="s">
        <v>334</v>
      </c>
      <c r="K138" t="s">
        <v>102</v>
      </c>
      <c r="L138" s="78">
        <v>1.7999999999999999E-2</v>
      </c>
      <c r="M138" s="78">
        <v>3.8600000000000002E-2</v>
      </c>
      <c r="N138" s="77">
        <v>1752432.77</v>
      </c>
      <c r="O138" s="77">
        <v>92.54</v>
      </c>
      <c r="P138" s="77">
        <v>1621.701285358</v>
      </c>
      <c r="Q138" s="78">
        <v>1.21E-2</v>
      </c>
      <c r="R138" s="78">
        <v>1.1999999999999999E-3</v>
      </c>
      <c r="W138" s="92"/>
      <c r="Y138" s="93"/>
    </row>
    <row r="139" spans="2:25">
      <c r="B139" t="s">
        <v>3565</v>
      </c>
      <c r="C139" t="s">
        <v>2603</v>
      </c>
      <c r="D139" s="91">
        <v>9080</v>
      </c>
      <c r="E139"/>
      <c r="F139" t="s">
        <v>2608</v>
      </c>
      <c r="G139" s="86">
        <v>44705</v>
      </c>
      <c r="H139" t="s">
        <v>1036</v>
      </c>
      <c r="I139" s="77">
        <v>7.16</v>
      </c>
      <c r="J139" t="s">
        <v>334</v>
      </c>
      <c r="K139" t="s">
        <v>102</v>
      </c>
      <c r="L139" s="78">
        <v>2.3199999999999998E-2</v>
      </c>
      <c r="M139" s="78">
        <v>2.8299999999999999E-2</v>
      </c>
      <c r="N139" s="77">
        <v>508309.79</v>
      </c>
      <c r="O139" s="77">
        <v>103.01</v>
      </c>
      <c r="P139" s="77">
        <v>523.60991467899998</v>
      </c>
      <c r="Q139" s="78">
        <v>3.8999999999999998E-3</v>
      </c>
      <c r="R139" s="78">
        <v>4.0000000000000002E-4</v>
      </c>
      <c r="W139" s="92"/>
      <c r="Y139" s="93"/>
    </row>
    <row r="140" spans="2:25">
      <c r="B140" t="s">
        <v>3565</v>
      </c>
      <c r="C140" t="s">
        <v>2603</v>
      </c>
      <c r="D140" s="91">
        <v>9019</v>
      </c>
      <c r="E140"/>
      <c r="F140" t="s">
        <v>2608</v>
      </c>
      <c r="G140" s="86">
        <v>44651</v>
      </c>
      <c r="H140" t="s">
        <v>1036</v>
      </c>
      <c r="I140" s="77">
        <v>7.22</v>
      </c>
      <c r="J140" t="s">
        <v>334</v>
      </c>
      <c r="K140" t="s">
        <v>102</v>
      </c>
      <c r="L140" s="78">
        <v>1.8800000000000001E-2</v>
      </c>
      <c r="M140" s="78">
        <v>4.0099999999999997E-2</v>
      </c>
      <c r="N140" s="77">
        <v>1082527.57</v>
      </c>
      <c r="O140" s="77">
        <v>92.89</v>
      </c>
      <c r="P140" s="77">
        <v>1005.559859773</v>
      </c>
      <c r="Q140" s="78">
        <v>7.4999999999999997E-3</v>
      </c>
      <c r="R140" s="78">
        <v>8.0000000000000004E-4</v>
      </c>
      <c r="W140" s="92"/>
      <c r="Y140" s="93"/>
    </row>
    <row r="141" spans="2:25">
      <c r="B141" t="s">
        <v>3572</v>
      </c>
      <c r="C141" t="s">
        <v>2603</v>
      </c>
      <c r="D141" s="91">
        <v>371706</v>
      </c>
      <c r="E141"/>
      <c r="F141" t="s">
        <v>497</v>
      </c>
      <c r="G141" s="86">
        <v>42052</v>
      </c>
      <c r="H141" t="s">
        <v>149</v>
      </c>
      <c r="I141" s="77">
        <v>3.91</v>
      </c>
      <c r="J141" t="s">
        <v>687</v>
      </c>
      <c r="K141" t="s">
        <v>102</v>
      </c>
      <c r="L141" s="78">
        <v>2.98E-2</v>
      </c>
      <c r="M141" s="78">
        <v>2.3099999999999999E-2</v>
      </c>
      <c r="N141" s="77">
        <v>195721.15</v>
      </c>
      <c r="O141" s="77">
        <v>116.98</v>
      </c>
      <c r="P141" s="77">
        <v>228.95460127000001</v>
      </c>
      <c r="Q141" s="78">
        <v>1.6999999999999999E-3</v>
      </c>
      <c r="R141" s="78">
        <v>2.0000000000000001E-4</v>
      </c>
      <c r="W141" s="92"/>
      <c r="Y141" s="93"/>
    </row>
    <row r="142" spans="2:25">
      <c r="B142" t="s">
        <v>3571</v>
      </c>
      <c r="C142" t="s">
        <v>2606</v>
      </c>
      <c r="D142" s="91">
        <v>95350501</v>
      </c>
      <c r="E142"/>
      <c r="F142" t="s">
        <v>497</v>
      </c>
      <c r="G142" s="86">
        <v>41281</v>
      </c>
      <c r="H142" t="s">
        <v>149</v>
      </c>
      <c r="I142" s="77">
        <v>4.53</v>
      </c>
      <c r="J142" t="s">
        <v>687</v>
      </c>
      <c r="K142" t="s">
        <v>102</v>
      </c>
      <c r="L142" s="78">
        <v>5.3499999999999999E-2</v>
      </c>
      <c r="M142" s="78">
        <v>2.1999999999999999E-2</v>
      </c>
      <c r="N142" s="77">
        <v>65212.84</v>
      </c>
      <c r="O142" s="77">
        <v>130.07</v>
      </c>
      <c r="P142" s="77">
        <v>84.822340987999993</v>
      </c>
      <c r="Q142" s="78">
        <v>5.9999999999999995E-4</v>
      </c>
      <c r="R142" s="78">
        <v>1E-4</v>
      </c>
      <c r="W142" s="92"/>
      <c r="Y142" s="93"/>
    </row>
    <row r="143" spans="2:25">
      <c r="B143" t="s">
        <v>3571</v>
      </c>
      <c r="C143" t="s">
        <v>2606</v>
      </c>
      <c r="D143" s="91">
        <v>95350502</v>
      </c>
      <c r="E143"/>
      <c r="F143" t="s">
        <v>497</v>
      </c>
      <c r="G143" s="86">
        <v>41767</v>
      </c>
      <c r="H143" t="s">
        <v>149</v>
      </c>
      <c r="I143" s="77">
        <v>4.49</v>
      </c>
      <c r="J143" t="s">
        <v>687</v>
      </c>
      <c r="K143" t="s">
        <v>102</v>
      </c>
      <c r="L143" s="78">
        <v>5.3499999999999999E-2</v>
      </c>
      <c r="M143" s="78">
        <v>2.7900000000000001E-2</v>
      </c>
      <c r="N143" s="77">
        <v>11338.48</v>
      </c>
      <c r="O143" s="77">
        <v>124.87</v>
      </c>
      <c r="P143" s="77">
        <v>14.158359976</v>
      </c>
      <c r="Q143" s="78">
        <v>1E-4</v>
      </c>
      <c r="R143" s="78">
        <v>0</v>
      </c>
      <c r="W143" s="92"/>
      <c r="Y143" s="93"/>
    </row>
    <row r="144" spans="2:25">
      <c r="B144" t="s">
        <v>3571</v>
      </c>
      <c r="C144" t="s">
        <v>2606</v>
      </c>
      <c r="D144" s="91">
        <v>99001</v>
      </c>
      <c r="E144"/>
      <c r="F144" t="s">
        <v>497</v>
      </c>
      <c r="G144" s="86">
        <v>41269</v>
      </c>
      <c r="H144" t="s">
        <v>149</v>
      </c>
      <c r="I144" s="77">
        <v>4.53</v>
      </c>
      <c r="J144" t="s">
        <v>687</v>
      </c>
      <c r="K144" t="s">
        <v>102</v>
      </c>
      <c r="L144" s="78">
        <v>5.3499999999999999E-2</v>
      </c>
      <c r="M144" s="78">
        <v>2.1899999999999999E-2</v>
      </c>
      <c r="N144" s="77">
        <v>56313.24</v>
      </c>
      <c r="O144" s="77">
        <v>130.12</v>
      </c>
      <c r="P144" s="77">
        <v>73.274787888000006</v>
      </c>
      <c r="Q144" s="78">
        <v>5.0000000000000001E-4</v>
      </c>
      <c r="R144" s="78">
        <v>1E-4</v>
      </c>
      <c r="W144" s="92"/>
      <c r="Y144" s="93"/>
    </row>
    <row r="145" spans="2:25">
      <c r="B145" t="s">
        <v>3571</v>
      </c>
      <c r="C145" t="s">
        <v>2606</v>
      </c>
      <c r="D145" s="91">
        <v>95350102</v>
      </c>
      <c r="E145"/>
      <c r="F145" t="s">
        <v>497</v>
      </c>
      <c r="G145" s="86">
        <v>41767</v>
      </c>
      <c r="H145" t="s">
        <v>149</v>
      </c>
      <c r="I145" s="77">
        <v>4.49</v>
      </c>
      <c r="J145" t="s">
        <v>687</v>
      </c>
      <c r="K145" t="s">
        <v>102</v>
      </c>
      <c r="L145" s="78">
        <v>5.3499999999999999E-2</v>
      </c>
      <c r="M145" s="78">
        <v>2.7900000000000001E-2</v>
      </c>
      <c r="N145" s="77">
        <v>8873.6</v>
      </c>
      <c r="O145" s="77">
        <v>124.87</v>
      </c>
      <c r="P145" s="77">
        <v>11.080464320000001</v>
      </c>
      <c r="Q145" s="78">
        <v>1E-4</v>
      </c>
      <c r="R145" s="78">
        <v>0</v>
      </c>
      <c r="W145" s="92"/>
      <c r="Y145" s="93"/>
    </row>
    <row r="146" spans="2:25">
      <c r="B146" t="s">
        <v>3571</v>
      </c>
      <c r="C146" t="s">
        <v>2606</v>
      </c>
      <c r="D146" s="91">
        <v>99000</v>
      </c>
      <c r="E146"/>
      <c r="F146" t="s">
        <v>497</v>
      </c>
      <c r="G146" s="86">
        <v>41269</v>
      </c>
      <c r="H146" t="s">
        <v>149</v>
      </c>
      <c r="I146" s="77">
        <v>4.53</v>
      </c>
      <c r="J146" t="s">
        <v>687</v>
      </c>
      <c r="K146" t="s">
        <v>102</v>
      </c>
      <c r="L146" s="78">
        <v>5.3499999999999999E-2</v>
      </c>
      <c r="M146" s="78">
        <v>2.1899999999999999E-2</v>
      </c>
      <c r="N146" s="77">
        <v>59832.81</v>
      </c>
      <c r="O146" s="77">
        <v>130.12</v>
      </c>
      <c r="P146" s="77">
        <v>77.854452371999997</v>
      </c>
      <c r="Q146" s="78">
        <v>5.9999999999999995E-4</v>
      </c>
      <c r="R146" s="78">
        <v>1E-4</v>
      </c>
      <c r="W146" s="92"/>
      <c r="Y146" s="93"/>
    </row>
    <row r="147" spans="2:25">
      <c r="B147" t="s">
        <v>3571</v>
      </c>
      <c r="C147" t="s">
        <v>2606</v>
      </c>
      <c r="D147" s="91">
        <v>95350202</v>
      </c>
      <c r="E147"/>
      <c r="F147" t="s">
        <v>497</v>
      </c>
      <c r="G147" s="86">
        <v>41767</v>
      </c>
      <c r="H147" t="s">
        <v>149</v>
      </c>
      <c r="I147" s="77">
        <v>4.49</v>
      </c>
      <c r="J147" t="s">
        <v>687</v>
      </c>
      <c r="K147" t="s">
        <v>102</v>
      </c>
      <c r="L147" s="78">
        <v>5.3499999999999999E-2</v>
      </c>
      <c r="M147" s="78">
        <v>2.7900000000000001E-2</v>
      </c>
      <c r="N147" s="77">
        <v>11338.48</v>
      </c>
      <c r="O147" s="77">
        <v>124.87</v>
      </c>
      <c r="P147" s="77">
        <v>14.158359976</v>
      </c>
      <c r="Q147" s="78">
        <v>1E-4</v>
      </c>
      <c r="R147" s="78">
        <v>0</v>
      </c>
      <c r="W147" s="92"/>
      <c r="Y147" s="93"/>
    </row>
    <row r="148" spans="2:25">
      <c r="B148" t="s">
        <v>3571</v>
      </c>
      <c r="C148" t="s">
        <v>2606</v>
      </c>
      <c r="D148" s="91">
        <v>95350301</v>
      </c>
      <c r="E148"/>
      <c r="F148" t="s">
        <v>497</v>
      </c>
      <c r="G148" s="86">
        <v>41281</v>
      </c>
      <c r="H148" t="s">
        <v>149</v>
      </c>
      <c r="I148" s="77">
        <v>4.53</v>
      </c>
      <c r="J148" t="s">
        <v>687</v>
      </c>
      <c r="K148" t="s">
        <v>102</v>
      </c>
      <c r="L148" s="78">
        <v>5.3499999999999999E-2</v>
      </c>
      <c r="M148" s="78">
        <v>2.1999999999999999E-2</v>
      </c>
      <c r="N148" s="77">
        <v>75380.72</v>
      </c>
      <c r="O148" s="77">
        <v>130.07</v>
      </c>
      <c r="P148" s="77">
        <v>98.047702504</v>
      </c>
      <c r="Q148" s="78">
        <v>6.9999999999999999E-4</v>
      </c>
      <c r="R148" s="78">
        <v>1E-4</v>
      </c>
      <c r="W148" s="92"/>
      <c r="Y148" s="93"/>
    </row>
    <row r="149" spans="2:25">
      <c r="B149" t="s">
        <v>3571</v>
      </c>
      <c r="C149" t="s">
        <v>2606</v>
      </c>
      <c r="D149" s="91">
        <v>95350302</v>
      </c>
      <c r="E149"/>
      <c r="F149" t="s">
        <v>497</v>
      </c>
      <c r="G149" s="86">
        <v>41767</v>
      </c>
      <c r="H149" t="s">
        <v>149</v>
      </c>
      <c r="I149" s="77">
        <v>4.49</v>
      </c>
      <c r="J149" t="s">
        <v>687</v>
      </c>
      <c r="K149" t="s">
        <v>102</v>
      </c>
      <c r="L149" s="78">
        <v>5.3499999999999999E-2</v>
      </c>
      <c r="M149" s="78">
        <v>2.7900000000000001E-2</v>
      </c>
      <c r="N149" s="77">
        <v>13310.39</v>
      </c>
      <c r="O149" s="77">
        <v>124.87</v>
      </c>
      <c r="P149" s="77">
        <v>16.620683993</v>
      </c>
      <c r="Q149" s="78">
        <v>1E-4</v>
      </c>
      <c r="R149" s="78">
        <v>0</v>
      </c>
      <c r="W149" s="92"/>
      <c r="Y149" s="93"/>
    </row>
    <row r="150" spans="2:25">
      <c r="B150" t="s">
        <v>3571</v>
      </c>
      <c r="C150" t="s">
        <v>2606</v>
      </c>
      <c r="D150" s="91">
        <v>95350401</v>
      </c>
      <c r="E150"/>
      <c r="F150" t="s">
        <v>497</v>
      </c>
      <c r="G150" s="86">
        <v>41281</v>
      </c>
      <c r="H150" t="s">
        <v>149</v>
      </c>
      <c r="I150" s="77">
        <v>4.53</v>
      </c>
      <c r="J150" t="s">
        <v>687</v>
      </c>
      <c r="K150" t="s">
        <v>102</v>
      </c>
      <c r="L150" s="78">
        <v>5.3499999999999999E-2</v>
      </c>
      <c r="M150" s="78">
        <v>2.1999999999999999E-2</v>
      </c>
      <c r="N150" s="77">
        <v>54299.67</v>
      </c>
      <c r="O150" s="77">
        <v>130.07</v>
      </c>
      <c r="P150" s="77">
        <v>70.627580769000005</v>
      </c>
      <c r="Q150" s="78">
        <v>5.0000000000000001E-4</v>
      </c>
      <c r="R150" s="78">
        <v>1E-4</v>
      </c>
      <c r="W150" s="92"/>
      <c r="Y150" s="93"/>
    </row>
    <row r="151" spans="2:25">
      <c r="B151" t="s">
        <v>3571</v>
      </c>
      <c r="C151" t="s">
        <v>2606</v>
      </c>
      <c r="D151" s="91">
        <v>95350402</v>
      </c>
      <c r="E151"/>
      <c r="F151" t="s">
        <v>497</v>
      </c>
      <c r="G151" s="86">
        <v>41767</v>
      </c>
      <c r="H151" t="s">
        <v>149</v>
      </c>
      <c r="I151" s="77">
        <v>4.49</v>
      </c>
      <c r="J151" t="s">
        <v>687</v>
      </c>
      <c r="K151" t="s">
        <v>102</v>
      </c>
      <c r="L151" s="78">
        <v>5.3499999999999999E-2</v>
      </c>
      <c r="M151" s="78">
        <v>2.7900000000000001E-2</v>
      </c>
      <c r="N151" s="77">
        <v>10843.02</v>
      </c>
      <c r="O151" s="77">
        <v>124.87</v>
      </c>
      <c r="P151" s="77">
        <v>13.539679074</v>
      </c>
      <c r="Q151" s="78">
        <v>1E-4</v>
      </c>
      <c r="R151" s="78">
        <v>0</v>
      </c>
      <c r="W151" s="92"/>
      <c r="Y151" s="93"/>
    </row>
    <row r="152" spans="2:25">
      <c r="B152" t="s">
        <v>3568</v>
      </c>
      <c r="C152" t="s">
        <v>2603</v>
      </c>
      <c r="D152" s="91">
        <v>9533</v>
      </c>
      <c r="E152"/>
      <c r="F152" t="s">
        <v>2608</v>
      </c>
      <c r="G152" s="86">
        <v>45015</v>
      </c>
      <c r="H152" t="s">
        <v>1036</v>
      </c>
      <c r="I152" s="77">
        <v>3.88</v>
      </c>
      <c r="J152" t="s">
        <v>569</v>
      </c>
      <c r="K152" t="s">
        <v>102</v>
      </c>
      <c r="L152" s="78">
        <v>3.3599999999999998E-2</v>
      </c>
      <c r="M152" s="78">
        <v>3.4200000000000001E-2</v>
      </c>
      <c r="N152" s="77">
        <v>544838.42000000004</v>
      </c>
      <c r="O152" s="77">
        <v>102.86</v>
      </c>
      <c r="P152" s="77">
        <v>560.42079881200004</v>
      </c>
      <c r="Q152" s="78">
        <v>4.1999999999999997E-3</v>
      </c>
      <c r="R152" s="78">
        <v>4.0000000000000002E-4</v>
      </c>
      <c r="W152" s="92"/>
      <c r="Y152" s="93"/>
    </row>
    <row r="153" spans="2:25">
      <c r="B153" t="s">
        <v>3567</v>
      </c>
      <c r="C153" t="s">
        <v>2606</v>
      </c>
      <c r="D153" s="91">
        <v>9139</v>
      </c>
      <c r="E153"/>
      <c r="F153" t="s">
        <v>2608</v>
      </c>
      <c r="G153" s="86">
        <v>44748</v>
      </c>
      <c r="H153" t="s">
        <v>1036</v>
      </c>
      <c r="I153" s="77">
        <v>1.65</v>
      </c>
      <c r="J153" t="s">
        <v>334</v>
      </c>
      <c r="K153" t="s">
        <v>102</v>
      </c>
      <c r="L153" s="78">
        <v>7.5700000000000003E-2</v>
      </c>
      <c r="M153" s="78">
        <v>8.2100000000000006E-2</v>
      </c>
      <c r="N153" s="77">
        <v>4644330.55</v>
      </c>
      <c r="O153" s="77">
        <v>101.06</v>
      </c>
      <c r="P153" s="77">
        <v>4693.5604538300004</v>
      </c>
      <c r="Q153" s="78">
        <v>3.5099999999999999E-2</v>
      </c>
      <c r="R153" s="78">
        <v>3.5000000000000001E-3</v>
      </c>
      <c r="W153" s="92"/>
      <c r="Y153" s="93"/>
    </row>
    <row r="154" spans="2:25">
      <c r="B154" t="s">
        <v>3564</v>
      </c>
      <c r="C154" t="s">
        <v>2606</v>
      </c>
      <c r="D154" s="91">
        <v>71270</v>
      </c>
      <c r="E154"/>
      <c r="F154" t="s">
        <v>2608</v>
      </c>
      <c r="G154" s="86">
        <v>43631</v>
      </c>
      <c r="H154" t="s">
        <v>1036</v>
      </c>
      <c r="I154" s="77">
        <v>4.8499999999999996</v>
      </c>
      <c r="J154" t="s">
        <v>334</v>
      </c>
      <c r="K154" t="s">
        <v>102</v>
      </c>
      <c r="L154" s="78">
        <v>3.1E-2</v>
      </c>
      <c r="M154" s="78">
        <v>2.9499999999999998E-2</v>
      </c>
      <c r="N154" s="77">
        <v>351481.76</v>
      </c>
      <c r="O154" s="77">
        <v>112.15</v>
      </c>
      <c r="P154" s="77">
        <v>394.18679384000001</v>
      </c>
      <c r="Q154" s="78">
        <v>2.8999999999999998E-3</v>
      </c>
      <c r="R154" s="78">
        <v>2.9999999999999997E-4</v>
      </c>
      <c r="W154" s="92"/>
      <c r="Y154" s="93"/>
    </row>
    <row r="155" spans="2:25">
      <c r="B155" t="s">
        <v>3564</v>
      </c>
      <c r="C155" t="s">
        <v>2606</v>
      </c>
      <c r="D155" s="91">
        <v>71280</v>
      </c>
      <c r="E155"/>
      <c r="F155" t="s">
        <v>2608</v>
      </c>
      <c r="G155" s="86">
        <v>43634</v>
      </c>
      <c r="H155" t="s">
        <v>1036</v>
      </c>
      <c r="I155" s="77">
        <v>4.87</v>
      </c>
      <c r="J155" t="s">
        <v>334</v>
      </c>
      <c r="K155" t="s">
        <v>102</v>
      </c>
      <c r="L155" s="78">
        <v>2.4899999999999999E-2</v>
      </c>
      <c r="M155" s="78">
        <v>2.9600000000000001E-2</v>
      </c>
      <c r="N155" s="77">
        <v>147753.57999999999</v>
      </c>
      <c r="O155" s="77">
        <v>110.78</v>
      </c>
      <c r="P155" s="77">
        <v>163.68141592399999</v>
      </c>
      <c r="Q155" s="78">
        <v>1.1999999999999999E-3</v>
      </c>
      <c r="R155" s="78">
        <v>1E-4</v>
      </c>
      <c r="W155" s="92"/>
      <c r="Y155" s="93"/>
    </row>
    <row r="156" spans="2:25">
      <c r="B156" t="s">
        <v>3564</v>
      </c>
      <c r="C156" t="s">
        <v>2606</v>
      </c>
      <c r="D156" s="91">
        <v>71300</v>
      </c>
      <c r="E156"/>
      <c r="F156" t="s">
        <v>2608</v>
      </c>
      <c r="G156" s="86">
        <v>43634</v>
      </c>
      <c r="H156" t="s">
        <v>1036</v>
      </c>
      <c r="I156" s="77">
        <v>5.13</v>
      </c>
      <c r="J156" t="s">
        <v>334</v>
      </c>
      <c r="K156" t="s">
        <v>102</v>
      </c>
      <c r="L156" s="78">
        <v>3.5999999999999997E-2</v>
      </c>
      <c r="M156" s="78">
        <v>2.98E-2</v>
      </c>
      <c r="N156" s="77">
        <v>97869.2</v>
      </c>
      <c r="O156" s="77">
        <v>115.05</v>
      </c>
      <c r="P156" s="77">
        <v>112.5985146</v>
      </c>
      <c r="Q156" s="78">
        <v>8.0000000000000004E-4</v>
      </c>
      <c r="R156" s="78">
        <v>1E-4</v>
      </c>
      <c r="W156" s="92"/>
      <c r="Y156" s="93"/>
    </row>
    <row r="157" spans="2:25">
      <c r="B157" t="s">
        <v>3570</v>
      </c>
      <c r="C157" t="s">
        <v>2603</v>
      </c>
      <c r="D157" s="91">
        <v>311829</v>
      </c>
      <c r="E157"/>
      <c r="F157" t="s">
        <v>497</v>
      </c>
      <c r="G157" s="86">
        <v>40489</v>
      </c>
      <c r="H157" t="s">
        <v>149</v>
      </c>
      <c r="I157" s="77">
        <v>1.73</v>
      </c>
      <c r="J157" t="s">
        <v>334</v>
      </c>
      <c r="K157" t="s">
        <v>102</v>
      </c>
      <c r="L157" s="78">
        <v>5.7000000000000002E-2</v>
      </c>
      <c r="M157" s="78">
        <v>2.6499999999999999E-2</v>
      </c>
      <c r="N157" s="77">
        <v>95995.27</v>
      </c>
      <c r="O157" s="77">
        <v>125.9</v>
      </c>
      <c r="P157" s="77">
        <v>120.85804493000001</v>
      </c>
      <c r="Q157" s="78">
        <v>8.9999999999999998E-4</v>
      </c>
      <c r="R157" s="78">
        <v>1E-4</v>
      </c>
      <c r="W157" s="92"/>
      <c r="Y157" s="93"/>
    </row>
    <row r="158" spans="2:25">
      <c r="B158" s="83" t="s">
        <v>3574</v>
      </c>
      <c r="C158" t="s">
        <v>2603</v>
      </c>
      <c r="D158" s="91">
        <v>7491</v>
      </c>
      <c r="E158"/>
      <c r="F158" t="s">
        <v>935</v>
      </c>
      <c r="G158" s="86">
        <v>43899</v>
      </c>
      <c r="H158" t="s">
        <v>1036</v>
      </c>
      <c r="I158" s="77">
        <v>3.12</v>
      </c>
      <c r="J158" t="s">
        <v>127</v>
      </c>
      <c r="K158" t="s">
        <v>102</v>
      </c>
      <c r="L158" s="78">
        <v>1.2999999999999999E-2</v>
      </c>
      <c r="M158" s="78">
        <v>2.5499999999999998E-2</v>
      </c>
      <c r="N158" s="77">
        <v>377466.18</v>
      </c>
      <c r="O158" s="77">
        <v>107.23</v>
      </c>
      <c r="P158" s="77">
        <v>404.75698481400002</v>
      </c>
      <c r="Q158" s="78">
        <v>3.0000000000000001E-3</v>
      </c>
      <c r="R158" s="78">
        <v>2.9999999999999997E-4</v>
      </c>
      <c r="W158" s="92"/>
      <c r="Y158" s="93"/>
    </row>
    <row r="159" spans="2:25">
      <c r="B159" s="83" t="s">
        <v>3574</v>
      </c>
      <c r="C159" t="s">
        <v>2603</v>
      </c>
      <c r="D159" s="91">
        <v>7490</v>
      </c>
      <c r="E159"/>
      <c r="F159" t="s">
        <v>935</v>
      </c>
      <c r="G159" s="86">
        <v>43899</v>
      </c>
      <c r="H159" t="s">
        <v>1036</v>
      </c>
      <c r="I159" s="77">
        <v>2.98</v>
      </c>
      <c r="J159" t="s">
        <v>127</v>
      </c>
      <c r="K159" t="s">
        <v>102</v>
      </c>
      <c r="L159" s="78">
        <v>2.3900000000000001E-2</v>
      </c>
      <c r="M159" s="78">
        <v>5.4399999999999997E-2</v>
      </c>
      <c r="N159" s="77">
        <v>451035.55</v>
      </c>
      <c r="O159" s="77">
        <v>92.04</v>
      </c>
      <c r="P159" s="77">
        <v>415.13312022000002</v>
      </c>
      <c r="Q159" s="78">
        <v>3.0999999999999999E-3</v>
      </c>
      <c r="R159" s="78">
        <v>2.9999999999999997E-4</v>
      </c>
      <c r="W159" s="92"/>
      <c r="Y159" s="93"/>
    </row>
    <row r="160" spans="2:25">
      <c r="B160" t="s">
        <v>3580</v>
      </c>
      <c r="C160" t="s">
        <v>2606</v>
      </c>
      <c r="D160" s="91">
        <v>72971</v>
      </c>
      <c r="E160"/>
      <c r="F160" t="s">
        <v>563</v>
      </c>
      <c r="G160" s="86">
        <v>43801</v>
      </c>
      <c r="H160" t="s">
        <v>207</v>
      </c>
      <c r="I160" s="77">
        <v>4.5999999999999996</v>
      </c>
      <c r="J160" t="s">
        <v>345</v>
      </c>
      <c r="K160" t="s">
        <v>110</v>
      </c>
      <c r="L160" s="78">
        <v>2.3599999999999999E-2</v>
      </c>
      <c r="M160" s="78">
        <v>5.9299999999999999E-2</v>
      </c>
      <c r="N160" s="77">
        <v>722488.09</v>
      </c>
      <c r="O160" s="77">
        <v>86.08</v>
      </c>
      <c r="P160" s="77">
        <v>2523.43126199064</v>
      </c>
      <c r="Q160" s="78">
        <v>1.89E-2</v>
      </c>
      <c r="R160" s="78">
        <v>1.9E-3</v>
      </c>
      <c r="W160" s="92"/>
      <c r="Y160" s="93"/>
    </row>
    <row r="161" spans="2:25">
      <c r="B161" t="s">
        <v>3584</v>
      </c>
      <c r="C161" t="s">
        <v>2606</v>
      </c>
      <c r="D161" s="91">
        <v>9365</v>
      </c>
      <c r="E161"/>
      <c r="F161" t="s">
        <v>935</v>
      </c>
      <c r="G161" s="86">
        <v>44906</v>
      </c>
      <c r="H161" t="s">
        <v>1036</v>
      </c>
      <c r="I161" s="77">
        <v>1.99</v>
      </c>
      <c r="J161" t="s">
        <v>334</v>
      </c>
      <c r="K161" t="s">
        <v>102</v>
      </c>
      <c r="L161" s="78">
        <v>7.6799999999999993E-2</v>
      </c>
      <c r="M161" s="78">
        <v>7.6999999999999999E-2</v>
      </c>
      <c r="N161" s="77">
        <v>3256.01</v>
      </c>
      <c r="O161" s="77">
        <v>100.6</v>
      </c>
      <c r="P161" s="77">
        <v>3.2755460599999999</v>
      </c>
      <c r="Q161" s="78">
        <v>0</v>
      </c>
      <c r="R161" s="78">
        <v>0</v>
      </c>
      <c r="W161" s="92"/>
      <c r="Y161" s="93"/>
    </row>
    <row r="162" spans="2:25">
      <c r="B162" t="s">
        <v>3584</v>
      </c>
      <c r="C162" t="s">
        <v>2606</v>
      </c>
      <c r="D162" s="91">
        <v>9509</v>
      </c>
      <c r="E162"/>
      <c r="F162" t="s">
        <v>935</v>
      </c>
      <c r="G162" s="86">
        <v>44991</v>
      </c>
      <c r="H162" t="s">
        <v>1036</v>
      </c>
      <c r="I162" s="77">
        <v>1.99</v>
      </c>
      <c r="J162" t="s">
        <v>334</v>
      </c>
      <c r="K162" t="s">
        <v>102</v>
      </c>
      <c r="L162" s="78">
        <v>7.6799999999999993E-2</v>
      </c>
      <c r="M162" s="78">
        <v>7.3899999999999993E-2</v>
      </c>
      <c r="N162" s="77">
        <v>161028.23000000001</v>
      </c>
      <c r="O162" s="77">
        <v>101.18</v>
      </c>
      <c r="P162" s="77">
        <v>162.92836311400001</v>
      </c>
      <c r="Q162" s="78">
        <v>1.1999999999999999E-3</v>
      </c>
      <c r="R162" s="78">
        <v>1E-4</v>
      </c>
      <c r="W162" s="92"/>
      <c r="Y162" s="93"/>
    </row>
    <row r="163" spans="2:25">
      <c r="B163" t="s">
        <v>3584</v>
      </c>
      <c r="C163" t="s">
        <v>2606</v>
      </c>
      <c r="D163" s="91">
        <v>9316</v>
      </c>
      <c r="E163"/>
      <c r="F163" t="s">
        <v>935</v>
      </c>
      <c r="G163" s="86">
        <v>44885</v>
      </c>
      <c r="H163" t="s">
        <v>1036</v>
      </c>
      <c r="I163" s="77">
        <v>1.99</v>
      </c>
      <c r="J163" t="s">
        <v>334</v>
      </c>
      <c r="K163" t="s">
        <v>102</v>
      </c>
      <c r="L163" s="78">
        <v>7.6799999999999993E-2</v>
      </c>
      <c r="M163" s="78">
        <v>8.0500000000000002E-2</v>
      </c>
      <c r="N163" s="77">
        <v>1259741.8899999999</v>
      </c>
      <c r="O163" s="77">
        <v>99.96</v>
      </c>
      <c r="P163" s="77">
        <v>1259.2379932440001</v>
      </c>
      <c r="Q163" s="78">
        <v>9.4000000000000004E-3</v>
      </c>
      <c r="R163" s="78">
        <v>8.9999999999999998E-4</v>
      </c>
      <c r="W163" s="92"/>
      <c r="Y163" s="93"/>
    </row>
    <row r="164" spans="2:25">
      <c r="B164" t="s">
        <v>3578</v>
      </c>
      <c r="C164" t="s">
        <v>2606</v>
      </c>
      <c r="D164" s="91">
        <v>539178</v>
      </c>
      <c r="E164"/>
      <c r="F164" t="s">
        <v>570</v>
      </c>
      <c r="G164" s="86">
        <v>45015</v>
      </c>
      <c r="H164" t="s">
        <v>149</v>
      </c>
      <c r="I164" s="77">
        <v>5.09</v>
      </c>
      <c r="J164" t="s">
        <v>345</v>
      </c>
      <c r="K164" t="s">
        <v>102</v>
      </c>
      <c r="L164" s="78">
        <v>4.4999999999999998E-2</v>
      </c>
      <c r="M164" s="78">
        <v>3.8199999999999998E-2</v>
      </c>
      <c r="N164" s="77">
        <v>344202.11</v>
      </c>
      <c r="O164" s="77">
        <v>105.93</v>
      </c>
      <c r="P164" s="77">
        <v>364.613295123</v>
      </c>
      <c r="Q164" s="78">
        <v>2.7000000000000001E-3</v>
      </c>
      <c r="R164" s="78">
        <v>2.9999999999999997E-4</v>
      </c>
      <c r="W164" s="92"/>
      <c r="Y164" s="93"/>
    </row>
    <row r="165" spans="2:25">
      <c r="B165" t="s">
        <v>3581</v>
      </c>
      <c r="C165" t="s">
        <v>2606</v>
      </c>
      <c r="D165" s="91">
        <v>8405</v>
      </c>
      <c r="E165"/>
      <c r="F165" t="s">
        <v>570</v>
      </c>
      <c r="G165" s="86">
        <v>44322</v>
      </c>
      <c r="H165" t="s">
        <v>149</v>
      </c>
      <c r="I165" s="77">
        <v>8.41</v>
      </c>
      <c r="J165" t="s">
        <v>687</v>
      </c>
      <c r="K165" t="s">
        <v>102</v>
      </c>
      <c r="L165" s="78">
        <v>2.5600000000000001E-2</v>
      </c>
      <c r="M165" s="78">
        <v>4.6300000000000001E-2</v>
      </c>
      <c r="N165" s="77">
        <v>240940.39</v>
      </c>
      <c r="O165" s="77">
        <v>93.11</v>
      </c>
      <c r="P165" s="77">
        <v>224.339597129</v>
      </c>
      <c r="Q165" s="78">
        <v>1.6999999999999999E-3</v>
      </c>
      <c r="R165" s="78">
        <v>2.0000000000000001E-4</v>
      </c>
      <c r="W165" s="92"/>
      <c r="Y165" s="93"/>
    </row>
    <row r="166" spans="2:25">
      <c r="B166" t="s">
        <v>3581</v>
      </c>
      <c r="C166" t="s">
        <v>2606</v>
      </c>
      <c r="D166" s="91">
        <v>8581</v>
      </c>
      <c r="E166"/>
      <c r="F166" t="s">
        <v>570</v>
      </c>
      <c r="G166" s="86">
        <v>44418</v>
      </c>
      <c r="H166" t="s">
        <v>149</v>
      </c>
      <c r="I166" s="77">
        <v>8.52</v>
      </c>
      <c r="J166" t="s">
        <v>687</v>
      </c>
      <c r="K166" t="s">
        <v>102</v>
      </c>
      <c r="L166" s="78">
        <v>2.2700000000000001E-2</v>
      </c>
      <c r="M166" s="78">
        <v>4.4699999999999997E-2</v>
      </c>
      <c r="N166" s="77">
        <v>240114.84</v>
      </c>
      <c r="O166" s="77">
        <v>91.06</v>
      </c>
      <c r="P166" s="77">
        <v>218.648573304</v>
      </c>
      <c r="Q166" s="78">
        <v>1.6000000000000001E-3</v>
      </c>
      <c r="R166" s="78">
        <v>2.0000000000000001E-4</v>
      </c>
      <c r="W166" s="92"/>
      <c r="Y166" s="93"/>
    </row>
    <row r="167" spans="2:25">
      <c r="B167" t="s">
        <v>3581</v>
      </c>
      <c r="C167" t="s">
        <v>2606</v>
      </c>
      <c r="D167" s="91">
        <v>8761</v>
      </c>
      <c r="E167"/>
      <c r="F167" t="s">
        <v>570</v>
      </c>
      <c r="G167" s="86">
        <v>44530</v>
      </c>
      <c r="H167" t="s">
        <v>149</v>
      </c>
      <c r="I167" s="77">
        <v>8.58</v>
      </c>
      <c r="J167" t="s">
        <v>687</v>
      </c>
      <c r="K167" t="s">
        <v>102</v>
      </c>
      <c r="L167" s="78">
        <v>1.7899999999999999E-2</v>
      </c>
      <c r="M167" s="78">
        <v>4.7399999999999998E-2</v>
      </c>
      <c r="N167" s="77">
        <v>197857.39</v>
      </c>
      <c r="O167" s="77">
        <v>84.09</v>
      </c>
      <c r="P167" s="77">
        <v>166.37827925100001</v>
      </c>
      <c r="Q167" s="78">
        <v>1.1999999999999999E-3</v>
      </c>
      <c r="R167" s="78">
        <v>1E-4</v>
      </c>
      <c r="W167" s="92"/>
      <c r="Y167" s="93"/>
    </row>
    <row r="168" spans="2:25">
      <c r="B168" t="s">
        <v>3581</v>
      </c>
      <c r="C168" t="s">
        <v>2606</v>
      </c>
      <c r="D168" s="91">
        <v>8946</v>
      </c>
      <c r="E168"/>
      <c r="F168" t="s">
        <v>570</v>
      </c>
      <c r="G168" s="86">
        <v>44612</v>
      </c>
      <c r="H168" t="s">
        <v>149</v>
      </c>
      <c r="I168" s="77">
        <v>8.4</v>
      </c>
      <c r="J168" t="s">
        <v>687</v>
      </c>
      <c r="K168" t="s">
        <v>102</v>
      </c>
      <c r="L168" s="78">
        <v>2.3599999999999999E-2</v>
      </c>
      <c r="M168" s="78">
        <v>4.8099999999999997E-2</v>
      </c>
      <c r="N168" s="77">
        <v>232033.92000000001</v>
      </c>
      <c r="O168" s="77">
        <v>88.09</v>
      </c>
      <c r="P168" s="77">
        <v>204.398680128</v>
      </c>
      <c r="Q168" s="78">
        <v>1.5E-3</v>
      </c>
      <c r="R168" s="78">
        <v>2.0000000000000001E-4</v>
      </c>
      <c r="W168" s="92"/>
      <c r="Y168" s="93"/>
    </row>
    <row r="169" spans="2:25">
      <c r="B169" t="s">
        <v>3581</v>
      </c>
      <c r="C169" t="s">
        <v>2606</v>
      </c>
      <c r="D169" s="91">
        <v>9031</v>
      </c>
      <c r="E169"/>
      <c r="F169" t="s">
        <v>570</v>
      </c>
      <c r="G169" s="86">
        <v>44662</v>
      </c>
      <c r="H169" t="s">
        <v>149</v>
      </c>
      <c r="I169" s="77">
        <v>8.4499999999999993</v>
      </c>
      <c r="J169" t="s">
        <v>687</v>
      </c>
      <c r="K169" t="s">
        <v>102</v>
      </c>
      <c r="L169" s="78">
        <v>2.4E-2</v>
      </c>
      <c r="M169" s="78">
        <v>4.5999999999999999E-2</v>
      </c>
      <c r="N169" s="77">
        <v>264268.46000000002</v>
      </c>
      <c r="O169" s="77">
        <v>89.33</v>
      </c>
      <c r="P169" s="77">
        <v>236.07101531800001</v>
      </c>
      <c r="Q169" s="78">
        <v>1.8E-3</v>
      </c>
      <c r="R169" s="78">
        <v>2.0000000000000001E-4</v>
      </c>
      <c r="W169" s="92"/>
      <c r="Y169" s="93"/>
    </row>
    <row r="170" spans="2:25">
      <c r="B170" t="s">
        <v>3581</v>
      </c>
      <c r="C170" t="s">
        <v>2606</v>
      </c>
      <c r="D170" s="91">
        <v>9797</v>
      </c>
      <c r="E170"/>
      <c r="F170" t="s">
        <v>570</v>
      </c>
      <c r="G170" s="86">
        <v>45197</v>
      </c>
      <c r="H170" t="s">
        <v>149</v>
      </c>
      <c r="I170" s="77">
        <v>8.1999999999999993</v>
      </c>
      <c r="J170" t="s">
        <v>687</v>
      </c>
      <c r="K170" t="s">
        <v>102</v>
      </c>
      <c r="L170" s="78">
        <v>4.1200000000000001E-2</v>
      </c>
      <c r="M170" s="78">
        <v>4.48E-2</v>
      </c>
      <c r="N170" s="77">
        <v>124194.07</v>
      </c>
      <c r="O170" s="77">
        <v>100</v>
      </c>
      <c r="P170" s="77">
        <v>124.19407</v>
      </c>
      <c r="Q170" s="78">
        <v>8.9999999999999998E-4</v>
      </c>
      <c r="R170" s="78">
        <v>1E-4</v>
      </c>
      <c r="W170" s="92"/>
      <c r="Y170" s="93"/>
    </row>
    <row r="171" spans="2:25">
      <c r="B171" t="s">
        <v>3581</v>
      </c>
      <c r="C171" t="s">
        <v>2606</v>
      </c>
      <c r="D171" s="91">
        <v>7898</v>
      </c>
      <c r="E171"/>
      <c r="F171" t="s">
        <v>570</v>
      </c>
      <c r="G171" s="86">
        <v>44074</v>
      </c>
      <c r="H171" t="s">
        <v>149</v>
      </c>
      <c r="I171" s="77">
        <v>8.6</v>
      </c>
      <c r="J171" t="s">
        <v>687</v>
      </c>
      <c r="K171" t="s">
        <v>102</v>
      </c>
      <c r="L171" s="78">
        <v>2.35E-2</v>
      </c>
      <c r="M171" s="78">
        <v>4.1099999999999998E-2</v>
      </c>
      <c r="N171" s="77">
        <v>418364.14</v>
      </c>
      <c r="O171" s="77">
        <v>95.92</v>
      </c>
      <c r="P171" s="77">
        <v>401.29488308800001</v>
      </c>
      <c r="Q171" s="78">
        <v>3.0000000000000001E-3</v>
      </c>
      <c r="R171" s="78">
        <v>2.9999999999999997E-4</v>
      </c>
      <c r="W171" s="92"/>
      <c r="Y171" s="93"/>
    </row>
    <row r="172" spans="2:25">
      <c r="B172" t="s">
        <v>3581</v>
      </c>
      <c r="C172" t="s">
        <v>2606</v>
      </c>
      <c r="D172" s="91">
        <v>8154</v>
      </c>
      <c r="E172"/>
      <c r="F172" t="s">
        <v>570</v>
      </c>
      <c r="G172" s="86">
        <v>44189</v>
      </c>
      <c r="H172" t="s">
        <v>149</v>
      </c>
      <c r="I172" s="77">
        <v>8.51</v>
      </c>
      <c r="J172" t="s">
        <v>687</v>
      </c>
      <c r="K172" t="s">
        <v>102</v>
      </c>
      <c r="L172" s="78">
        <v>2.47E-2</v>
      </c>
      <c r="M172" s="78">
        <v>4.36E-2</v>
      </c>
      <c r="N172" s="77">
        <v>52339.65</v>
      </c>
      <c r="O172" s="77">
        <v>95.05</v>
      </c>
      <c r="P172" s="77">
        <v>49.748837324999997</v>
      </c>
      <c r="Q172" s="78">
        <v>4.0000000000000002E-4</v>
      </c>
      <c r="R172" s="78">
        <v>0</v>
      </c>
      <c r="W172" s="92"/>
      <c r="Y172" s="93"/>
    </row>
    <row r="173" spans="2:25">
      <c r="B173" t="s">
        <v>3581</v>
      </c>
      <c r="C173" t="s">
        <v>2606</v>
      </c>
      <c r="D173" s="91">
        <v>9796</v>
      </c>
      <c r="E173"/>
      <c r="F173" t="s">
        <v>570</v>
      </c>
      <c r="G173" s="86">
        <v>45197</v>
      </c>
      <c r="H173" t="s">
        <v>149</v>
      </c>
      <c r="I173" s="77">
        <v>8.1999999999999993</v>
      </c>
      <c r="J173" t="s">
        <v>687</v>
      </c>
      <c r="K173" t="s">
        <v>102</v>
      </c>
      <c r="L173" s="78">
        <v>4.1200000000000001E-2</v>
      </c>
      <c r="M173" s="78">
        <v>4.1799999999999997E-2</v>
      </c>
      <c r="N173" s="77">
        <v>4083.09</v>
      </c>
      <c r="O173" s="77">
        <v>100</v>
      </c>
      <c r="P173" s="77">
        <v>4.0830900000000003</v>
      </c>
      <c r="Q173" s="78">
        <v>0</v>
      </c>
      <c r="R173" s="78">
        <v>0</v>
      </c>
      <c r="W173" s="92"/>
      <c r="Y173" s="93"/>
    </row>
    <row r="174" spans="2:25">
      <c r="B174" t="s">
        <v>3587</v>
      </c>
      <c r="C174" t="s">
        <v>2603</v>
      </c>
      <c r="D174" s="91">
        <v>3364</v>
      </c>
      <c r="E174"/>
      <c r="F174" t="s">
        <v>563</v>
      </c>
      <c r="G174" s="86">
        <v>41639</v>
      </c>
      <c r="H174" t="s">
        <v>207</v>
      </c>
      <c r="I174" s="77">
        <v>0.26</v>
      </c>
      <c r="J174" t="s">
        <v>773</v>
      </c>
      <c r="K174" t="s">
        <v>102</v>
      </c>
      <c r="L174" s="78">
        <v>3.6999999999999998E-2</v>
      </c>
      <c r="M174" s="78">
        <v>6.9599999999999995E-2</v>
      </c>
      <c r="N174" s="77">
        <v>87908.64</v>
      </c>
      <c r="O174" s="77">
        <v>111.28</v>
      </c>
      <c r="P174" s="77">
        <v>97.824734591999999</v>
      </c>
      <c r="Q174" s="78">
        <v>6.9999999999999999E-4</v>
      </c>
      <c r="R174" s="78">
        <v>1E-4</v>
      </c>
      <c r="W174" s="92"/>
      <c r="Y174" s="93"/>
    </row>
    <row r="175" spans="2:25">
      <c r="B175" t="s">
        <v>3587</v>
      </c>
      <c r="C175" t="s">
        <v>2603</v>
      </c>
      <c r="D175" s="91">
        <v>458869</v>
      </c>
      <c r="E175"/>
      <c r="F175" t="s">
        <v>563</v>
      </c>
      <c r="G175" s="86">
        <v>42759</v>
      </c>
      <c r="H175" t="s">
        <v>207</v>
      </c>
      <c r="I175" s="77">
        <v>1.73</v>
      </c>
      <c r="J175" t="s">
        <v>773</v>
      </c>
      <c r="K175" t="s">
        <v>102</v>
      </c>
      <c r="L175" s="78">
        <v>3.8800000000000001E-2</v>
      </c>
      <c r="M175" s="78">
        <v>5.8099999999999999E-2</v>
      </c>
      <c r="N175" s="77">
        <v>265026.82</v>
      </c>
      <c r="O175" s="77">
        <v>97.57</v>
      </c>
      <c r="P175" s="77">
        <v>258.58666827399998</v>
      </c>
      <c r="Q175" s="78">
        <v>1.9E-3</v>
      </c>
      <c r="R175" s="78">
        <v>2.0000000000000001E-4</v>
      </c>
      <c r="W175" s="92"/>
      <c r="Y175" s="93"/>
    </row>
    <row r="176" spans="2:25">
      <c r="B176" t="s">
        <v>3587</v>
      </c>
      <c r="C176" t="s">
        <v>2603</v>
      </c>
      <c r="D176" s="91">
        <v>458870</v>
      </c>
      <c r="E176"/>
      <c r="F176" t="s">
        <v>563</v>
      </c>
      <c r="G176" s="86">
        <v>42759</v>
      </c>
      <c r="H176" t="s">
        <v>207</v>
      </c>
      <c r="I176" s="77">
        <v>1.69</v>
      </c>
      <c r="J176" t="s">
        <v>773</v>
      </c>
      <c r="K176" t="s">
        <v>102</v>
      </c>
      <c r="L176" s="78">
        <v>7.0499999999999993E-2</v>
      </c>
      <c r="M176" s="78">
        <v>7.17E-2</v>
      </c>
      <c r="N176" s="77">
        <v>265026.82</v>
      </c>
      <c r="O176" s="77">
        <v>101.25</v>
      </c>
      <c r="P176" s="77">
        <v>268.33965525000002</v>
      </c>
      <c r="Q176" s="78">
        <v>2E-3</v>
      </c>
      <c r="R176" s="78">
        <v>2.0000000000000001E-4</v>
      </c>
      <c r="W176" s="92"/>
      <c r="Y176" s="93"/>
    </row>
    <row r="177" spans="2:25">
      <c r="B177" t="s">
        <v>3587</v>
      </c>
      <c r="C177" t="s">
        <v>2603</v>
      </c>
      <c r="D177" s="91">
        <v>364477</v>
      </c>
      <c r="E177"/>
      <c r="F177" t="s">
        <v>563</v>
      </c>
      <c r="G177" s="86">
        <v>42004</v>
      </c>
      <c r="H177" t="s">
        <v>207</v>
      </c>
      <c r="I177" s="77">
        <v>0.74</v>
      </c>
      <c r="J177" t="s">
        <v>773</v>
      </c>
      <c r="K177" t="s">
        <v>102</v>
      </c>
      <c r="L177" s="78">
        <v>3.6999999999999998E-2</v>
      </c>
      <c r="M177" s="78">
        <v>0.10879999999999999</v>
      </c>
      <c r="N177" s="77">
        <v>87908.64</v>
      </c>
      <c r="O177" s="77">
        <v>106.86</v>
      </c>
      <c r="P177" s="77">
        <v>93.939172704000001</v>
      </c>
      <c r="Q177" s="78">
        <v>6.9999999999999999E-4</v>
      </c>
      <c r="R177" s="78">
        <v>1E-4</v>
      </c>
      <c r="W177" s="92"/>
      <c r="Y177" s="93"/>
    </row>
    <row r="178" spans="2:25">
      <c r="B178" t="s">
        <v>3586</v>
      </c>
      <c r="C178" t="s">
        <v>2606</v>
      </c>
      <c r="D178" s="91">
        <v>451305</v>
      </c>
      <c r="E178"/>
      <c r="F178" t="s">
        <v>935</v>
      </c>
      <c r="G178" s="86">
        <v>42521</v>
      </c>
      <c r="H178" t="s">
        <v>1036</v>
      </c>
      <c r="I178" s="77">
        <v>1.37</v>
      </c>
      <c r="J178" t="s">
        <v>127</v>
      </c>
      <c r="K178" t="s">
        <v>102</v>
      </c>
      <c r="L178" s="78">
        <v>2.3E-2</v>
      </c>
      <c r="M178" s="78">
        <v>3.9E-2</v>
      </c>
      <c r="N178" s="77">
        <v>43647.76</v>
      </c>
      <c r="O178" s="77">
        <v>110.83</v>
      </c>
      <c r="P178" s="77">
        <v>48.374812407999997</v>
      </c>
      <c r="Q178" s="78">
        <v>4.0000000000000002E-4</v>
      </c>
      <c r="R178" s="78">
        <v>0</v>
      </c>
      <c r="W178" s="92"/>
      <c r="Y178" s="93"/>
    </row>
    <row r="179" spans="2:25">
      <c r="B179" t="s">
        <v>3586</v>
      </c>
      <c r="C179" t="s">
        <v>2606</v>
      </c>
      <c r="D179" s="91">
        <v>451301</v>
      </c>
      <c r="E179"/>
      <c r="F179" t="s">
        <v>935</v>
      </c>
      <c r="G179" s="86">
        <v>42474</v>
      </c>
      <c r="H179" t="s">
        <v>1036</v>
      </c>
      <c r="I179" s="77">
        <v>0.36</v>
      </c>
      <c r="J179" t="s">
        <v>127</v>
      </c>
      <c r="K179" t="s">
        <v>102</v>
      </c>
      <c r="L179" s="78">
        <v>3.1800000000000002E-2</v>
      </c>
      <c r="M179" s="78">
        <v>7.1199999999999999E-2</v>
      </c>
      <c r="N179" s="77">
        <v>89126.88</v>
      </c>
      <c r="O179" s="77">
        <v>98.78</v>
      </c>
      <c r="P179" s="77">
        <v>88.039532063999999</v>
      </c>
      <c r="Q179" s="78">
        <v>6.9999999999999999E-4</v>
      </c>
      <c r="R179" s="78">
        <v>1E-4</v>
      </c>
      <c r="W179" s="92"/>
      <c r="Y179" s="93"/>
    </row>
    <row r="180" spans="2:25">
      <c r="B180" t="s">
        <v>3586</v>
      </c>
      <c r="C180" t="s">
        <v>2606</v>
      </c>
      <c r="D180" s="91">
        <v>451304</v>
      </c>
      <c r="E180"/>
      <c r="F180" t="s">
        <v>935</v>
      </c>
      <c r="G180" s="86">
        <v>42474</v>
      </c>
      <c r="H180" t="s">
        <v>1036</v>
      </c>
      <c r="I180" s="77">
        <v>0.36</v>
      </c>
      <c r="J180" t="s">
        <v>127</v>
      </c>
      <c r="K180" t="s">
        <v>102</v>
      </c>
      <c r="L180" s="78">
        <v>6.8500000000000005E-2</v>
      </c>
      <c r="M180" s="78">
        <v>6.4199999999999993E-2</v>
      </c>
      <c r="N180" s="77">
        <v>86896.33</v>
      </c>
      <c r="O180" s="77">
        <v>100.46</v>
      </c>
      <c r="P180" s="77">
        <v>87.296053118000003</v>
      </c>
      <c r="Q180" s="78">
        <v>6.9999999999999999E-4</v>
      </c>
      <c r="R180" s="78">
        <v>1E-4</v>
      </c>
      <c r="W180" s="92"/>
      <c r="Y180" s="93"/>
    </row>
    <row r="181" spans="2:25">
      <c r="B181" t="s">
        <v>3586</v>
      </c>
      <c r="C181" t="s">
        <v>2606</v>
      </c>
      <c r="D181" s="91">
        <v>451302</v>
      </c>
      <c r="E181"/>
      <c r="F181" t="s">
        <v>935</v>
      </c>
      <c r="G181" s="86">
        <v>42562</v>
      </c>
      <c r="H181" t="s">
        <v>1036</v>
      </c>
      <c r="I181" s="77">
        <v>1.36</v>
      </c>
      <c r="J181" t="s">
        <v>127</v>
      </c>
      <c r="K181" t="s">
        <v>102</v>
      </c>
      <c r="L181" s="78">
        <v>3.3700000000000001E-2</v>
      </c>
      <c r="M181" s="78">
        <v>6.83E-2</v>
      </c>
      <c r="N181" s="77">
        <v>54172.79</v>
      </c>
      <c r="O181" s="77">
        <v>95.78</v>
      </c>
      <c r="P181" s="77">
        <v>51.886698262000003</v>
      </c>
      <c r="Q181" s="78">
        <v>4.0000000000000002E-4</v>
      </c>
      <c r="R181" s="78">
        <v>0</v>
      </c>
      <c r="W181" s="92"/>
      <c r="Y181" s="93"/>
    </row>
    <row r="182" spans="2:25">
      <c r="B182" t="s">
        <v>3586</v>
      </c>
      <c r="C182" t="s">
        <v>2606</v>
      </c>
      <c r="D182" s="91">
        <v>454754</v>
      </c>
      <c r="E182"/>
      <c r="F182" t="s">
        <v>935</v>
      </c>
      <c r="G182" s="86">
        <v>42710</v>
      </c>
      <c r="H182" t="s">
        <v>1036</v>
      </c>
      <c r="I182" s="77">
        <v>1.54</v>
      </c>
      <c r="J182" t="s">
        <v>127</v>
      </c>
      <c r="K182" t="s">
        <v>102</v>
      </c>
      <c r="L182" s="78">
        <v>3.8399999999999997E-2</v>
      </c>
      <c r="M182" s="78">
        <v>6.7599999999999993E-2</v>
      </c>
      <c r="N182" s="77">
        <v>35267.56</v>
      </c>
      <c r="O182" s="77">
        <v>96</v>
      </c>
      <c r="P182" s="77">
        <v>33.856857599999998</v>
      </c>
      <c r="Q182" s="78">
        <v>2.9999999999999997E-4</v>
      </c>
      <c r="R182" s="78">
        <v>0</v>
      </c>
      <c r="W182" s="92"/>
      <c r="Y182" s="93"/>
    </row>
    <row r="183" spans="2:25">
      <c r="B183" t="s">
        <v>3586</v>
      </c>
      <c r="C183" t="s">
        <v>2606</v>
      </c>
      <c r="D183" s="91">
        <v>454874</v>
      </c>
      <c r="E183"/>
      <c r="F183" t="s">
        <v>935</v>
      </c>
      <c r="G183" s="86">
        <v>42717</v>
      </c>
      <c r="H183" t="s">
        <v>1036</v>
      </c>
      <c r="I183" s="77">
        <v>1.54</v>
      </c>
      <c r="J183" t="s">
        <v>127</v>
      </c>
      <c r="K183" t="s">
        <v>102</v>
      </c>
      <c r="L183" s="78">
        <v>3.85E-2</v>
      </c>
      <c r="M183" s="78">
        <v>6.7599999999999993E-2</v>
      </c>
      <c r="N183" s="77">
        <v>11796.26</v>
      </c>
      <c r="O183" s="77">
        <v>96.02</v>
      </c>
      <c r="P183" s="77">
        <v>11.326768852000001</v>
      </c>
      <c r="Q183" s="78">
        <v>1E-4</v>
      </c>
      <c r="R183" s="78">
        <v>0</v>
      </c>
      <c r="W183" s="92"/>
      <c r="Y183" s="93"/>
    </row>
    <row r="184" spans="2:25">
      <c r="B184" t="s">
        <v>3592</v>
      </c>
      <c r="C184" t="s">
        <v>2606</v>
      </c>
      <c r="D184" s="91">
        <v>462345</v>
      </c>
      <c r="E184"/>
      <c r="F184" t="s">
        <v>570</v>
      </c>
      <c r="G184" s="86">
        <v>42794</v>
      </c>
      <c r="H184" t="s">
        <v>149</v>
      </c>
      <c r="I184" s="77">
        <v>5.04</v>
      </c>
      <c r="J184" t="s">
        <v>687</v>
      </c>
      <c r="K184" t="s">
        <v>102</v>
      </c>
      <c r="L184" s="78">
        <v>2.9000000000000001E-2</v>
      </c>
      <c r="M184" s="78">
        <v>2.8500000000000001E-2</v>
      </c>
      <c r="N184" s="77">
        <v>753962</v>
      </c>
      <c r="O184" s="77">
        <v>116.33</v>
      </c>
      <c r="P184" s="77">
        <v>877.08399459999998</v>
      </c>
      <c r="Q184" s="78">
        <v>6.6E-3</v>
      </c>
      <c r="R184" s="78">
        <v>6.9999999999999999E-4</v>
      </c>
      <c r="W184" s="92"/>
      <c r="Y184" s="93"/>
    </row>
    <row r="185" spans="2:25">
      <c r="B185" t="s">
        <v>3577</v>
      </c>
      <c r="C185" t="s">
        <v>2606</v>
      </c>
      <c r="D185" s="91">
        <v>8171</v>
      </c>
      <c r="E185"/>
      <c r="F185" t="s">
        <v>570</v>
      </c>
      <c r="G185" s="86">
        <v>44200</v>
      </c>
      <c r="H185" t="s">
        <v>149</v>
      </c>
      <c r="I185" s="77">
        <v>7.47</v>
      </c>
      <c r="J185" t="s">
        <v>687</v>
      </c>
      <c r="K185" t="s">
        <v>102</v>
      </c>
      <c r="L185" s="78">
        <v>3.1E-2</v>
      </c>
      <c r="M185" s="78">
        <v>5.0599999999999999E-2</v>
      </c>
      <c r="N185" s="77">
        <v>38858.949999999997</v>
      </c>
      <c r="O185" s="77">
        <v>94.04</v>
      </c>
      <c r="P185" s="77">
        <v>36.542956580000002</v>
      </c>
      <c r="Q185" s="78">
        <v>2.9999999999999997E-4</v>
      </c>
      <c r="R185" s="78">
        <v>0</v>
      </c>
      <c r="W185" s="92"/>
      <c r="Y185" s="93"/>
    </row>
    <row r="186" spans="2:25">
      <c r="B186" t="s">
        <v>3577</v>
      </c>
      <c r="C186" t="s">
        <v>2606</v>
      </c>
      <c r="D186" s="91">
        <v>8362</v>
      </c>
      <c r="E186"/>
      <c r="F186" t="s">
        <v>570</v>
      </c>
      <c r="G186" s="86">
        <v>44290</v>
      </c>
      <c r="H186" t="s">
        <v>149</v>
      </c>
      <c r="I186" s="77">
        <v>7.39</v>
      </c>
      <c r="J186" t="s">
        <v>687</v>
      </c>
      <c r="K186" t="s">
        <v>102</v>
      </c>
      <c r="L186" s="78">
        <v>3.1E-2</v>
      </c>
      <c r="M186" s="78">
        <v>5.3999999999999999E-2</v>
      </c>
      <c r="N186" s="77">
        <v>74638.25</v>
      </c>
      <c r="O186" s="77">
        <v>91.69</v>
      </c>
      <c r="P186" s="77">
        <v>68.435811424999997</v>
      </c>
      <c r="Q186" s="78">
        <v>5.0000000000000001E-4</v>
      </c>
      <c r="R186" s="78">
        <v>1E-4</v>
      </c>
      <c r="W186" s="92"/>
      <c r="Y186" s="93"/>
    </row>
    <row r="187" spans="2:25">
      <c r="B187" t="s">
        <v>3577</v>
      </c>
      <c r="C187" t="s">
        <v>2606</v>
      </c>
      <c r="D187" s="91">
        <v>8698</v>
      </c>
      <c r="E187"/>
      <c r="F187" t="s">
        <v>570</v>
      </c>
      <c r="G187" s="86">
        <v>44496</v>
      </c>
      <c r="H187" t="s">
        <v>149</v>
      </c>
      <c r="I187" s="77">
        <v>6.86</v>
      </c>
      <c r="J187" t="s">
        <v>687</v>
      </c>
      <c r="K187" t="s">
        <v>102</v>
      </c>
      <c r="L187" s="78">
        <v>3.1E-2</v>
      </c>
      <c r="M187" s="78">
        <v>7.8200000000000006E-2</v>
      </c>
      <c r="N187" s="77">
        <v>83610.8</v>
      </c>
      <c r="O187" s="77">
        <v>76.25</v>
      </c>
      <c r="P187" s="77">
        <v>63.753234999999997</v>
      </c>
      <c r="Q187" s="78">
        <v>5.0000000000000001E-4</v>
      </c>
      <c r="R187" s="78">
        <v>0</v>
      </c>
      <c r="W187" s="92"/>
      <c r="Y187" s="93"/>
    </row>
    <row r="188" spans="2:25">
      <c r="B188" t="s">
        <v>3577</v>
      </c>
      <c r="C188" t="s">
        <v>2606</v>
      </c>
      <c r="D188" s="91">
        <v>8953</v>
      </c>
      <c r="E188"/>
      <c r="F188" t="s">
        <v>570</v>
      </c>
      <c r="G188" s="86">
        <v>44615</v>
      </c>
      <c r="H188" t="s">
        <v>149</v>
      </c>
      <c r="I188" s="77">
        <v>7.08</v>
      </c>
      <c r="J188" t="s">
        <v>687</v>
      </c>
      <c r="K188" t="s">
        <v>102</v>
      </c>
      <c r="L188" s="78">
        <v>3.1E-2</v>
      </c>
      <c r="M188" s="78">
        <v>6.7400000000000002E-2</v>
      </c>
      <c r="N188" s="77">
        <v>101495.88</v>
      </c>
      <c r="O188" s="77">
        <v>81.42</v>
      </c>
      <c r="P188" s="77">
        <v>82.637945496</v>
      </c>
      <c r="Q188" s="78">
        <v>5.9999999999999995E-4</v>
      </c>
      <c r="R188" s="78">
        <v>1E-4</v>
      </c>
      <c r="W188" s="92"/>
      <c r="Y188" s="93"/>
    </row>
    <row r="189" spans="2:25">
      <c r="B189" t="s">
        <v>3577</v>
      </c>
      <c r="C189" t="s">
        <v>2606</v>
      </c>
      <c r="D189" s="91">
        <v>9146</v>
      </c>
      <c r="E189"/>
      <c r="F189" t="s">
        <v>570</v>
      </c>
      <c r="G189" s="86">
        <v>44753</v>
      </c>
      <c r="H189" t="s">
        <v>149</v>
      </c>
      <c r="I189" s="77">
        <v>7.65</v>
      </c>
      <c r="J189" t="s">
        <v>687</v>
      </c>
      <c r="K189" t="s">
        <v>102</v>
      </c>
      <c r="L189" s="78">
        <v>3.2599999999999997E-2</v>
      </c>
      <c r="M189" s="78">
        <v>4.1099999999999998E-2</v>
      </c>
      <c r="N189" s="77">
        <v>149827.26</v>
      </c>
      <c r="O189" s="77">
        <v>96.63</v>
      </c>
      <c r="P189" s="77">
        <v>144.77808133799999</v>
      </c>
      <c r="Q189" s="78">
        <v>1.1000000000000001E-3</v>
      </c>
      <c r="R189" s="78">
        <v>1E-4</v>
      </c>
      <c r="W189" s="92"/>
      <c r="Y189" s="93"/>
    </row>
    <row r="190" spans="2:25">
      <c r="B190" t="s">
        <v>3577</v>
      </c>
      <c r="C190" t="s">
        <v>2606</v>
      </c>
      <c r="D190" s="91">
        <v>9458</v>
      </c>
      <c r="E190"/>
      <c r="F190" t="s">
        <v>570</v>
      </c>
      <c r="G190" s="86">
        <v>44959</v>
      </c>
      <c r="H190" t="s">
        <v>149</v>
      </c>
      <c r="I190" s="77">
        <v>7.53</v>
      </c>
      <c r="J190" t="s">
        <v>687</v>
      </c>
      <c r="K190" t="s">
        <v>102</v>
      </c>
      <c r="L190" s="78">
        <v>3.8100000000000002E-2</v>
      </c>
      <c r="M190" s="78">
        <v>4.24E-2</v>
      </c>
      <c r="N190" s="77">
        <v>72497.06</v>
      </c>
      <c r="O190" s="77">
        <v>97.67</v>
      </c>
      <c r="P190" s="77">
        <v>70.807878501999994</v>
      </c>
      <c r="Q190" s="78">
        <v>5.0000000000000001E-4</v>
      </c>
      <c r="R190" s="78">
        <v>1E-4</v>
      </c>
      <c r="W190" s="92"/>
      <c r="Y190" s="93"/>
    </row>
    <row r="191" spans="2:25">
      <c r="B191" t="s">
        <v>3577</v>
      </c>
      <c r="C191" t="s">
        <v>2606</v>
      </c>
      <c r="D191" s="91">
        <v>9713</v>
      </c>
      <c r="E191"/>
      <c r="F191" t="s">
        <v>570</v>
      </c>
      <c r="G191" s="86">
        <v>45153</v>
      </c>
      <c r="H191" t="s">
        <v>149</v>
      </c>
      <c r="I191" s="77">
        <v>7.42</v>
      </c>
      <c r="J191" t="s">
        <v>687</v>
      </c>
      <c r="K191" t="s">
        <v>102</v>
      </c>
      <c r="L191" s="78">
        <v>4.3200000000000002E-2</v>
      </c>
      <c r="M191" s="78">
        <v>4.3799999999999999E-2</v>
      </c>
      <c r="N191" s="77">
        <v>82371.42</v>
      </c>
      <c r="O191" s="77">
        <v>98.37</v>
      </c>
      <c r="P191" s="77">
        <v>81.028765854</v>
      </c>
      <c r="Q191" s="78">
        <v>5.9999999999999995E-4</v>
      </c>
      <c r="R191" s="78">
        <v>1E-4</v>
      </c>
      <c r="W191" s="92"/>
      <c r="Y191" s="93"/>
    </row>
    <row r="192" spans="2:25">
      <c r="B192" t="s">
        <v>3577</v>
      </c>
      <c r="C192" t="s">
        <v>2606</v>
      </c>
      <c r="D192" s="91">
        <v>6853</v>
      </c>
      <c r="E192"/>
      <c r="F192" t="s">
        <v>570</v>
      </c>
      <c r="G192" s="86">
        <v>43559</v>
      </c>
      <c r="H192" t="s">
        <v>149</v>
      </c>
      <c r="I192" s="77">
        <v>7.68</v>
      </c>
      <c r="J192" t="s">
        <v>687</v>
      </c>
      <c r="K192" t="s">
        <v>102</v>
      </c>
      <c r="L192" s="78">
        <v>3.7199999999999997E-2</v>
      </c>
      <c r="M192" s="78">
        <v>3.6799999999999999E-2</v>
      </c>
      <c r="N192" s="77">
        <v>236484.59</v>
      </c>
      <c r="O192" s="77">
        <v>109.18</v>
      </c>
      <c r="P192" s="77">
        <v>258.19387536199997</v>
      </c>
      <c r="Q192" s="78">
        <v>1.9E-3</v>
      </c>
      <c r="R192" s="78">
        <v>2.0000000000000001E-4</v>
      </c>
      <c r="W192" s="92"/>
      <c r="Y192" s="93"/>
    </row>
    <row r="193" spans="2:25">
      <c r="B193" t="s">
        <v>3577</v>
      </c>
      <c r="C193" t="s">
        <v>2606</v>
      </c>
      <c r="D193" s="91">
        <v>7573</v>
      </c>
      <c r="E193"/>
      <c r="F193" t="s">
        <v>570</v>
      </c>
      <c r="G193" s="86">
        <v>43924</v>
      </c>
      <c r="H193" t="s">
        <v>149</v>
      </c>
      <c r="I193" s="77">
        <v>7.89</v>
      </c>
      <c r="J193" t="s">
        <v>687</v>
      </c>
      <c r="K193" t="s">
        <v>102</v>
      </c>
      <c r="L193" s="78">
        <v>3.1399999999999997E-2</v>
      </c>
      <c r="M193" s="78">
        <v>3.2099999999999997E-2</v>
      </c>
      <c r="N193" s="77">
        <v>56014.42</v>
      </c>
      <c r="O193" s="77">
        <v>107.97</v>
      </c>
      <c r="P193" s="77">
        <v>60.478769274000001</v>
      </c>
      <c r="Q193" s="78">
        <v>5.0000000000000001E-4</v>
      </c>
      <c r="R193" s="78">
        <v>0</v>
      </c>
      <c r="W193" s="92"/>
      <c r="Y193" s="93"/>
    </row>
    <row r="194" spans="2:25">
      <c r="B194" t="s">
        <v>3577</v>
      </c>
      <c r="C194" t="s">
        <v>2606</v>
      </c>
      <c r="D194" s="91">
        <v>7801</v>
      </c>
      <c r="E194"/>
      <c r="F194" t="s">
        <v>570</v>
      </c>
      <c r="G194" s="86">
        <v>44015</v>
      </c>
      <c r="H194" t="s">
        <v>149</v>
      </c>
      <c r="I194" s="77">
        <v>7.67</v>
      </c>
      <c r="J194" t="s">
        <v>687</v>
      </c>
      <c r="K194" t="s">
        <v>102</v>
      </c>
      <c r="L194" s="78">
        <v>3.1E-2</v>
      </c>
      <c r="M194" s="78">
        <v>4.2000000000000003E-2</v>
      </c>
      <c r="N194" s="77">
        <v>46177.21</v>
      </c>
      <c r="O194" s="77">
        <v>100.16</v>
      </c>
      <c r="P194" s="77">
        <v>46.251093535999999</v>
      </c>
      <c r="Q194" s="78">
        <v>2.9999999999999997E-4</v>
      </c>
      <c r="R194" s="78">
        <v>0</v>
      </c>
      <c r="W194" s="92"/>
      <c r="Y194" s="93"/>
    </row>
    <row r="195" spans="2:25">
      <c r="B195" t="s">
        <v>3577</v>
      </c>
      <c r="C195" t="s">
        <v>2606</v>
      </c>
      <c r="D195" s="91">
        <v>7980</v>
      </c>
      <c r="E195"/>
      <c r="F195" t="s">
        <v>570</v>
      </c>
      <c r="G195" s="86">
        <v>44108</v>
      </c>
      <c r="H195" t="s">
        <v>149</v>
      </c>
      <c r="I195" s="77">
        <v>7.59</v>
      </c>
      <c r="J195" t="s">
        <v>687</v>
      </c>
      <c r="K195" t="s">
        <v>102</v>
      </c>
      <c r="L195" s="78">
        <v>3.1E-2</v>
      </c>
      <c r="M195" s="78">
        <v>4.5499999999999999E-2</v>
      </c>
      <c r="N195" s="77">
        <v>74899.66</v>
      </c>
      <c r="O195" s="77">
        <v>97.49</v>
      </c>
      <c r="P195" s="77">
        <v>73.019678533999993</v>
      </c>
      <c r="Q195" s="78">
        <v>5.0000000000000001E-4</v>
      </c>
      <c r="R195" s="78">
        <v>1E-4</v>
      </c>
      <c r="W195" s="92"/>
      <c r="Y195" s="93"/>
    </row>
    <row r="196" spans="2:25">
      <c r="B196" t="s">
        <v>3577</v>
      </c>
      <c r="C196" t="s">
        <v>2606</v>
      </c>
      <c r="D196" s="91">
        <v>510443</v>
      </c>
      <c r="E196"/>
      <c r="F196" t="s">
        <v>570</v>
      </c>
      <c r="G196" s="86">
        <v>43194</v>
      </c>
      <c r="H196" t="s">
        <v>149</v>
      </c>
      <c r="I196" s="77">
        <v>7.66</v>
      </c>
      <c r="J196" t="s">
        <v>687</v>
      </c>
      <c r="K196" t="s">
        <v>102</v>
      </c>
      <c r="L196" s="78">
        <v>3.7900000000000003E-2</v>
      </c>
      <c r="M196" s="78">
        <v>3.7499999999999999E-2</v>
      </c>
      <c r="N196" s="77">
        <v>52858.23</v>
      </c>
      <c r="O196" s="77">
        <v>110.58</v>
      </c>
      <c r="P196" s="77">
        <v>58.450630734000001</v>
      </c>
      <c r="Q196" s="78">
        <v>4.0000000000000002E-4</v>
      </c>
      <c r="R196" s="78">
        <v>0</v>
      </c>
      <c r="W196" s="92"/>
      <c r="Y196" s="93"/>
    </row>
    <row r="197" spans="2:25">
      <c r="B197" t="s">
        <v>3577</v>
      </c>
      <c r="C197" t="s">
        <v>2606</v>
      </c>
      <c r="D197" s="91">
        <v>520411</v>
      </c>
      <c r="E197"/>
      <c r="F197" t="s">
        <v>570</v>
      </c>
      <c r="G197" s="86">
        <v>43285</v>
      </c>
      <c r="H197" t="s">
        <v>149</v>
      </c>
      <c r="I197" s="77">
        <v>7.62</v>
      </c>
      <c r="J197" t="s">
        <v>687</v>
      </c>
      <c r="K197" t="s">
        <v>102</v>
      </c>
      <c r="L197" s="78">
        <v>4.0099999999999997E-2</v>
      </c>
      <c r="M197" s="78">
        <v>3.7600000000000001E-2</v>
      </c>
      <c r="N197" s="77">
        <v>70516.47</v>
      </c>
      <c r="O197" s="77">
        <v>111.04</v>
      </c>
      <c r="P197" s="77">
        <v>78.301488288000002</v>
      </c>
      <c r="Q197" s="78">
        <v>5.9999999999999995E-4</v>
      </c>
      <c r="R197" s="78">
        <v>1E-4</v>
      </c>
      <c r="W197" s="92"/>
      <c r="Y197" s="93"/>
    </row>
    <row r="198" spans="2:25">
      <c r="B198" t="s">
        <v>3577</v>
      </c>
      <c r="C198" t="s">
        <v>2606</v>
      </c>
      <c r="D198" s="91">
        <v>7192</v>
      </c>
      <c r="E198"/>
      <c r="F198" t="s">
        <v>570</v>
      </c>
      <c r="G198" s="86">
        <v>43742</v>
      </c>
      <c r="H198" t="s">
        <v>149</v>
      </c>
      <c r="I198" s="77">
        <v>7.58</v>
      </c>
      <c r="J198" t="s">
        <v>687</v>
      </c>
      <c r="K198" t="s">
        <v>102</v>
      </c>
      <c r="L198" s="78">
        <v>3.1E-2</v>
      </c>
      <c r="M198" s="78">
        <v>4.5900000000000003E-2</v>
      </c>
      <c r="N198" s="77">
        <v>275318.34999999998</v>
      </c>
      <c r="O198" s="77">
        <v>96.49</v>
      </c>
      <c r="P198" s="77">
        <v>265.65467591499998</v>
      </c>
      <c r="Q198" s="78">
        <v>2E-3</v>
      </c>
      <c r="R198" s="78">
        <v>2.0000000000000001E-4</v>
      </c>
      <c r="W198" s="92"/>
      <c r="Y198" s="93"/>
    </row>
    <row r="199" spans="2:25">
      <c r="B199" t="s">
        <v>3577</v>
      </c>
      <c r="C199" t="s">
        <v>2606</v>
      </c>
      <c r="D199" s="91">
        <v>525737</v>
      </c>
      <c r="E199"/>
      <c r="F199" t="s">
        <v>570</v>
      </c>
      <c r="G199" s="86">
        <v>43377</v>
      </c>
      <c r="H199" t="s">
        <v>149</v>
      </c>
      <c r="I199" s="77">
        <v>7.58</v>
      </c>
      <c r="J199" t="s">
        <v>687</v>
      </c>
      <c r="K199" t="s">
        <v>102</v>
      </c>
      <c r="L199" s="78">
        <v>3.9699999999999999E-2</v>
      </c>
      <c r="M199" s="78">
        <v>3.9399999999999998E-2</v>
      </c>
      <c r="N199" s="77">
        <v>140985.20000000001</v>
      </c>
      <c r="O199" s="77">
        <v>109.03</v>
      </c>
      <c r="P199" s="77">
        <v>153.71616356000001</v>
      </c>
      <c r="Q199" s="78">
        <v>1.1000000000000001E-3</v>
      </c>
      <c r="R199" s="78">
        <v>1E-4</v>
      </c>
      <c r="W199" s="92"/>
      <c r="Y199" s="93"/>
    </row>
    <row r="200" spans="2:25">
      <c r="B200" t="s">
        <v>3577</v>
      </c>
      <c r="C200" t="s">
        <v>2606</v>
      </c>
      <c r="D200" s="91">
        <v>475998</v>
      </c>
      <c r="E200"/>
      <c r="F200" t="s">
        <v>570</v>
      </c>
      <c r="G200" s="86">
        <v>42935</v>
      </c>
      <c r="H200" t="s">
        <v>149</v>
      </c>
      <c r="I200" s="77">
        <v>7.63</v>
      </c>
      <c r="J200" t="s">
        <v>687</v>
      </c>
      <c r="K200" t="s">
        <v>102</v>
      </c>
      <c r="L200" s="78">
        <v>4.0800000000000003E-2</v>
      </c>
      <c r="M200" s="78">
        <v>3.6600000000000001E-2</v>
      </c>
      <c r="N200" s="77">
        <v>215962.69</v>
      </c>
      <c r="O200" s="77">
        <v>113.79</v>
      </c>
      <c r="P200" s="77">
        <v>245.743944951</v>
      </c>
      <c r="Q200" s="78">
        <v>1.8E-3</v>
      </c>
      <c r="R200" s="78">
        <v>2.0000000000000001E-4</v>
      </c>
      <c r="W200" s="92"/>
      <c r="Y200" s="93"/>
    </row>
    <row r="201" spans="2:25">
      <c r="B201" t="s">
        <v>3577</v>
      </c>
      <c r="C201" t="s">
        <v>2606</v>
      </c>
      <c r="D201" s="91">
        <v>485027</v>
      </c>
      <c r="E201"/>
      <c r="F201" t="s">
        <v>570</v>
      </c>
      <c r="G201" s="86">
        <v>43011</v>
      </c>
      <c r="H201" t="s">
        <v>149</v>
      </c>
      <c r="I201" s="77">
        <v>7.65</v>
      </c>
      <c r="J201" t="s">
        <v>687</v>
      </c>
      <c r="K201" t="s">
        <v>102</v>
      </c>
      <c r="L201" s="78">
        <v>3.9E-2</v>
      </c>
      <c r="M201" s="78">
        <v>3.6799999999999999E-2</v>
      </c>
      <c r="N201" s="77">
        <v>46106.18</v>
      </c>
      <c r="O201" s="77">
        <v>111.85</v>
      </c>
      <c r="P201" s="77">
        <v>51.569762330000003</v>
      </c>
      <c r="Q201" s="78">
        <v>4.0000000000000002E-4</v>
      </c>
      <c r="R201" s="78">
        <v>0</v>
      </c>
      <c r="W201" s="92"/>
      <c r="Y201" s="93"/>
    </row>
    <row r="202" spans="2:25">
      <c r="B202" t="s">
        <v>3577</v>
      </c>
      <c r="C202" t="s">
        <v>2606</v>
      </c>
      <c r="D202" s="91">
        <v>494921</v>
      </c>
      <c r="E202"/>
      <c r="F202" t="s">
        <v>570</v>
      </c>
      <c r="G202" s="86">
        <v>43104</v>
      </c>
      <c r="H202" t="s">
        <v>149</v>
      </c>
      <c r="I202" s="77">
        <v>7.5</v>
      </c>
      <c r="J202" t="s">
        <v>687</v>
      </c>
      <c r="K202" t="s">
        <v>102</v>
      </c>
      <c r="L202" s="78">
        <v>3.8199999999999998E-2</v>
      </c>
      <c r="M202" s="78">
        <v>4.3700000000000003E-2</v>
      </c>
      <c r="N202" s="77">
        <v>81925.67</v>
      </c>
      <c r="O202" s="77">
        <v>105.57</v>
      </c>
      <c r="P202" s="77">
        <v>86.488929819000006</v>
      </c>
      <c r="Q202" s="78">
        <v>5.9999999999999995E-4</v>
      </c>
      <c r="R202" s="78">
        <v>1E-4</v>
      </c>
      <c r="W202" s="92"/>
      <c r="Y202" s="93"/>
    </row>
    <row r="203" spans="2:25">
      <c r="B203" t="s">
        <v>3577</v>
      </c>
      <c r="C203" t="s">
        <v>2606</v>
      </c>
      <c r="D203" s="91">
        <v>6685</v>
      </c>
      <c r="E203"/>
      <c r="F203" t="s">
        <v>570</v>
      </c>
      <c r="G203" s="86">
        <v>43469</v>
      </c>
      <c r="H203" t="s">
        <v>149</v>
      </c>
      <c r="I203" s="77">
        <v>7.67</v>
      </c>
      <c r="J203" t="s">
        <v>687</v>
      </c>
      <c r="K203" t="s">
        <v>102</v>
      </c>
      <c r="L203" s="78">
        <v>4.1700000000000001E-2</v>
      </c>
      <c r="M203" s="78">
        <v>3.4299999999999997E-2</v>
      </c>
      <c r="N203" s="77">
        <v>99592.84</v>
      </c>
      <c r="O203" s="77">
        <v>114.81</v>
      </c>
      <c r="P203" s="77">
        <v>114.342539604</v>
      </c>
      <c r="Q203" s="78">
        <v>8.9999999999999998E-4</v>
      </c>
      <c r="R203" s="78">
        <v>1E-4</v>
      </c>
      <c r="W203" s="92"/>
      <c r="Y203" s="93"/>
    </row>
    <row r="204" spans="2:25">
      <c r="B204" t="s">
        <v>3558</v>
      </c>
      <c r="C204" t="s">
        <v>2606</v>
      </c>
      <c r="D204" s="91">
        <v>4410</v>
      </c>
      <c r="E204"/>
      <c r="F204" t="s">
        <v>935</v>
      </c>
      <c r="G204" s="86">
        <v>42201</v>
      </c>
      <c r="H204" t="s">
        <v>1036</v>
      </c>
      <c r="I204" s="77">
        <v>4.72</v>
      </c>
      <c r="J204" t="s">
        <v>334</v>
      </c>
      <c r="K204" t="s">
        <v>102</v>
      </c>
      <c r="L204" s="78">
        <v>4.2000000000000003E-2</v>
      </c>
      <c r="M204" s="78">
        <v>3.3000000000000002E-2</v>
      </c>
      <c r="N204" s="77">
        <v>55854.06</v>
      </c>
      <c r="O204" s="77">
        <v>117.46</v>
      </c>
      <c r="P204" s="77">
        <v>65.606178876000001</v>
      </c>
      <c r="Q204" s="78">
        <v>5.0000000000000001E-4</v>
      </c>
      <c r="R204" s="78">
        <v>0</v>
      </c>
      <c r="W204" s="92"/>
      <c r="Y204" s="93"/>
    </row>
    <row r="205" spans="2:25">
      <c r="B205" t="s">
        <v>3558</v>
      </c>
      <c r="C205" t="s">
        <v>2606</v>
      </c>
      <c r="D205" s="91">
        <v>29991704</v>
      </c>
      <c r="E205"/>
      <c r="F205" t="s">
        <v>935</v>
      </c>
      <c r="G205" s="86">
        <v>44227</v>
      </c>
      <c r="H205" t="s">
        <v>1036</v>
      </c>
      <c r="I205" s="77">
        <v>5.1100000000000003</v>
      </c>
      <c r="J205" t="s">
        <v>334</v>
      </c>
      <c r="K205" t="s">
        <v>102</v>
      </c>
      <c r="L205" s="78">
        <v>0.06</v>
      </c>
      <c r="M205" s="78">
        <v>2.1600000000000001E-2</v>
      </c>
      <c r="N205" s="77">
        <v>798505.14</v>
      </c>
      <c r="O205" s="77">
        <v>140.91</v>
      </c>
      <c r="P205" s="77">
        <v>1125.1735927740001</v>
      </c>
      <c r="Q205" s="78">
        <v>8.3999999999999995E-3</v>
      </c>
      <c r="R205" s="78">
        <v>8.0000000000000004E-4</v>
      </c>
      <c r="Y205" s="93"/>
    </row>
    <row r="206" spans="2:25">
      <c r="B206" t="s">
        <v>3583</v>
      </c>
      <c r="C206" t="s">
        <v>2606</v>
      </c>
      <c r="D206" s="91">
        <v>8924</v>
      </c>
      <c r="E206"/>
      <c r="F206" t="s">
        <v>570</v>
      </c>
      <c r="G206" s="86">
        <v>44592</v>
      </c>
      <c r="H206" t="s">
        <v>149</v>
      </c>
      <c r="I206" s="77">
        <v>11.34</v>
      </c>
      <c r="J206" t="s">
        <v>687</v>
      </c>
      <c r="K206" t="s">
        <v>102</v>
      </c>
      <c r="L206" s="78">
        <v>2.75E-2</v>
      </c>
      <c r="M206" s="78">
        <v>4.2599999999999999E-2</v>
      </c>
      <c r="N206" s="77">
        <v>89952.9</v>
      </c>
      <c r="O206" s="77">
        <v>85.75</v>
      </c>
      <c r="P206" s="77">
        <v>77.134611750000005</v>
      </c>
      <c r="Q206" s="78">
        <v>5.9999999999999995E-4</v>
      </c>
      <c r="R206" s="78">
        <v>1E-4</v>
      </c>
      <c r="W206" s="92"/>
      <c r="Y206" s="93"/>
    </row>
    <row r="207" spans="2:25">
      <c r="B207" t="s">
        <v>3583</v>
      </c>
      <c r="C207" t="s">
        <v>2606</v>
      </c>
      <c r="D207" s="91">
        <v>9267</v>
      </c>
      <c r="E207"/>
      <c r="F207" t="s">
        <v>570</v>
      </c>
      <c r="G207" s="86">
        <v>44837</v>
      </c>
      <c r="H207" t="s">
        <v>149</v>
      </c>
      <c r="I207" s="77">
        <v>11.16</v>
      </c>
      <c r="J207" t="s">
        <v>687</v>
      </c>
      <c r="K207" t="s">
        <v>102</v>
      </c>
      <c r="L207" s="78">
        <v>3.9600000000000003E-2</v>
      </c>
      <c r="M207" s="78">
        <v>3.9100000000000003E-2</v>
      </c>
      <c r="N207" s="77">
        <v>79002.17</v>
      </c>
      <c r="O207" s="77">
        <v>99.22</v>
      </c>
      <c r="P207" s="77">
        <v>78.385953074</v>
      </c>
      <c r="Q207" s="78">
        <v>5.9999999999999995E-4</v>
      </c>
      <c r="R207" s="78">
        <v>1E-4</v>
      </c>
      <c r="W207" s="92"/>
      <c r="Y207" s="93"/>
    </row>
    <row r="208" spans="2:25">
      <c r="B208" t="s">
        <v>3583</v>
      </c>
      <c r="C208" t="s">
        <v>2606</v>
      </c>
      <c r="D208" s="91">
        <v>9592</v>
      </c>
      <c r="E208"/>
      <c r="F208" t="s">
        <v>570</v>
      </c>
      <c r="G208" s="86">
        <v>45076</v>
      </c>
      <c r="H208" t="s">
        <v>149</v>
      </c>
      <c r="I208" s="77">
        <v>10.98</v>
      </c>
      <c r="J208" t="s">
        <v>687</v>
      </c>
      <c r="K208" t="s">
        <v>102</v>
      </c>
      <c r="L208" s="78">
        <v>4.4900000000000002E-2</v>
      </c>
      <c r="M208" s="78">
        <v>4.1500000000000002E-2</v>
      </c>
      <c r="N208" s="77">
        <v>96104.57</v>
      </c>
      <c r="O208" s="77">
        <v>99.71</v>
      </c>
      <c r="P208" s="77">
        <v>95.825866747000006</v>
      </c>
      <c r="Q208" s="78">
        <v>6.9999999999999999E-4</v>
      </c>
      <c r="R208" s="78">
        <v>1E-4</v>
      </c>
      <c r="W208" s="92"/>
      <c r="Y208" s="93"/>
    </row>
    <row r="209" spans="2:25">
      <c r="B209" t="s">
        <v>3585</v>
      </c>
      <c r="C209" t="s">
        <v>2606</v>
      </c>
      <c r="D209" s="91">
        <v>392454</v>
      </c>
      <c r="E209"/>
      <c r="F209" t="s">
        <v>570</v>
      </c>
      <c r="G209" s="86">
        <v>42242</v>
      </c>
      <c r="H209" t="s">
        <v>149</v>
      </c>
      <c r="I209" s="77">
        <v>2.9</v>
      </c>
      <c r="J209" t="s">
        <v>112</v>
      </c>
      <c r="K209" t="s">
        <v>102</v>
      </c>
      <c r="L209" s="78">
        <v>2.3599999999999999E-2</v>
      </c>
      <c r="M209" s="78">
        <v>3.2399999999999998E-2</v>
      </c>
      <c r="N209" s="77">
        <v>468796.51</v>
      </c>
      <c r="O209" s="77">
        <v>109.22</v>
      </c>
      <c r="P209" s="77">
        <v>512.01954822200003</v>
      </c>
      <c r="Q209" s="78">
        <v>3.8E-3</v>
      </c>
      <c r="R209" s="78">
        <v>4.0000000000000002E-4</v>
      </c>
      <c r="W209" s="92"/>
      <c r="Y209" s="93"/>
    </row>
    <row r="210" spans="2:25">
      <c r="B210" t="s">
        <v>3588</v>
      </c>
      <c r="C210" t="s">
        <v>2603</v>
      </c>
      <c r="D210" s="91">
        <v>71340</v>
      </c>
      <c r="E210"/>
      <c r="F210" t="s">
        <v>570</v>
      </c>
      <c r="G210" s="86">
        <v>43705</v>
      </c>
      <c r="H210" t="s">
        <v>149</v>
      </c>
      <c r="I210" s="77">
        <v>5.12</v>
      </c>
      <c r="J210" t="s">
        <v>687</v>
      </c>
      <c r="K210" t="s">
        <v>102</v>
      </c>
      <c r="L210" s="78">
        <v>0.04</v>
      </c>
      <c r="M210" s="78">
        <v>3.6700000000000003E-2</v>
      </c>
      <c r="N210" s="77">
        <v>28337.45</v>
      </c>
      <c r="O210" s="77">
        <v>113.79</v>
      </c>
      <c r="P210" s="77">
        <v>32.245184354999999</v>
      </c>
      <c r="Q210" s="78">
        <v>2.0000000000000001E-4</v>
      </c>
      <c r="R210" s="78">
        <v>0</v>
      </c>
      <c r="W210" s="92"/>
      <c r="Y210" s="93"/>
    </row>
    <row r="211" spans="2:25">
      <c r="B211" t="s">
        <v>3588</v>
      </c>
      <c r="C211" t="s">
        <v>2603</v>
      </c>
      <c r="D211" s="91">
        <v>487742</v>
      </c>
      <c r="E211"/>
      <c r="F211" t="s">
        <v>570</v>
      </c>
      <c r="G211" s="86">
        <v>43256</v>
      </c>
      <c r="H211" t="s">
        <v>149</v>
      </c>
      <c r="I211" s="77">
        <v>5.13</v>
      </c>
      <c r="J211" t="s">
        <v>687</v>
      </c>
      <c r="K211" t="s">
        <v>102</v>
      </c>
      <c r="L211" s="78">
        <v>0.04</v>
      </c>
      <c r="M211" s="78">
        <v>3.5999999999999997E-2</v>
      </c>
      <c r="N211" s="77">
        <v>465581.84</v>
      </c>
      <c r="O211" s="77">
        <v>115.43</v>
      </c>
      <c r="P211" s="77">
        <v>537.421117912</v>
      </c>
      <c r="Q211" s="78">
        <v>4.0000000000000001E-3</v>
      </c>
      <c r="R211" s="78">
        <v>4.0000000000000002E-4</v>
      </c>
      <c r="W211" s="92"/>
      <c r="Y211" s="93"/>
    </row>
    <row r="212" spans="2:25">
      <c r="B212" t="s">
        <v>3590</v>
      </c>
      <c r="C212" t="s">
        <v>2606</v>
      </c>
      <c r="D212" s="91">
        <v>4565</v>
      </c>
      <c r="E212"/>
      <c r="F212" t="s">
        <v>570</v>
      </c>
      <c r="G212" s="86">
        <v>42326</v>
      </c>
      <c r="H212" t="s">
        <v>149</v>
      </c>
      <c r="I212" s="77">
        <v>6.31</v>
      </c>
      <c r="J212" t="s">
        <v>687</v>
      </c>
      <c r="K212" t="s">
        <v>102</v>
      </c>
      <c r="L212" s="78">
        <v>8.0500000000000002E-2</v>
      </c>
      <c r="M212" s="78">
        <v>7.4300000000000005E-2</v>
      </c>
      <c r="N212" s="77">
        <v>61842.66</v>
      </c>
      <c r="O212" s="77">
        <v>107.02</v>
      </c>
      <c r="P212" s="77">
        <v>66.184014731999994</v>
      </c>
      <c r="Q212" s="78">
        <v>5.0000000000000001E-4</v>
      </c>
      <c r="R212" s="78">
        <v>0</v>
      </c>
      <c r="W212" s="92"/>
      <c r="Y212" s="93"/>
    </row>
    <row r="213" spans="2:25">
      <c r="B213" t="s">
        <v>3590</v>
      </c>
      <c r="C213" t="s">
        <v>2606</v>
      </c>
      <c r="D213" s="91">
        <v>8380</v>
      </c>
      <c r="E213"/>
      <c r="F213" t="s">
        <v>570</v>
      </c>
      <c r="G213" s="86">
        <v>44294</v>
      </c>
      <c r="H213" t="s">
        <v>149</v>
      </c>
      <c r="I213" s="77">
        <v>7.68</v>
      </c>
      <c r="J213" t="s">
        <v>687</v>
      </c>
      <c r="K213" t="s">
        <v>102</v>
      </c>
      <c r="L213" s="78">
        <v>0.03</v>
      </c>
      <c r="M213" s="78">
        <v>4.2999999999999997E-2</v>
      </c>
      <c r="N213" s="77">
        <v>259708.35</v>
      </c>
      <c r="O213" s="77">
        <v>101.76</v>
      </c>
      <c r="P213" s="77">
        <v>264.27921695999999</v>
      </c>
      <c r="Q213" s="78">
        <v>2E-3</v>
      </c>
      <c r="R213" s="78">
        <v>2.0000000000000001E-4</v>
      </c>
      <c r="W213" s="92"/>
      <c r="Y213" s="93"/>
    </row>
    <row r="214" spans="2:25">
      <c r="B214" t="s">
        <v>3590</v>
      </c>
      <c r="C214" t="s">
        <v>2606</v>
      </c>
      <c r="D214" s="91">
        <v>439968</v>
      </c>
      <c r="E214"/>
      <c r="F214" t="s">
        <v>570</v>
      </c>
      <c r="G214" s="86">
        <v>42606</v>
      </c>
      <c r="H214" t="s">
        <v>149</v>
      </c>
      <c r="I214" s="77">
        <v>6.31</v>
      </c>
      <c r="J214" t="s">
        <v>687</v>
      </c>
      <c r="K214" t="s">
        <v>102</v>
      </c>
      <c r="L214" s="78">
        <v>8.0500000000000002E-2</v>
      </c>
      <c r="M214" s="78">
        <v>7.4300000000000005E-2</v>
      </c>
      <c r="N214" s="77">
        <v>260127.42</v>
      </c>
      <c r="O214" s="77">
        <v>107.02</v>
      </c>
      <c r="P214" s="77">
        <v>278.388364884</v>
      </c>
      <c r="Q214" s="78">
        <v>2.0999999999999999E-3</v>
      </c>
      <c r="R214" s="78">
        <v>2.0000000000000001E-4</v>
      </c>
      <c r="W214" s="92"/>
      <c r="Y214" s="93"/>
    </row>
    <row r="215" spans="2:25">
      <c r="B215" t="s">
        <v>3590</v>
      </c>
      <c r="C215" t="s">
        <v>2606</v>
      </c>
      <c r="D215" s="91">
        <v>445945</v>
      </c>
      <c r="E215"/>
      <c r="F215" t="s">
        <v>570</v>
      </c>
      <c r="G215" s="86">
        <v>42648</v>
      </c>
      <c r="H215" t="s">
        <v>149</v>
      </c>
      <c r="I215" s="77">
        <v>6.31</v>
      </c>
      <c r="J215" t="s">
        <v>687</v>
      </c>
      <c r="K215" t="s">
        <v>102</v>
      </c>
      <c r="L215" s="78">
        <v>8.0500000000000002E-2</v>
      </c>
      <c r="M215" s="78">
        <v>7.4300000000000005E-2</v>
      </c>
      <c r="N215" s="77">
        <v>238616.37</v>
      </c>
      <c r="O215" s="77">
        <v>107.02</v>
      </c>
      <c r="P215" s="77">
        <v>255.36723917399999</v>
      </c>
      <c r="Q215" s="78">
        <v>1.9E-3</v>
      </c>
      <c r="R215" s="78">
        <v>2.0000000000000001E-4</v>
      </c>
      <c r="W215" s="92"/>
      <c r="Y215" s="93"/>
    </row>
    <row r="216" spans="2:25">
      <c r="B216" t="s">
        <v>3590</v>
      </c>
      <c r="C216" t="s">
        <v>2606</v>
      </c>
      <c r="D216" s="91">
        <v>455056</v>
      </c>
      <c r="E216"/>
      <c r="F216" t="s">
        <v>570</v>
      </c>
      <c r="G216" s="86">
        <v>42718</v>
      </c>
      <c r="H216" t="s">
        <v>149</v>
      </c>
      <c r="I216" s="77">
        <v>6.31</v>
      </c>
      <c r="J216" t="s">
        <v>687</v>
      </c>
      <c r="K216" t="s">
        <v>102</v>
      </c>
      <c r="L216" s="78">
        <v>8.0500000000000002E-2</v>
      </c>
      <c r="M216" s="78">
        <v>7.4300000000000005E-2</v>
      </c>
      <c r="N216" s="77">
        <v>166715.26</v>
      </c>
      <c r="O216" s="77">
        <v>107.02</v>
      </c>
      <c r="P216" s="77">
        <v>178.418671252</v>
      </c>
      <c r="Q216" s="78">
        <v>1.2999999999999999E-3</v>
      </c>
      <c r="R216" s="78">
        <v>1E-4</v>
      </c>
      <c r="W216" s="92"/>
      <c r="Y216" s="93"/>
    </row>
    <row r="217" spans="2:25">
      <c r="B217" t="s">
        <v>3590</v>
      </c>
      <c r="C217" t="s">
        <v>2606</v>
      </c>
      <c r="D217" s="91">
        <v>472012</v>
      </c>
      <c r="E217"/>
      <c r="F217" t="s">
        <v>570</v>
      </c>
      <c r="G217" s="86">
        <v>42900</v>
      </c>
      <c r="H217" t="s">
        <v>149</v>
      </c>
      <c r="I217" s="77">
        <v>6.31</v>
      </c>
      <c r="J217" t="s">
        <v>687</v>
      </c>
      <c r="K217" t="s">
        <v>102</v>
      </c>
      <c r="L217" s="78">
        <v>8.0500000000000002E-2</v>
      </c>
      <c r="M217" s="78">
        <v>7.4300000000000005E-2</v>
      </c>
      <c r="N217" s="77">
        <v>197480.56</v>
      </c>
      <c r="O217" s="77">
        <v>107.02</v>
      </c>
      <c r="P217" s="77">
        <v>211.34369531199999</v>
      </c>
      <c r="Q217" s="78">
        <v>1.6000000000000001E-3</v>
      </c>
      <c r="R217" s="78">
        <v>2.0000000000000001E-4</v>
      </c>
      <c r="W217" s="92"/>
      <c r="Y217" s="93"/>
    </row>
    <row r="218" spans="2:25">
      <c r="B218" t="s">
        <v>3590</v>
      </c>
      <c r="C218" t="s">
        <v>2606</v>
      </c>
      <c r="D218" s="91">
        <v>490961</v>
      </c>
      <c r="E218"/>
      <c r="F218" t="s">
        <v>570</v>
      </c>
      <c r="G218" s="86">
        <v>43075</v>
      </c>
      <c r="H218" t="s">
        <v>149</v>
      </c>
      <c r="I218" s="77">
        <v>6.31</v>
      </c>
      <c r="J218" t="s">
        <v>687</v>
      </c>
      <c r="K218" t="s">
        <v>102</v>
      </c>
      <c r="L218" s="78">
        <v>8.0500000000000002E-2</v>
      </c>
      <c r="M218" s="78">
        <v>7.4300000000000005E-2</v>
      </c>
      <c r="N218" s="77">
        <v>122537.8</v>
      </c>
      <c r="O218" s="77">
        <v>107.02</v>
      </c>
      <c r="P218" s="77">
        <v>131.13995356000001</v>
      </c>
      <c r="Q218" s="78">
        <v>1E-3</v>
      </c>
      <c r="R218" s="78">
        <v>1E-4</v>
      </c>
      <c r="W218" s="92"/>
      <c r="Y218" s="93"/>
    </row>
    <row r="219" spans="2:25">
      <c r="B219" t="s">
        <v>3590</v>
      </c>
      <c r="C219" t="s">
        <v>2606</v>
      </c>
      <c r="D219" s="91">
        <v>520889</v>
      </c>
      <c r="E219"/>
      <c r="F219" t="s">
        <v>570</v>
      </c>
      <c r="G219" s="86">
        <v>43292</v>
      </c>
      <c r="H219" t="s">
        <v>149</v>
      </c>
      <c r="I219" s="77">
        <v>6.31</v>
      </c>
      <c r="J219" t="s">
        <v>687</v>
      </c>
      <c r="K219" t="s">
        <v>102</v>
      </c>
      <c r="L219" s="78">
        <v>8.0500000000000002E-2</v>
      </c>
      <c r="M219" s="78">
        <v>7.4300000000000005E-2</v>
      </c>
      <c r="N219" s="77">
        <v>334132.73</v>
      </c>
      <c r="O219" s="77">
        <v>107.02</v>
      </c>
      <c r="P219" s="77">
        <v>357.58884764599998</v>
      </c>
      <c r="Q219" s="78">
        <v>2.7000000000000001E-3</v>
      </c>
      <c r="R219" s="78">
        <v>2.9999999999999997E-4</v>
      </c>
      <c r="W219" s="92"/>
      <c r="Y219" s="93"/>
    </row>
    <row r="220" spans="2:25">
      <c r="B220" t="s">
        <v>3589</v>
      </c>
      <c r="C220" t="s">
        <v>2603</v>
      </c>
      <c r="D220" s="91">
        <v>414968</v>
      </c>
      <c r="E220"/>
      <c r="F220" t="s">
        <v>570</v>
      </c>
      <c r="G220" s="86">
        <v>42432</v>
      </c>
      <c r="H220" t="s">
        <v>149</v>
      </c>
      <c r="I220" s="77">
        <v>4.25</v>
      </c>
      <c r="J220" t="s">
        <v>687</v>
      </c>
      <c r="K220" t="s">
        <v>102</v>
      </c>
      <c r="L220" s="78">
        <v>2.5399999999999999E-2</v>
      </c>
      <c r="M220" s="78">
        <v>2.3800000000000002E-2</v>
      </c>
      <c r="N220" s="77">
        <v>289483.58</v>
      </c>
      <c r="O220" s="77">
        <v>115.22</v>
      </c>
      <c r="P220" s="77">
        <v>333.542980876</v>
      </c>
      <c r="Q220" s="78">
        <v>2.5000000000000001E-3</v>
      </c>
      <c r="R220" s="78">
        <v>2.9999999999999997E-4</v>
      </c>
      <c r="W220" s="92"/>
      <c r="Y220" s="93"/>
    </row>
    <row r="221" spans="2:25">
      <c r="B221" t="s">
        <v>3582</v>
      </c>
      <c r="C221" t="s">
        <v>2606</v>
      </c>
      <c r="D221" s="91">
        <v>8503</v>
      </c>
      <c r="E221"/>
      <c r="F221" t="s">
        <v>563</v>
      </c>
      <c r="G221" s="86">
        <v>44376</v>
      </c>
      <c r="H221" t="s">
        <v>207</v>
      </c>
      <c r="I221" s="77">
        <v>4.4800000000000004</v>
      </c>
      <c r="J221" t="s">
        <v>127</v>
      </c>
      <c r="K221" t="s">
        <v>102</v>
      </c>
      <c r="L221" s="78">
        <v>7.3999999999999996E-2</v>
      </c>
      <c r="M221" s="78">
        <v>7.8299999999999995E-2</v>
      </c>
      <c r="N221" s="77">
        <v>4214733.9000000004</v>
      </c>
      <c r="O221" s="77">
        <v>100.87</v>
      </c>
      <c r="P221" s="77">
        <v>4251.4020849299995</v>
      </c>
      <c r="Q221" s="78">
        <v>3.1800000000000002E-2</v>
      </c>
      <c r="R221" s="78">
        <v>3.2000000000000002E-3</v>
      </c>
      <c r="W221" s="92"/>
      <c r="Y221" s="93"/>
    </row>
    <row r="222" spans="2:25">
      <c r="B222" t="s">
        <v>3582</v>
      </c>
      <c r="C222" t="s">
        <v>2606</v>
      </c>
      <c r="D222" s="91">
        <v>8610</v>
      </c>
      <c r="E222"/>
      <c r="F222" t="s">
        <v>563</v>
      </c>
      <c r="G222" s="86">
        <v>44431</v>
      </c>
      <c r="H222" t="s">
        <v>207</v>
      </c>
      <c r="I222" s="77">
        <v>4.4800000000000004</v>
      </c>
      <c r="J222" t="s">
        <v>127</v>
      </c>
      <c r="K222" t="s">
        <v>102</v>
      </c>
      <c r="L222" s="78">
        <v>7.3999999999999996E-2</v>
      </c>
      <c r="M222" s="78">
        <v>7.8100000000000003E-2</v>
      </c>
      <c r="N222" s="77">
        <v>727494.02</v>
      </c>
      <c r="O222" s="77">
        <v>100.93</v>
      </c>
      <c r="P222" s="77">
        <v>734.25971438600004</v>
      </c>
      <c r="Q222" s="78">
        <v>5.4999999999999997E-3</v>
      </c>
      <c r="R222" s="78">
        <v>5.9999999999999995E-4</v>
      </c>
      <c r="W222" s="92"/>
      <c r="Y222" s="93"/>
    </row>
    <row r="223" spans="2:25">
      <c r="B223" t="s">
        <v>3582</v>
      </c>
      <c r="C223" t="s">
        <v>2606</v>
      </c>
      <c r="D223" s="91">
        <v>9284</v>
      </c>
      <c r="E223"/>
      <c r="F223" t="s">
        <v>563</v>
      </c>
      <c r="G223" s="86">
        <v>44859</v>
      </c>
      <c r="H223" t="s">
        <v>207</v>
      </c>
      <c r="I223" s="77">
        <v>4.5</v>
      </c>
      <c r="J223" t="s">
        <v>127</v>
      </c>
      <c r="K223" t="s">
        <v>102</v>
      </c>
      <c r="L223" s="78">
        <v>7.3999999999999996E-2</v>
      </c>
      <c r="M223" s="78">
        <v>7.1999999999999995E-2</v>
      </c>
      <c r="N223" s="77">
        <v>2214215.59</v>
      </c>
      <c r="O223" s="77">
        <v>103.55</v>
      </c>
      <c r="P223" s="77">
        <v>2292.820243445</v>
      </c>
      <c r="Q223" s="78">
        <v>1.72E-2</v>
      </c>
      <c r="R223" s="78">
        <v>1.6999999999999999E-3</v>
      </c>
      <c r="W223" s="92"/>
      <c r="Y223" s="93"/>
    </row>
    <row r="224" spans="2:25">
      <c r="B224" t="s">
        <v>3591</v>
      </c>
      <c r="C224" t="s">
        <v>2606</v>
      </c>
      <c r="D224" s="91">
        <v>429027</v>
      </c>
      <c r="E224"/>
      <c r="F224" t="s">
        <v>563</v>
      </c>
      <c r="G224" s="86">
        <v>42516</v>
      </c>
      <c r="H224" t="s">
        <v>207</v>
      </c>
      <c r="I224" s="77">
        <v>3.45</v>
      </c>
      <c r="J224" t="s">
        <v>345</v>
      </c>
      <c r="K224" t="s">
        <v>102</v>
      </c>
      <c r="L224" s="78">
        <v>2.3300000000000001E-2</v>
      </c>
      <c r="M224" s="78">
        <v>3.4700000000000002E-2</v>
      </c>
      <c r="N224" s="77">
        <v>358636.9</v>
      </c>
      <c r="O224" s="77">
        <v>109.71</v>
      </c>
      <c r="P224" s="77">
        <v>393.46054299000002</v>
      </c>
      <c r="Q224" s="78">
        <v>2.8999999999999998E-3</v>
      </c>
      <c r="R224" s="78">
        <v>2.9999999999999997E-4</v>
      </c>
      <c r="W224" s="92"/>
      <c r="Y224" s="93"/>
    </row>
    <row r="225" spans="2:25">
      <c r="B225" t="s">
        <v>3575</v>
      </c>
      <c r="C225" t="s">
        <v>2603</v>
      </c>
      <c r="D225" s="91">
        <v>482153</v>
      </c>
      <c r="E225"/>
      <c r="F225" t="s">
        <v>935</v>
      </c>
      <c r="G225" s="86">
        <v>42978</v>
      </c>
      <c r="H225" t="s">
        <v>1036</v>
      </c>
      <c r="I225" s="77">
        <v>0.81</v>
      </c>
      <c r="J225" t="s">
        <v>127</v>
      </c>
      <c r="K225" t="s">
        <v>102</v>
      </c>
      <c r="L225" s="78">
        <v>2.76E-2</v>
      </c>
      <c r="M225" s="78">
        <v>6.3E-2</v>
      </c>
      <c r="N225" s="77">
        <v>135959.75</v>
      </c>
      <c r="O225" s="77">
        <v>97.49</v>
      </c>
      <c r="P225" s="77">
        <v>132.54716027500001</v>
      </c>
      <c r="Q225" s="78">
        <v>1E-3</v>
      </c>
      <c r="R225" s="78">
        <v>1E-4</v>
      </c>
      <c r="W225" s="92"/>
      <c r="Y225" s="93"/>
    </row>
    <row r="226" spans="2:25">
      <c r="B226" t="s">
        <v>3576</v>
      </c>
      <c r="C226" t="s">
        <v>2606</v>
      </c>
      <c r="D226" s="91">
        <v>9120</v>
      </c>
      <c r="E226"/>
      <c r="F226" t="s">
        <v>570</v>
      </c>
      <c r="G226" s="86">
        <v>44728</v>
      </c>
      <c r="H226" t="s">
        <v>149</v>
      </c>
      <c r="I226" s="77">
        <v>9.68</v>
      </c>
      <c r="J226" t="s">
        <v>687</v>
      </c>
      <c r="K226" t="s">
        <v>102</v>
      </c>
      <c r="L226" s="78">
        <v>2.63E-2</v>
      </c>
      <c r="M226" s="78">
        <v>3.2000000000000001E-2</v>
      </c>
      <c r="N226" s="77">
        <v>94776.46</v>
      </c>
      <c r="O226" s="77">
        <v>100.03</v>
      </c>
      <c r="P226" s="77">
        <v>94.804892937999995</v>
      </c>
      <c r="Q226" s="78">
        <v>6.9999999999999999E-4</v>
      </c>
      <c r="R226" s="78">
        <v>1E-4</v>
      </c>
      <c r="W226" s="92"/>
      <c r="Y226" s="93"/>
    </row>
    <row r="227" spans="2:25">
      <c r="B227" t="s">
        <v>3576</v>
      </c>
      <c r="C227" t="s">
        <v>2606</v>
      </c>
      <c r="D227" s="91">
        <v>93941</v>
      </c>
      <c r="E227"/>
      <c r="F227" t="s">
        <v>570</v>
      </c>
      <c r="G227" s="86">
        <v>44923</v>
      </c>
      <c r="H227" t="s">
        <v>149</v>
      </c>
      <c r="I227" s="77">
        <v>9.41</v>
      </c>
      <c r="J227" t="s">
        <v>687</v>
      </c>
      <c r="K227" t="s">
        <v>102</v>
      </c>
      <c r="L227" s="78">
        <v>3.0800000000000001E-2</v>
      </c>
      <c r="M227" s="78">
        <v>3.6600000000000001E-2</v>
      </c>
      <c r="N227" s="77">
        <v>30844.42</v>
      </c>
      <c r="O227" s="77">
        <v>98.08</v>
      </c>
      <c r="P227" s="77">
        <v>30.252207135999999</v>
      </c>
      <c r="Q227" s="78">
        <v>2.0000000000000001E-4</v>
      </c>
      <c r="R227" s="78">
        <v>0</v>
      </c>
      <c r="W227" s="92"/>
      <c r="Y227" s="93"/>
    </row>
    <row r="228" spans="2:25">
      <c r="B228" t="s">
        <v>3593</v>
      </c>
      <c r="C228" t="s">
        <v>2603</v>
      </c>
      <c r="D228" s="91">
        <v>7355</v>
      </c>
      <c r="E228"/>
      <c r="F228" t="s">
        <v>935</v>
      </c>
      <c r="G228" s="86">
        <v>43842</v>
      </c>
      <c r="H228" t="s">
        <v>1036</v>
      </c>
      <c r="I228" s="77">
        <v>0.16</v>
      </c>
      <c r="J228" t="s">
        <v>127</v>
      </c>
      <c r="K228" t="s">
        <v>102</v>
      </c>
      <c r="L228" s="78">
        <v>2.0799999999999999E-2</v>
      </c>
      <c r="M228" s="78">
        <v>6.4699999999999994E-2</v>
      </c>
      <c r="N228" s="77">
        <v>80542.06</v>
      </c>
      <c r="O228" s="77">
        <v>99.76</v>
      </c>
      <c r="P228" s="77">
        <v>80.348759056000006</v>
      </c>
      <c r="Q228" s="78">
        <v>5.9999999999999995E-4</v>
      </c>
      <c r="R228" s="78">
        <v>1E-4</v>
      </c>
      <c r="W228" s="92"/>
      <c r="Y228" s="93"/>
    </row>
    <row r="229" spans="2:25">
      <c r="B229" t="s">
        <v>3579</v>
      </c>
      <c r="C229" t="s">
        <v>2606</v>
      </c>
      <c r="D229" s="91">
        <v>539177</v>
      </c>
      <c r="E229"/>
      <c r="F229" t="s">
        <v>570</v>
      </c>
      <c r="G229" s="86">
        <v>45015</v>
      </c>
      <c r="H229" t="s">
        <v>149</v>
      </c>
      <c r="I229" s="77">
        <v>5.22</v>
      </c>
      <c r="J229" t="s">
        <v>345</v>
      </c>
      <c r="K229" t="s">
        <v>102</v>
      </c>
      <c r="L229" s="78">
        <v>4.5499999999999999E-2</v>
      </c>
      <c r="M229" s="78">
        <v>3.8699999999999998E-2</v>
      </c>
      <c r="N229" s="77">
        <v>728579.87</v>
      </c>
      <c r="O229" s="77">
        <v>106.04</v>
      </c>
      <c r="P229" s="77">
        <v>772.58609414800003</v>
      </c>
      <c r="Q229" s="78">
        <v>5.7999999999999996E-3</v>
      </c>
      <c r="R229" s="78">
        <v>5.9999999999999995E-4</v>
      </c>
      <c r="W229" s="92"/>
      <c r="Y229" s="93"/>
    </row>
    <row r="230" spans="2:25">
      <c r="B230" t="s">
        <v>3576</v>
      </c>
      <c r="C230" t="s">
        <v>2606</v>
      </c>
      <c r="D230" s="91">
        <v>8047</v>
      </c>
      <c r="E230"/>
      <c r="F230" t="s">
        <v>570</v>
      </c>
      <c r="G230" s="86">
        <v>44143</v>
      </c>
      <c r="H230" t="s">
        <v>149</v>
      </c>
      <c r="I230" s="77">
        <v>6.83</v>
      </c>
      <c r="J230" t="s">
        <v>687</v>
      </c>
      <c r="K230" t="s">
        <v>102</v>
      </c>
      <c r="L230" s="78">
        <v>2.52E-2</v>
      </c>
      <c r="M230" s="78">
        <v>3.2899999999999999E-2</v>
      </c>
      <c r="N230" s="77">
        <v>215846.65</v>
      </c>
      <c r="O230" s="77">
        <v>105.98</v>
      </c>
      <c r="P230" s="77">
        <v>228.75427966999999</v>
      </c>
      <c r="Q230" s="78">
        <v>1.6999999999999999E-3</v>
      </c>
      <c r="R230" s="78">
        <v>2.0000000000000001E-4</v>
      </c>
      <c r="W230" s="92"/>
      <c r="Y230" s="93"/>
    </row>
    <row r="231" spans="2:25">
      <c r="B231" t="s">
        <v>3576</v>
      </c>
      <c r="C231" t="s">
        <v>2606</v>
      </c>
      <c r="D231" s="91">
        <v>7265</v>
      </c>
      <c r="E231"/>
      <c r="F231" t="s">
        <v>570</v>
      </c>
      <c r="G231" s="86">
        <v>43779</v>
      </c>
      <c r="H231" t="s">
        <v>149</v>
      </c>
      <c r="I231" s="77">
        <v>7.13</v>
      </c>
      <c r="J231" t="s">
        <v>687</v>
      </c>
      <c r="K231" t="s">
        <v>102</v>
      </c>
      <c r="L231" s="78">
        <v>2.53E-2</v>
      </c>
      <c r="M231" s="78">
        <v>3.6299999999999999E-2</v>
      </c>
      <c r="N231" s="77">
        <v>68635.11</v>
      </c>
      <c r="O231" s="77">
        <v>102.55</v>
      </c>
      <c r="P231" s="77">
        <v>70.385305305000003</v>
      </c>
      <c r="Q231" s="78">
        <v>5.0000000000000001E-4</v>
      </c>
      <c r="R231" s="78">
        <v>1E-4</v>
      </c>
      <c r="W231" s="92"/>
      <c r="Y231" s="93"/>
    </row>
    <row r="232" spans="2:25">
      <c r="B232" t="s">
        <v>3576</v>
      </c>
      <c r="C232" t="s">
        <v>2606</v>
      </c>
      <c r="D232" s="91">
        <v>7342</v>
      </c>
      <c r="E232"/>
      <c r="F232" t="s">
        <v>570</v>
      </c>
      <c r="G232" s="86">
        <v>43835</v>
      </c>
      <c r="H232" t="s">
        <v>149</v>
      </c>
      <c r="I232" s="77">
        <v>7.13</v>
      </c>
      <c r="J232" t="s">
        <v>687</v>
      </c>
      <c r="K232" t="s">
        <v>102</v>
      </c>
      <c r="L232" s="78">
        <v>2.52E-2</v>
      </c>
      <c r="M232" s="78">
        <v>3.6700000000000003E-2</v>
      </c>
      <c r="N232" s="77">
        <v>38220.1</v>
      </c>
      <c r="O232" s="77">
        <v>102.27</v>
      </c>
      <c r="P232" s="77">
        <v>39.087696270000002</v>
      </c>
      <c r="Q232" s="78">
        <v>2.9999999999999997E-4</v>
      </c>
      <c r="R232" s="78">
        <v>0</v>
      </c>
      <c r="W232" s="92"/>
      <c r="Y232" s="93"/>
    </row>
    <row r="233" spans="2:25">
      <c r="B233" t="s">
        <v>3576</v>
      </c>
      <c r="C233" t="s">
        <v>2606</v>
      </c>
      <c r="D233" s="91">
        <v>501113</v>
      </c>
      <c r="E233"/>
      <c r="F233" t="s">
        <v>570</v>
      </c>
      <c r="G233" s="86">
        <v>43138</v>
      </c>
      <c r="H233" t="s">
        <v>149</v>
      </c>
      <c r="I233" s="77">
        <v>7.11</v>
      </c>
      <c r="J233" t="s">
        <v>687</v>
      </c>
      <c r="K233" t="s">
        <v>102</v>
      </c>
      <c r="L233" s="78">
        <v>2.6200000000000001E-2</v>
      </c>
      <c r="M233" s="78">
        <v>3.6700000000000003E-2</v>
      </c>
      <c r="N233" s="77">
        <v>141551.9</v>
      </c>
      <c r="O233" s="77">
        <v>104.47</v>
      </c>
      <c r="P233" s="77">
        <v>147.87926992999999</v>
      </c>
      <c r="Q233" s="78">
        <v>1.1000000000000001E-3</v>
      </c>
      <c r="R233" s="78">
        <v>1E-4</v>
      </c>
      <c r="W233" s="92"/>
      <c r="Y233" s="93"/>
    </row>
    <row r="234" spans="2:25">
      <c r="B234" t="s">
        <v>3576</v>
      </c>
      <c r="C234" t="s">
        <v>2606</v>
      </c>
      <c r="D234" s="91">
        <v>514296</v>
      </c>
      <c r="E234"/>
      <c r="F234" t="s">
        <v>570</v>
      </c>
      <c r="G234" s="86">
        <v>43227</v>
      </c>
      <c r="H234" t="s">
        <v>149</v>
      </c>
      <c r="I234" s="77">
        <v>7.17</v>
      </c>
      <c r="J234" t="s">
        <v>687</v>
      </c>
      <c r="K234" t="s">
        <v>102</v>
      </c>
      <c r="L234" s="78">
        <v>2.7799999999999998E-2</v>
      </c>
      <c r="M234" s="78">
        <v>3.2500000000000001E-2</v>
      </c>
      <c r="N234" s="77">
        <v>22575.52</v>
      </c>
      <c r="O234" s="77">
        <v>108.81</v>
      </c>
      <c r="P234" s="77">
        <v>24.564423311999999</v>
      </c>
      <c r="Q234" s="78">
        <v>2.0000000000000001E-4</v>
      </c>
      <c r="R234" s="78">
        <v>0</v>
      </c>
      <c r="W234" s="92"/>
      <c r="Y234" s="93"/>
    </row>
    <row r="235" spans="2:25">
      <c r="B235" t="s">
        <v>3576</v>
      </c>
      <c r="C235" t="s">
        <v>2606</v>
      </c>
      <c r="D235" s="91">
        <v>520294</v>
      </c>
      <c r="E235"/>
      <c r="F235" t="s">
        <v>570</v>
      </c>
      <c r="G235" s="86">
        <v>43279</v>
      </c>
      <c r="H235" t="s">
        <v>149</v>
      </c>
      <c r="I235" s="77">
        <v>7.18</v>
      </c>
      <c r="J235" t="s">
        <v>687</v>
      </c>
      <c r="K235" t="s">
        <v>102</v>
      </c>
      <c r="L235" s="78">
        <v>2.7799999999999998E-2</v>
      </c>
      <c r="M235" s="78">
        <v>3.1600000000000003E-2</v>
      </c>
      <c r="N235" s="77">
        <v>26402.76</v>
      </c>
      <c r="O235" s="77">
        <v>108.57</v>
      </c>
      <c r="P235" s="77">
        <v>28.665476532</v>
      </c>
      <c r="Q235" s="78">
        <v>2.0000000000000001E-4</v>
      </c>
      <c r="R235" s="78">
        <v>0</v>
      </c>
      <c r="W235" s="92"/>
      <c r="Y235" s="93"/>
    </row>
    <row r="236" spans="2:25">
      <c r="B236" t="s">
        <v>3576</v>
      </c>
      <c r="C236" t="s">
        <v>2606</v>
      </c>
      <c r="D236" s="91">
        <v>6471</v>
      </c>
      <c r="E236"/>
      <c r="F236" t="s">
        <v>570</v>
      </c>
      <c r="G236" s="86">
        <v>43321</v>
      </c>
      <c r="H236" t="s">
        <v>149</v>
      </c>
      <c r="I236" s="77">
        <v>7.18</v>
      </c>
      <c r="J236" t="s">
        <v>687</v>
      </c>
      <c r="K236" t="s">
        <v>102</v>
      </c>
      <c r="L236" s="78">
        <v>2.8500000000000001E-2</v>
      </c>
      <c r="M236" s="78">
        <v>3.1199999999999999E-2</v>
      </c>
      <c r="N236" s="77">
        <v>147904.47</v>
      </c>
      <c r="O236" s="77">
        <v>109.3</v>
      </c>
      <c r="P236" s="77">
        <v>161.65958570999999</v>
      </c>
      <c r="Q236" s="78">
        <v>1.1999999999999999E-3</v>
      </c>
      <c r="R236" s="78">
        <v>1E-4</v>
      </c>
      <c r="W236" s="92"/>
      <c r="Y236" s="93"/>
    </row>
    <row r="237" spans="2:25">
      <c r="B237" t="s">
        <v>3576</v>
      </c>
      <c r="C237" t="s">
        <v>2606</v>
      </c>
      <c r="D237" s="91">
        <v>529736</v>
      </c>
      <c r="E237"/>
      <c r="F237" t="s">
        <v>570</v>
      </c>
      <c r="G237" s="86">
        <v>43417</v>
      </c>
      <c r="H237" t="s">
        <v>149</v>
      </c>
      <c r="I237" s="77">
        <v>7.13</v>
      </c>
      <c r="J237" t="s">
        <v>687</v>
      </c>
      <c r="K237" t="s">
        <v>102</v>
      </c>
      <c r="L237" s="78">
        <v>3.0800000000000001E-2</v>
      </c>
      <c r="M237" s="78">
        <v>3.2199999999999999E-2</v>
      </c>
      <c r="N237" s="77">
        <v>168395.95</v>
      </c>
      <c r="O237" s="77">
        <v>110.12</v>
      </c>
      <c r="P237" s="77">
        <v>185.43762014000001</v>
      </c>
      <c r="Q237" s="78">
        <v>1.4E-3</v>
      </c>
      <c r="R237" s="78">
        <v>1E-4</v>
      </c>
      <c r="W237" s="92"/>
      <c r="Y237" s="93"/>
    </row>
    <row r="238" spans="2:25">
      <c r="B238" t="s">
        <v>3576</v>
      </c>
      <c r="C238" t="s">
        <v>2606</v>
      </c>
      <c r="D238" s="91">
        <v>6720</v>
      </c>
      <c r="E238"/>
      <c r="F238" t="s">
        <v>570</v>
      </c>
      <c r="G238" s="86">
        <v>43485</v>
      </c>
      <c r="H238" t="s">
        <v>149</v>
      </c>
      <c r="I238" s="77">
        <v>7.16</v>
      </c>
      <c r="J238" t="s">
        <v>687</v>
      </c>
      <c r="K238" t="s">
        <v>102</v>
      </c>
      <c r="L238" s="78">
        <v>3.0200000000000001E-2</v>
      </c>
      <c r="M238" s="78">
        <v>3.0599999999999999E-2</v>
      </c>
      <c r="N238" s="77">
        <v>212801.7</v>
      </c>
      <c r="O238" s="77">
        <v>111.13</v>
      </c>
      <c r="P238" s="77">
        <v>236.48652920999999</v>
      </c>
      <c r="Q238" s="78">
        <v>1.8E-3</v>
      </c>
      <c r="R238" s="78">
        <v>2.0000000000000001E-4</v>
      </c>
      <c r="W238" s="92"/>
      <c r="Y238" s="93"/>
    </row>
    <row r="239" spans="2:25">
      <c r="B239" t="s">
        <v>3576</v>
      </c>
      <c r="C239" t="s">
        <v>2606</v>
      </c>
      <c r="D239" s="91">
        <v>6818</v>
      </c>
      <c r="E239"/>
      <c r="F239" t="s">
        <v>570</v>
      </c>
      <c r="G239" s="86">
        <v>43541</v>
      </c>
      <c r="H239" t="s">
        <v>149</v>
      </c>
      <c r="I239" s="77">
        <v>7.19</v>
      </c>
      <c r="J239" t="s">
        <v>687</v>
      </c>
      <c r="K239" t="s">
        <v>102</v>
      </c>
      <c r="L239" s="78">
        <v>2.7300000000000001E-2</v>
      </c>
      <c r="M239" s="78">
        <v>3.1600000000000003E-2</v>
      </c>
      <c r="N239" s="77">
        <v>18274.29</v>
      </c>
      <c r="O239" s="77">
        <v>108.13</v>
      </c>
      <c r="P239" s="77">
        <v>19.759989777000001</v>
      </c>
      <c r="Q239" s="78">
        <v>1E-4</v>
      </c>
      <c r="R239" s="78">
        <v>0</v>
      </c>
      <c r="W239" s="92"/>
      <c r="Y239" s="93"/>
    </row>
    <row r="240" spans="2:25">
      <c r="B240" t="s">
        <v>3576</v>
      </c>
      <c r="C240" t="s">
        <v>2606</v>
      </c>
      <c r="D240" s="91">
        <v>6925</v>
      </c>
      <c r="E240"/>
      <c r="F240" t="s">
        <v>570</v>
      </c>
      <c r="G240" s="86">
        <v>43613</v>
      </c>
      <c r="H240" t="s">
        <v>149</v>
      </c>
      <c r="I240" s="77">
        <v>7.2</v>
      </c>
      <c r="J240" t="s">
        <v>687</v>
      </c>
      <c r="K240" t="s">
        <v>102</v>
      </c>
      <c r="L240" s="78">
        <v>2.52E-2</v>
      </c>
      <c r="M240" s="78">
        <v>3.27E-2</v>
      </c>
      <c r="N240" s="77">
        <v>56165.73</v>
      </c>
      <c r="O240" s="77">
        <v>104.93</v>
      </c>
      <c r="P240" s="77">
        <v>58.934700489000001</v>
      </c>
      <c r="Q240" s="78">
        <v>4.0000000000000002E-4</v>
      </c>
      <c r="R240" s="78">
        <v>0</v>
      </c>
      <c r="W240" s="92"/>
      <c r="Y240" s="93"/>
    </row>
    <row r="241" spans="2:25">
      <c r="B241" t="s">
        <v>3576</v>
      </c>
      <c r="C241" t="s">
        <v>2606</v>
      </c>
      <c r="D241" s="91">
        <v>70481</v>
      </c>
      <c r="E241"/>
      <c r="F241" t="s">
        <v>570</v>
      </c>
      <c r="G241" s="86">
        <v>43657</v>
      </c>
      <c r="H241" t="s">
        <v>149</v>
      </c>
      <c r="I241" s="77">
        <v>7.12</v>
      </c>
      <c r="J241" t="s">
        <v>687</v>
      </c>
      <c r="K241" t="s">
        <v>102</v>
      </c>
      <c r="L241" s="78">
        <v>2.52E-2</v>
      </c>
      <c r="M241" s="78">
        <v>3.6700000000000003E-2</v>
      </c>
      <c r="N241" s="77">
        <v>55413.38</v>
      </c>
      <c r="O241" s="77">
        <v>101.34</v>
      </c>
      <c r="P241" s="77">
        <v>56.155919292</v>
      </c>
      <c r="Q241" s="78">
        <v>4.0000000000000002E-4</v>
      </c>
      <c r="R241" s="78">
        <v>0</v>
      </c>
      <c r="W241" s="92"/>
      <c r="Y241" s="93"/>
    </row>
    <row r="242" spans="2:25">
      <c r="B242" t="s">
        <v>3595</v>
      </c>
      <c r="C242" t="s">
        <v>2603</v>
      </c>
      <c r="D242" s="91">
        <v>75611</v>
      </c>
      <c r="E242"/>
      <c r="F242" t="s">
        <v>632</v>
      </c>
      <c r="G242" s="86">
        <v>43920</v>
      </c>
      <c r="H242" t="s">
        <v>149</v>
      </c>
      <c r="I242" s="77">
        <v>4.18</v>
      </c>
      <c r="J242" t="s">
        <v>132</v>
      </c>
      <c r="K242" t="s">
        <v>102</v>
      </c>
      <c r="L242" s="78">
        <v>4.8899999999999999E-2</v>
      </c>
      <c r="M242" s="78">
        <v>5.8700000000000002E-2</v>
      </c>
      <c r="N242" s="77">
        <v>748791.71</v>
      </c>
      <c r="O242" s="77">
        <v>97.45</v>
      </c>
      <c r="P242" s="77">
        <v>729.69752139499997</v>
      </c>
      <c r="Q242" s="78">
        <v>5.4999999999999997E-3</v>
      </c>
      <c r="R242" s="78">
        <v>5.0000000000000001E-4</v>
      </c>
      <c r="W242" s="92"/>
      <c r="Y242" s="93"/>
    </row>
    <row r="243" spans="2:25">
      <c r="B243" t="s">
        <v>3595</v>
      </c>
      <c r="C243" t="s">
        <v>2603</v>
      </c>
      <c r="D243" s="91">
        <v>8991</v>
      </c>
      <c r="E243"/>
      <c r="F243" t="s">
        <v>632</v>
      </c>
      <c r="G243" s="86">
        <v>44636</v>
      </c>
      <c r="H243" t="s">
        <v>149</v>
      </c>
      <c r="I243" s="77">
        <v>4.49</v>
      </c>
      <c r="J243" t="s">
        <v>132</v>
      </c>
      <c r="K243" t="s">
        <v>102</v>
      </c>
      <c r="L243" s="78">
        <v>4.2799999999999998E-2</v>
      </c>
      <c r="M243" s="78">
        <v>7.5800000000000006E-2</v>
      </c>
      <c r="N243" s="77">
        <v>681946.42</v>
      </c>
      <c r="O243" s="77">
        <v>87.77</v>
      </c>
      <c r="P243" s="77">
        <v>598.544372834</v>
      </c>
      <c r="Q243" s="78">
        <v>4.4999999999999997E-3</v>
      </c>
      <c r="R243" s="78">
        <v>5.0000000000000001E-4</v>
      </c>
      <c r="W243" s="92"/>
      <c r="Y243" s="93"/>
    </row>
    <row r="244" spans="2:25">
      <c r="B244" t="s">
        <v>3595</v>
      </c>
      <c r="C244" t="s">
        <v>2603</v>
      </c>
      <c r="D244" s="91">
        <v>9112</v>
      </c>
      <c r="E244"/>
      <c r="F244" t="s">
        <v>632</v>
      </c>
      <c r="G244" s="86">
        <v>44722</v>
      </c>
      <c r="H244" t="s">
        <v>149</v>
      </c>
      <c r="I244" s="77">
        <v>4.4400000000000004</v>
      </c>
      <c r="J244" t="s">
        <v>132</v>
      </c>
      <c r="K244" t="s">
        <v>102</v>
      </c>
      <c r="L244" s="78">
        <v>5.28E-2</v>
      </c>
      <c r="M244" s="78">
        <v>7.0999999999999994E-2</v>
      </c>
      <c r="N244" s="77">
        <v>1091901</v>
      </c>
      <c r="O244" s="77">
        <v>93.99</v>
      </c>
      <c r="P244" s="77">
        <v>1026.2777498999999</v>
      </c>
      <c r="Q244" s="78">
        <v>7.7000000000000002E-3</v>
      </c>
      <c r="R244" s="78">
        <v>8.0000000000000004E-4</v>
      </c>
      <c r="W244" s="92"/>
      <c r="Y244" s="93"/>
    </row>
    <row r="245" spans="2:25">
      <c r="B245" t="s">
        <v>3595</v>
      </c>
      <c r="C245" t="s">
        <v>2603</v>
      </c>
      <c r="D245" s="91">
        <v>9247</v>
      </c>
      <c r="E245"/>
      <c r="F245" t="s">
        <v>632</v>
      </c>
      <c r="G245" s="86">
        <v>44816</v>
      </c>
      <c r="H245" t="s">
        <v>149</v>
      </c>
      <c r="I245" s="77">
        <v>4.37</v>
      </c>
      <c r="J245" t="s">
        <v>132</v>
      </c>
      <c r="K245" t="s">
        <v>102</v>
      </c>
      <c r="L245" s="78">
        <v>5.6000000000000001E-2</v>
      </c>
      <c r="M245" s="78">
        <v>8.2199999999999995E-2</v>
      </c>
      <c r="N245" s="77">
        <v>1350249.08</v>
      </c>
      <c r="O245" s="77">
        <v>91.23</v>
      </c>
      <c r="P245" s="77">
        <v>1231.8322356839999</v>
      </c>
      <c r="Q245" s="78">
        <v>9.1999999999999998E-3</v>
      </c>
      <c r="R245" s="78">
        <v>8.9999999999999998E-4</v>
      </c>
      <c r="W245" s="92"/>
      <c r="Y245" s="93"/>
    </row>
    <row r="246" spans="2:25">
      <c r="B246" t="s">
        <v>3595</v>
      </c>
      <c r="C246" t="s">
        <v>2603</v>
      </c>
      <c r="D246" s="91">
        <v>9486</v>
      </c>
      <c r="E246"/>
      <c r="F246" t="s">
        <v>632</v>
      </c>
      <c r="G246" s="86">
        <v>44976</v>
      </c>
      <c r="H246" t="s">
        <v>149</v>
      </c>
      <c r="I246" s="77">
        <v>4.3899999999999997</v>
      </c>
      <c r="J246" t="s">
        <v>132</v>
      </c>
      <c r="K246" t="s">
        <v>102</v>
      </c>
      <c r="L246" s="78">
        <v>6.2E-2</v>
      </c>
      <c r="M246" s="78">
        <v>6.7599999999999993E-2</v>
      </c>
      <c r="N246" s="77">
        <v>1320817.67</v>
      </c>
      <c r="O246" s="77">
        <v>99.54</v>
      </c>
      <c r="P246" s="77">
        <v>1314.7419087180001</v>
      </c>
      <c r="Q246" s="78">
        <v>9.7999999999999997E-3</v>
      </c>
      <c r="R246" s="78">
        <v>1E-3</v>
      </c>
      <c r="W246" s="92"/>
      <c r="Y246" s="93"/>
    </row>
    <row r="247" spans="2:25">
      <c r="B247" t="s">
        <v>3595</v>
      </c>
      <c r="C247" t="s">
        <v>2603</v>
      </c>
      <c r="D247" s="91">
        <v>9567</v>
      </c>
      <c r="E247"/>
      <c r="F247" t="s">
        <v>632</v>
      </c>
      <c r="G247" s="86">
        <v>45056</v>
      </c>
      <c r="H247" t="s">
        <v>149</v>
      </c>
      <c r="I247" s="77">
        <v>4.38</v>
      </c>
      <c r="J247" t="s">
        <v>132</v>
      </c>
      <c r="K247" t="s">
        <v>102</v>
      </c>
      <c r="L247" s="78">
        <v>6.3399999999999998E-2</v>
      </c>
      <c r="M247" s="78">
        <v>6.7799999999999999E-2</v>
      </c>
      <c r="N247" s="77">
        <v>1433794.21</v>
      </c>
      <c r="O247" s="77">
        <v>100.08</v>
      </c>
      <c r="P247" s="77">
        <v>1434.941245368</v>
      </c>
      <c r="Q247" s="78">
        <v>1.0699999999999999E-2</v>
      </c>
      <c r="R247" s="78">
        <v>1.1000000000000001E-3</v>
      </c>
      <c r="W247" s="92"/>
      <c r="Y247" s="93"/>
    </row>
    <row r="248" spans="2:25">
      <c r="B248" t="s">
        <v>3595</v>
      </c>
      <c r="C248" t="s">
        <v>2603</v>
      </c>
      <c r="D248" s="91">
        <v>7894</v>
      </c>
      <c r="E248"/>
      <c r="F248" t="s">
        <v>632</v>
      </c>
      <c r="G248" s="86">
        <v>44068</v>
      </c>
      <c r="H248" t="s">
        <v>149</v>
      </c>
      <c r="I248" s="77">
        <v>4.13</v>
      </c>
      <c r="J248" t="s">
        <v>132</v>
      </c>
      <c r="K248" t="s">
        <v>102</v>
      </c>
      <c r="L248" s="78">
        <v>4.5100000000000001E-2</v>
      </c>
      <c r="M248" s="78">
        <v>6.8900000000000003E-2</v>
      </c>
      <c r="N248" s="77">
        <v>927994.76</v>
      </c>
      <c r="O248" s="77">
        <v>92.06</v>
      </c>
      <c r="P248" s="77">
        <v>854.31197605600005</v>
      </c>
      <c r="Q248" s="78">
        <v>6.4000000000000003E-3</v>
      </c>
      <c r="R248" s="78">
        <v>5.9999999999999995E-4</v>
      </c>
      <c r="W248" s="92"/>
      <c r="Y248" s="93"/>
    </row>
    <row r="249" spans="2:25">
      <c r="B249" t="s">
        <v>3595</v>
      </c>
      <c r="C249" t="s">
        <v>2603</v>
      </c>
      <c r="D249" s="91">
        <v>80760</v>
      </c>
      <c r="E249"/>
      <c r="F249" t="s">
        <v>632</v>
      </c>
      <c r="G249" s="86">
        <v>44160</v>
      </c>
      <c r="H249" t="s">
        <v>149</v>
      </c>
      <c r="I249" s="77">
        <v>3.99</v>
      </c>
      <c r="J249" t="s">
        <v>132</v>
      </c>
      <c r="K249" t="s">
        <v>102</v>
      </c>
      <c r="L249" s="78">
        <v>4.5499999999999999E-2</v>
      </c>
      <c r="M249" s="78">
        <v>9.2899999999999996E-2</v>
      </c>
      <c r="N249" s="77">
        <v>852321.1</v>
      </c>
      <c r="O249" s="77">
        <v>84.27</v>
      </c>
      <c r="P249" s="77">
        <v>718.25099096999998</v>
      </c>
      <c r="Q249" s="78">
        <v>5.4000000000000003E-3</v>
      </c>
      <c r="R249" s="78">
        <v>5.0000000000000001E-4</v>
      </c>
      <c r="W249" s="92"/>
      <c r="Y249" s="93"/>
    </row>
    <row r="250" spans="2:25">
      <c r="B250" t="s">
        <v>3595</v>
      </c>
      <c r="C250" t="s">
        <v>2603</v>
      </c>
      <c r="D250" s="91">
        <v>9311</v>
      </c>
      <c r="E250"/>
      <c r="F250" t="s">
        <v>632</v>
      </c>
      <c r="G250" s="86">
        <v>44880</v>
      </c>
      <c r="H250" t="s">
        <v>149</v>
      </c>
      <c r="I250" s="77">
        <v>3.81</v>
      </c>
      <c r="J250" t="s">
        <v>132</v>
      </c>
      <c r="K250" t="s">
        <v>102</v>
      </c>
      <c r="L250" s="78">
        <v>7.2700000000000001E-2</v>
      </c>
      <c r="M250" s="78">
        <v>9.9000000000000005E-2</v>
      </c>
      <c r="N250" s="77">
        <v>755806.71</v>
      </c>
      <c r="O250" s="77">
        <v>93.02</v>
      </c>
      <c r="P250" s="77">
        <v>703.05140164199997</v>
      </c>
      <c r="Q250" s="78">
        <v>5.3E-3</v>
      </c>
      <c r="R250" s="78">
        <v>5.0000000000000001E-4</v>
      </c>
      <c r="W250" s="92"/>
      <c r="Y250" s="93"/>
    </row>
    <row r="251" spans="2:25">
      <c r="B251" t="s">
        <v>3594</v>
      </c>
      <c r="C251" t="s">
        <v>2603</v>
      </c>
      <c r="D251" s="91">
        <v>8811</v>
      </c>
      <c r="E251"/>
      <c r="F251" t="s">
        <v>938</v>
      </c>
      <c r="G251" s="86">
        <v>44550</v>
      </c>
      <c r="H251" t="s">
        <v>1036</v>
      </c>
      <c r="I251" s="77">
        <v>4.88</v>
      </c>
      <c r="J251" t="s">
        <v>334</v>
      </c>
      <c r="K251" t="s">
        <v>102</v>
      </c>
      <c r="L251" s="78">
        <v>7.85E-2</v>
      </c>
      <c r="M251" s="78">
        <v>7.8899999999999998E-2</v>
      </c>
      <c r="N251" s="77">
        <v>1145792.18</v>
      </c>
      <c r="O251" s="77">
        <v>102.61</v>
      </c>
      <c r="P251" s="77">
        <v>1175.6973558980001</v>
      </c>
      <c r="Q251" s="78">
        <v>8.8000000000000005E-3</v>
      </c>
      <c r="R251" s="78">
        <v>8.9999999999999998E-4</v>
      </c>
      <c r="W251" s="92"/>
      <c r="Y251" s="93"/>
    </row>
    <row r="252" spans="2:25">
      <c r="B252" t="s">
        <v>3597</v>
      </c>
      <c r="C252" t="s">
        <v>2606</v>
      </c>
      <c r="D252" s="91">
        <v>455954</v>
      </c>
      <c r="E252"/>
      <c r="F252" t="s">
        <v>938</v>
      </c>
      <c r="G252" s="86">
        <v>42732</v>
      </c>
      <c r="H252" t="s">
        <v>1036</v>
      </c>
      <c r="I252" s="77">
        <v>2.0099999999999998</v>
      </c>
      <c r="J252" t="s">
        <v>127</v>
      </c>
      <c r="K252" t="s">
        <v>102</v>
      </c>
      <c r="L252" s="78">
        <v>2.1600000000000001E-2</v>
      </c>
      <c r="M252" s="78">
        <v>3.0300000000000001E-2</v>
      </c>
      <c r="N252" s="77">
        <v>225951.06</v>
      </c>
      <c r="O252" s="77">
        <v>110.78</v>
      </c>
      <c r="P252" s="77">
        <v>250.308584268</v>
      </c>
      <c r="Q252" s="78">
        <v>1.9E-3</v>
      </c>
      <c r="R252" s="78">
        <v>2.0000000000000001E-4</v>
      </c>
      <c r="W252" s="92"/>
      <c r="Y252" s="93"/>
    </row>
    <row r="253" spans="2:25">
      <c r="B253" t="s">
        <v>3596</v>
      </c>
      <c r="C253" t="s">
        <v>2606</v>
      </c>
      <c r="D253" s="91">
        <v>9700</v>
      </c>
      <c r="E253"/>
      <c r="F253" t="s">
        <v>632</v>
      </c>
      <c r="G253" s="86">
        <v>45195</v>
      </c>
      <c r="H253" t="s">
        <v>149</v>
      </c>
      <c r="I253" s="77">
        <v>1.96</v>
      </c>
      <c r="J253" t="s">
        <v>127</v>
      </c>
      <c r="K253" t="s">
        <v>102</v>
      </c>
      <c r="L253" s="78">
        <v>6.7500000000000004E-2</v>
      </c>
      <c r="M253" s="78">
        <v>7.1599999999999997E-2</v>
      </c>
      <c r="N253" s="77">
        <v>103339.25</v>
      </c>
      <c r="O253" s="77">
        <v>99.58</v>
      </c>
      <c r="P253" s="77">
        <v>102.90522515000001</v>
      </c>
      <c r="Q253" s="78">
        <v>8.0000000000000004E-4</v>
      </c>
      <c r="R253" s="78">
        <v>1E-4</v>
      </c>
      <c r="W253" s="92"/>
      <c r="Y253" s="93"/>
    </row>
    <row r="254" spans="2:25">
      <c r="B254" t="s">
        <v>3596</v>
      </c>
      <c r="C254" t="s">
        <v>2606</v>
      </c>
      <c r="D254" s="91">
        <v>9738</v>
      </c>
      <c r="E254"/>
      <c r="F254" t="s">
        <v>632</v>
      </c>
      <c r="G254" s="86">
        <v>45195</v>
      </c>
      <c r="H254" t="s">
        <v>149</v>
      </c>
      <c r="I254" s="77">
        <v>1.96</v>
      </c>
      <c r="J254" t="s">
        <v>127</v>
      </c>
      <c r="K254" t="s">
        <v>102</v>
      </c>
      <c r="L254" s="78">
        <v>6.7500000000000004E-2</v>
      </c>
      <c r="M254" s="78">
        <v>7.1599999999999997E-2</v>
      </c>
      <c r="N254" s="77">
        <v>39530.58</v>
      </c>
      <c r="O254" s="77">
        <v>99.85</v>
      </c>
      <c r="P254" s="77">
        <v>39.471284130000001</v>
      </c>
      <c r="Q254" s="78">
        <v>2.9999999999999997E-4</v>
      </c>
      <c r="R254" s="78">
        <v>0</v>
      </c>
      <c r="W254" s="92"/>
      <c r="Y254" s="93"/>
    </row>
    <row r="255" spans="2:25">
      <c r="B255" t="s">
        <v>3596</v>
      </c>
      <c r="C255" t="s">
        <v>2606</v>
      </c>
      <c r="D255" s="91">
        <v>9739</v>
      </c>
      <c r="E255"/>
      <c r="F255" t="s">
        <v>632</v>
      </c>
      <c r="G255" s="86">
        <v>45169</v>
      </c>
      <c r="H255" t="s">
        <v>149</v>
      </c>
      <c r="I255" s="77">
        <v>2.08</v>
      </c>
      <c r="J255" t="s">
        <v>127</v>
      </c>
      <c r="K255" t="s">
        <v>102</v>
      </c>
      <c r="L255" s="78">
        <v>6.9500000000000006E-2</v>
      </c>
      <c r="M255" s="78">
        <v>7.2499999999999995E-2</v>
      </c>
      <c r="N255" s="77">
        <v>256310.18</v>
      </c>
      <c r="O255" s="77">
        <v>99.79</v>
      </c>
      <c r="P255" s="77">
        <v>255.77192862199999</v>
      </c>
      <c r="Q255" s="78">
        <v>1.9E-3</v>
      </c>
      <c r="R255" s="78">
        <v>2.0000000000000001E-4</v>
      </c>
      <c r="W255" s="92"/>
      <c r="Y255" s="93"/>
    </row>
    <row r="256" spans="2:25">
      <c r="B256" t="s">
        <v>3596</v>
      </c>
      <c r="C256" t="s">
        <v>2606</v>
      </c>
      <c r="D256" s="91">
        <v>9791</v>
      </c>
      <c r="E256"/>
      <c r="F256" t="s">
        <v>632</v>
      </c>
      <c r="G256" s="86">
        <v>45195</v>
      </c>
      <c r="H256" t="s">
        <v>149</v>
      </c>
      <c r="I256" s="77">
        <v>2.08</v>
      </c>
      <c r="J256" t="s">
        <v>127</v>
      </c>
      <c r="K256" t="s">
        <v>102</v>
      </c>
      <c r="L256" s="78">
        <v>6.9500000000000006E-2</v>
      </c>
      <c r="M256" s="78">
        <v>7.2400000000000006E-2</v>
      </c>
      <c r="N256" s="77">
        <v>135136.24</v>
      </c>
      <c r="O256" s="77">
        <v>99.8</v>
      </c>
      <c r="P256" s="77">
        <v>134.86596752</v>
      </c>
      <c r="Q256" s="78">
        <v>1E-3</v>
      </c>
      <c r="R256" s="78">
        <v>1E-4</v>
      </c>
      <c r="W256" s="92"/>
      <c r="Y256" s="93"/>
    </row>
    <row r="257" spans="2:25">
      <c r="B257" t="s">
        <v>3596</v>
      </c>
      <c r="C257" t="s">
        <v>2606</v>
      </c>
      <c r="D257" s="91">
        <v>9790</v>
      </c>
      <c r="E257"/>
      <c r="F257" t="s">
        <v>632</v>
      </c>
      <c r="G257" s="86">
        <v>45195</v>
      </c>
      <c r="H257" t="s">
        <v>149</v>
      </c>
      <c r="I257" s="77">
        <v>1.96</v>
      </c>
      <c r="J257" t="s">
        <v>127</v>
      </c>
      <c r="K257" t="s">
        <v>102</v>
      </c>
      <c r="L257" s="78">
        <v>6.7500000000000004E-2</v>
      </c>
      <c r="M257" s="78">
        <v>7.1599999999999997E-2</v>
      </c>
      <c r="N257" s="77">
        <v>76017.929999999993</v>
      </c>
      <c r="O257" s="77">
        <v>99.58</v>
      </c>
      <c r="P257" s="77">
        <v>75.698654693999998</v>
      </c>
      <c r="Q257" s="78">
        <v>5.9999999999999995E-4</v>
      </c>
      <c r="R257" s="78">
        <v>1E-4</v>
      </c>
      <c r="W257" s="92"/>
      <c r="Y257" s="93"/>
    </row>
    <row r="258" spans="2:25">
      <c r="B258" t="s">
        <v>3596</v>
      </c>
      <c r="C258" t="s">
        <v>2606</v>
      </c>
      <c r="D258" s="91">
        <v>9199</v>
      </c>
      <c r="E258"/>
      <c r="F258" t="s">
        <v>632</v>
      </c>
      <c r="G258" s="86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8.3500000000000005E-2</v>
      </c>
      <c r="M258" s="78">
        <v>7.1599999999999997E-2</v>
      </c>
      <c r="N258" s="77">
        <v>387243.77</v>
      </c>
      <c r="O258" s="77">
        <v>99.58</v>
      </c>
      <c r="P258" s="77">
        <v>385.617346166</v>
      </c>
      <c r="Q258" s="78">
        <v>2.8999999999999998E-3</v>
      </c>
      <c r="R258" s="78">
        <v>2.9999999999999997E-4</v>
      </c>
      <c r="W258" s="92"/>
      <c r="Y258" s="93"/>
    </row>
    <row r="259" spans="2:25">
      <c r="B259" t="s">
        <v>3596</v>
      </c>
      <c r="C259" t="s">
        <v>2606</v>
      </c>
      <c r="D259" s="91">
        <v>8814</v>
      </c>
      <c r="E259"/>
      <c r="F259" t="s">
        <v>632</v>
      </c>
      <c r="G259" s="86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7.5300000000000006E-2</v>
      </c>
      <c r="M259" s="78">
        <v>7.1599999999999997E-2</v>
      </c>
      <c r="N259" s="77">
        <v>183923.66</v>
      </c>
      <c r="O259" s="77">
        <v>99.58</v>
      </c>
      <c r="P259" s="77">
        <v>183.15118062799999</v>
      </c>
      <c r="Q259" s="78">
        <v>1.4E-3</v>
      </c>
      <c r="R259" s="78">
        <v>1E-4</v>
      </c>
      <c r="W259" s="92"/>
      <c r="Y259" s="93"/>
    </row>
    <row r="260" spans="2:25">
      <c r="B260" t="s">
        <v>3596</v>
      </c>
      <c r="C260" t="s">
        <v>2606</v>
      </c>
      <c r="D260" s="91">
        <v>8776</v>
      </c>
      <c r="E260"/>
      <c r="F260" t="s">
        <v>632</v>
      </c>
      <c r="G260" s="86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7.1499999999999994E-2</v>
      </c>
      <c r="M260" s="78">
        <v>7.1599999999999997E-2</v>
      </c>
      <c r="N260" s="77">
        <v>676499.81</v>
      </c>
      <c r="O260" s="77">
        <v>99.58</v>
      </c>
      <c r="P260" s="77">
        <v>673.65851079799995</v>
      </c>
      <c r="Q260" s="78">
        <v>5.0000000000000001E-3</v>
      </c>
      <c r="R260" s="78">
        <v>5.0000000000000001E-4</v>
      </c>
      <c r="W260" s="92"/>
      <c r="Y260" s="93"/>
    </row>
    <row r="261" spans="2:25">
      <c r="B261" t="s">
        <v>3596</v>
      </c>
      <c r="C261" t="s">
        <v>2606</v>
      </c>
      <c r="D261" s="91">
        <v>90031</v>
      </c>
      <c r="E261"/>
      <c r="F261" t="s">
        <v>632</v>
      </c>
      <c r="G261" s="86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7.7499999999999999E-2</v>
      </c>
      <c r="M261" s="78">
        <v>7.1599999999999997E-2</v>
      </c>
      <c r="N261" s="77">
        <v>264296.89</v>
      </c>
      <c r="O261" s="77">
        <v>99.58</v>
      </c>
      <c r="P261" s="77">
        <v>263.18684306199998</v>
      </c>
      <c r="Q261" s="78">
        <v>2E-3</v>
      </c>
      <c r="R261" s="78">
        <v>2.0000000000000001E-4</v>
      </c>
      <c r="W261" s="92"/>
      <c r="Y261" s="93"/>
    </row>
    <row r="262" spans="2:25">
      <c r="B262" t="s">
        <v>3596</v>
      </c>
      <c r="C262" t="s">
        <v>2606</v>
      </c>
      <c r="D262" s="91">
        <v>9096</v>
      </c>
      <c r="E262"/>
      <c r="F262" t="s">
        <v>632</v>
      </c>
      <c r="G262" s="86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8.3500000000000005E-2</v>
      </c>
      <c r="M262" s="78">
        <v>7.1599999999999997E-2</v>
      </c>
      <c r="N262" s="77">
        <v>267569.93</v>
      </c>
      <c r="O262" s="77">
        <v>99.58</v>
      </c>
      <c r="P262" s="77">
        <v>266.44613629399998</v>
      </c>
      <c r="Q262" s="78">
        <v>2E-3</v>
      </c>
      <c r="R262" s="78">
        <v>2.0000000000000001E-4</v>
      </c>
      <c r="W262" s="92"/>
      <c r="Y262" s="93"/>
    </row>
    <row r="263" spans="2:25">
      <c r="B263" t="s">
        <v>3596</v>
      </c>
      <c r="C263" t="s">
        <v>2606</v>
      </c>
      <c r="D263" s="91">
        <v>9127</v>
      </c>
      <c r="E263"/>
      <c r="F263" t="s">
        <v>632</v>
      </c>
      <c r="G263" s="86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156951.17000000001</v>
      </c>
      <c r="O263" s="77">
        <v>99.58</v>
      </c>
      <c r="P263" s="77">
        <v>156.29197508600001</v>
      </c>
      <c r="Q263" s="78">
        <v>1.1999999999999999E-3</v>
      </c>
      <c r="R263" s="78">
        <v>1E-4</v>
      </c>
      <c r="W263" s="92"/>
      <c r="Y263" s="93"/>
    </row>
    <row r="264" spans="2:25">
      <c r="B264" t="s">
        <v>3596</v>
      </c>
      <c r="C264" t="s">
        <v>2606</v>
      </c>
      <c r="D264" s="91">
        <v>9255</v>
      </c>
      <c r="E264"/>
      <c r="F264" t="s">
        <v>632</v>
      </c>
      <c r="G264" s="86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250279.45</v>
      </c>
      <c r="O264" s="77">
        <v>99.58</v>
      </c>
      <c r="P264" s="77">
        <v>249.22827631000001</v>
      </c>
      <c r="Q264" s="78">
        <v>1.9E-3</v>
      </c>
      <c r="R264" s="78">
        <v>2.0000000000000001E-4</v>
      </c>
      <c r="W264" s="92"/>
      <c r="Y264" s="93"/>
    </row>
    <row r="265" spans="2:25">
      <c r="B265" t="s">
        <v>3596</v>
      </c>
      <c r="C265" t="s">
        <v>2606</v>
      </c>
      <c r="D265" s="91">
        <v>9287</v>
      </c>
      <c r="E265"/>
      <c r="F265" t="s">
        <v>632</v>
      </c>
      <c r="G265" s="86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135194.18</v>
      </c>
      <c r="O265" s="77">
        <v>99.58</v>
      </c>
      <c r="P265" s="77">
        <v>134.62636444399999</v>
      </c>
      <c r="Q265" s="78">
        <v>1E-3</v>
      </c>
      <c r="R265" s="78">
        <v>1E-4</v>
      </c>
      <c r="W265" s="92"/>
      <c r="Y265" s="93"/>
    </row>
    <row r="266" spans="2:25">
      <c r="B266" t="s">
        <v>3596</v>
      </c>
      <c r="C266" t="s">
        <v>2606</v>
      </c>
      <c r="D266" s="91">
        <v>9339</v>
      </c>
      <c r="E266"/>
      <c r="F266" t="s">
        <v>632</v>
      </c>
      <c r="G266" s="86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187474.04</v>
      </c>
      <c r="O266" s="77">
        <v>99.58</v>
      </c>
      <c r="P266" s="77">
        <v>186.68664903199999</v>
      </c>
      <c r="Q266" s="78">
        <v>1.4E-3</v>
      </c>
      <c r="R266" s="78">
        <v>1E-4</v>
      </c>
      <c r="W266" s="92"/>
      <c r="Y266" s="93"/>
    </row>
    <row r="267" spans="2:25">
      <c r="B267" t="s">
        <v>3596</v>
      </c>
      <c r="C267" t="s">
        <v>2606</v>
      </c>
      <c r="D267" s="91">
        <v>93881</v>
      </c>
      <c r="E267"/>
      <c r="F267" t="s">
        <v>632</v>
      </c>
      <c r="G267" s="86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350990.24</v>
      </c>
      <c r="O267" s="77">
        <v>99.58</v>
      </c>
      <c r="P267" s="77">
        <v>349.51608099200001</v>
      </c>
      <c r="Q267" s="78">
        <v>2.5999999999999999E-3</v>
      </c>
      <c r="R267" s="78">
        <v>2.9999999999999997E-4</v>
      </c>
      <c r="W267" s="92"/>
      <c r="Y267" s="93"/>
    </row>
    <row r="268" spans="2:25">
      <c r="B268" t="s">
        <v>3596</v>
      </c>
      <c r="C268" t="s">
        <v>2606</v>
      </c>
      <c r="D268" s="91">
        <v>9455</v>
      </c>
      <c r="E268"/>
      <c r="F268" t="s">
        <v>632</v>
      </c>
      <c r="G268" s="86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255080.63</v>
      </c>
      <c r="O268" s="77">
        <v>99.58</v>
      </c>
      <c r="P268" s="77">
        <v>254.009291354</v>
      </c>
      <c r="Q268" s="78">
        <v>1.9E-3</v>
      </c>
      <c r="R268" s="78">
        <v>2.0000000000000001E-4</v>
      </c>
      <c r="W268" s="92"/>
      <c r="Y268" s="93"/>
    </row>
    <row r="269" spans="2:25">
      <c r="B269" t="s">
        <v>3596</v>
      </c>
      <c r="C269" t="s">
        <v>2606</v>
      </c>
      <c r="D269" s="91">
        <v>9553</v>
      </c>
      <c r="E269"/>
      <c r="F269" t="s">
        <v>632</v>
      </c>
      <c r="G269" s="86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179014.29</v>
      </c>
      <c r="O269" s="77">
        <v>99.58</v>
      </c>
      <c r="P269" s="77">
        <v>178.26242998199999</v>
      </c>
      <c r="Q269" s="78">
        <v>1.2999999999999999E-3</v>
      </c>
      <c r="R269" s="78">
        <v>1E-4</v>
      </c>
      <c r="W269" s="92"/>
      <c r="Y269" s="93"/>
    </row>
    <row r="270" spans="2:25">
      <c r="B270" t="s">
        <v>3596</v>
      </c>
      <c r="C270" t="s">
        <v>2606</v>
      </c>
      <c r="D270" s="91">
        <v>95930</v>
      </c>
      <c r="E270"/>
      <c r="F270" t="s">
        <v>632</v>
      </c>
      <c r="G270" s="86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271186.7</v>
      </c>
      <c r="O270" s="77">
        <v>99.58</v>
      </c>
      <c r="P270" s="77">
        <v>270.04771585999998</v>
      </c>
      <c r="Q270" s="78">
        <v>2E-3</v>
      </c>
      <c r="R270" s="78">
        <v>2.0000000000000001E-4</v>
      </c>
      <c r="W270" s="92"/>
      <c r="Y270" s="93"/>
    </row>
    <row r="271" spans="2:25">
      <c r="B271" t="s">
        <v>3596</v>
      </c>
      <c r="C271" t="s">
        <v>2606</v>
      </c>
      <c r="D271" s="91">
        <v>9632</v>
      </c>
      <c r="E271"/>
      <c r="F271" t="s">
        <v>632</v>
      </c>
      <c r="G271" s="86">
        <v>45195</v>
      </c>
      <c r="H271" t="s">
        <v>149</v>
      </c>
      <c r="I271" s="77">
        <v>1.96</v>
      </c>
      <c r="J271" t="s">
        <v>127</v>
      </c>
      <c r="K271" t="s">
        <v>102</v>
      </c>
      <c r="L271" s="78">
        <v>6.7500000000000004E-2</v>
      </c>
      <c r="M271" s="78">
        <v>7.1599999999999997E-2</v>
      </c>
      <c r="N271" s="77">
        <v>218567.77</v>
      </c>
      <c r="O271" s="77">
        <v>99.58</v>
      </c>
      <c r="P271" s="77">
        <v>217.649785366</v>
      </c>
      <c r="Q271" s="78">
        <v>1.6000000000000001E-3</v>
      </c>
      <c r="R271" s="78">
        <v>2.0000000000000001E-4</v>
      </c>
      <c r="W271" s="92"/>
      <c r="Y271" s="93"/>
    </row>
    <row r="272" spans="2:25">
      <c r="B272" s="83" t="s">
        <v>3598</v>
      </c>
      <c r="C272" t="s">
        <v>2603</v>
      </c>
      <c r="D272" s="91">
        <v>4647</v>
      </c>
      <c r="E272"/>
      <c r="F272" t="s">
        <v>664</v>
      </c>
      <c r="G272" s="86">
        <v>42372</v>
      </c>
      <c r="H272" t="s">
        <v>149</v>
      </c>
      <c r="I272" s="77">
        <v>9.6199999999999992</v>
      </c>
      <c r="J272" t="s">
        <v>127</v>
      </c>
      <c r="K272" t="s">
        <v>102</v>
      </c>
      <c r="L272" s="78">
        <v>6.7000000000000004E-2</v>
      </c>
      <c r="M272" s="78">
        <v>3.4000000000000002E-2</v>
      </c>
      <c r="N272" s="77">
        <v>329844.58</v>
      </c>
      <c r="O272" s="77">
        <v>153.57</v>
      </c>
      <c r="P272" s="77">
        <v>506.54232150600001</v>
      </c>
      <c r="Q272" s="78">
        <v>3.8E-3</v>
      </c>
      <c r="R272" s="78">
        <v>4.0000000000000002E-4</v>
      </c>
      <c r="W272" s="92"/>
      <c r="Y272" s="93"/>
    </row>
    <row r="273" spans="2:25">
      <c r="B273" t="s">
        <v>3571</v>
      </c>
      <c r="C273" t="s">
        <v>2606</v>
      </c>
      <c r="D273" s="91">
        <v>9280</v>
      </c>
      <c r="E273"/>
      <c r="F273" t="s">
        <v>664</v>
      </c>
      <c r="G273" s="86">
        <v>44858</v>
      </c>
      <c r="H273" t="s">
        <v>149</v>
      </c>
      <c r="I273" s="77">
        <v>5.65</v>
      </c>
      <c r="J273" t="s">
        <v>687</v>
      </c>
      <c r="K273" t="s">
        <v>102</v>
      </c>
      <c r="L273" s="78">
        <v>3.49E-2</v>
      </c>
      <c r="M273" s="78">
        <v>4.5400000000000003E-2</v>
      </c>
      <c r="N273" s="77">
        <v>33410.769999999997</v>
      </c>
      <c r="O273" s="77">
        <v>98.34</v>
      </c>
      <c r="P273" s="77">
        <v>32.856151218000001</v>
      </c>
      <c r="Q273" s="78">
        <v>2.0000000000000001E-4</v>
      </c>
      <c r="R273" s="78">
        <v>0</v>
      </c>
      <c r="W273" s="92"/>
      <c r="Y273" s="93"/>
    </row>
    <row r="274" spans="2:25">
      <c r="B274" t="s">
        <v>3571</v>
      </c>
      <c r="C274" t="s">
        <v>2606</v>
      </c>
      <c r="D274" s="91">
        <v>9281</v>
      </c>
      <c r="E274"/>
      <c r="F274" t="s">
        <v>664</v>
      </c>
      <c r="G274" s="86">
        <v>44858</v>
      </c>
      <c r="H274" t="s">
        <v>149</v>
      </c>
      <c r="I274" s="77">
        <v>5.68</v>
      </c>
      <c r="J274" t="s">
        <v>687</v>
      </c>
      <c r="K274" t="s">
        <v>102</v>
      </c>
      <c r="L274" s="78">
        <v>3.49E-2</v>
      </c>
      <c r="M274" s="78">
        <v>4.53E-2</v>
      </c>
      <c r="N274" s="77">
        <v>27662.49</v>
      </c>
      <c r="O274" s="77">
        <v>98.33</v>
      </c>
      <c r="P274" s="77">
        <v>27.200526416999999</v>
      </c>
      <c r="Q274" s="78">
        <v>2.0000000000000001E-4</v>
      </c>
      <c r="R274" s="78">
        <v>0</v>
      </c>
      <c r="W274" s="92"/>
      <c r="Y274" s="93"/>
    </row>
    <row r="275" spans="2:25">
      <c r="B275" t="s">
        <v>3571</v>
      </c>
      <c r="C275" t="s">
        <v>2606</v>
      </c>
      <c r="D275" s="91">
        <v>9277</v>
      </c>
      <c r="E275"/>
      <c r="F275" t="s">
        <v>664</v>
      </c>
      <c r="G275" s="86">
        <v>44858</v>
      </c>
      <c r="H275" t="s">
        <v>149</v>
      </c>
      <c r="I275" s="77">
        <v>5.57</v>
      </c>
      <c r="J275" t="s">
        <v>687</v>
      </c>
      <c r="K275" t="s">
        <v>102</v>
      </c>
      <c r="L275" s="78">
        <v>3.49E-2</v>
      </c>
      <c r="M275" s="78">
        <v>4.5499999999999999E-2</v>
      </c>
      <c r="N275" s="77">
        <v>34596.61</v>
      </c>
      <c r="O275" s="77">
        <v>98.35</v>
      </c>
      <c r="P275" s="77">
        <v>34.025765935000003</v>
      </c>
      <c r="Q275" s="78">
        <v>2.9999999999999997E-4</v>
      </c>
      <c r="R275" s="78">
        <v>0</v>
      </c>
      <c r="W275" s="92"/>
      <c r="Y275" s="93"/>
    </row>
    <row r="276" spans="2:25">
      <c r="B276" t="s">
        <v>3571</v>
      </c>
      <c r="C276" t="s">
        <v>2606</v>
      </c>
      <c r="D276" s="91">
        <v>9278</v>
      </c>
      <c r="E276"/>
      <c r="F276" t="s">
        <v>664</v>
      </c>
      <c r="G276" s="86">
        <v>44858</v>
      </c>
      <c r="H276" t="s">
        <v>149</v>
      </c>
      <c r="I276" s="77">
        <v>5.6</v>
      </c>
      <c r="J276" t="s">
        <v>687</v>
      </c>
      <c r="K276" t="s">
        <v>102</v>
      </c>
      <c r="L276" s="78">
        <v>3.49E-2</v>
      </c>
      <c r="M276" s="78">
        <v>4.5400000000000003E-2</v>
      </c>
      <c r="N276" s="77">
        <v>42095.94</v>
      </c>
      <c r="O276" s="77">
        <v>98.35</v>
      </c>
      <c r="P276" s="77">
        <v>41.401356989999996</v>
      </c>
      <c r="Q276" s="78">
        <v>2.9999999999999997E-4</v>
      </c>
      <c r="R276" s="78">
        <v>0</v>
      </c>
      <c r="W276" s="92"/>
      <c r="Y276" s="93"/>
    </row>
    <row r="277" spans="2:25">
      <c r="B277" t="s">
        <v>3571</v>
      </c>
      <c r="C277" t="s">
        <v>2606</v>
      </c>
      <c r="D277" s="91">
        <v>9279</v>
      </c>
      <c r="E277"/>
      <c r="F277" t="s">
        <v>664</v>
      </c>
      <c r="G277" s="86">
        <v>44858</v>
      </c>
      <c r="H277" t="s">
        <v>149</v>
      </c>
      <c r="I277" s="77">
        <v>5.77</v>
      </c>
      <c r="J277" t="s">
        <v>687</v>
      </c>
      <c r="K277" t="s">
        <v>102</v>
      </c>
      <c r="L277" s="78">
        <v>3.49E-2</v>
      </c>
      <c r="M277" s="78">
        <v>4.5199999999999997E-2</v>
      </c>
      <c r="N277" s="77">
        <v>25038.13</v>
      </c>
      <c r="O277" s="77">
        <v>98.32</v>
      </c>
      <c r="P277" s="77">
        <v>24.617489416000002</v>
      </c>
      <c r="Q277" s="78">
        <v>2.0000000000000001E-4</v>
      </c>
      <c r="R277" s="78">
        <v>0</v>
      </c>
      <c r="W277" s="92"/>
      <c r="Y277" s="93"/>
    </row>
    <row r="278" spans="2:25">
      <c r="B278" t="s">
        <v>3600</v>
      </c>
      <c r="C278" t="s">
        <v>2603</v>
      </c>
      <c r="D278" s="91">
        <v>9637</v>
      </c>
      <c r="E278"/>
      <c r="F278" t="s">
        <v>664</v>
      </c>
      <c r="G278" s="86">
        <v>45104</v>
      </c>
      <c r="H278" t="s">
        <v>149</v>
      </c>
      <c r="I278" s="77">
        <v>2.4900000000000002</v>
      </c>
      <c r="J278" t="s">
        <v>334</v>
      </c>
      <c r="K278" t="s">
        <v>102</v>
      </c>
      <c r="L278" s="78">
        <v>5.2200000000000003E-2</v>
      </c>
      <c r="M278" s="78">
        <v>6.0600000000000001E-2</v>
      </c>
      <c r="N278" s="77">
        <v>269618.7</v>
      </c>
      <c r="O278" s="77">
        <v>100.32</v>
      </c>
      <c r="P278" s="77">
        <v>270.48147984000002</v>
      </c>
      <c r="Q278" s="78">
        <v>2E-3</v>
      </c>
      <c r="R278" s="78">
        <v>2.0000000000000001E-4</v>
      </c>
      <c r="W278" s="92"/>
      <c r="Y278" s="93"/>
    </row>
    <row r="279" spans="2:25">
      <c r="B279" t="s">
        <v>3599</v>
      </c>
      <c r="C279" t="s">
        <v>2603</v>
      </c>
      <c r="D279" s="91">
        <v>9577</v>
      </c>
      <c r="E279"/>
      <c r="F279" t="s">
        <v>664</v>
      </c>
      <c r="G279" s="86">
        <v>45063</v>
      </c>
      <c r="H279" t="s">
        <v>149</v>
      </c>
      <c r="I279" s="77">
        <v>3.58</v>
      </c>
      <c r="J279" t="s">
        <v>334</v>
      </c>
      <c r="K279" t="s">
        <v>102</v>
      </c>
      <c r="L279" s="78">
        <v>4.4299999999999999E-2</v>
      </c>
      <c r="M279" s="78">
        <v>4.53E-2</v>
      </c>
      <c r="N279" s="77">
        <v>404428.05</v>
      </c>
      <c r="O279" s="77">
        <v>101.37</v>
      </c>
      <c r="P279" s="77">
        <v>409.96871428499998</v>
      </c>
      <c r="Q279" s="78">
        <v>3.0999999999999999E-3</v>
      </c>
      <c r="R279" s="78">
        <v>2.9999999999999997E-4</v>
      </c>
      <c r="W279" s="92"/>
      <c r="Y279" s="93"/>
    </row>
    <row r="280" spans="2:25">
      <c r="B280" t="s">
        <v>3601</v>
      </c>
      <c r="C280" t="s">
        <v>2606</v>
      </c>
      <c r="D280" s="91">
        <v>508309</v>
      </c>
      <c r="E280"/>
      <c r="F280" t="s">
        <v>915</v>
      </c>
      <c r="G280" s="86">
        <v>43185</v>
      </c>
      <c r="H280" t="s">
        <v>2883</v>
      </c>
      <c r="I280" s="77">
        <v>3.8</v>
      </c>
      <c r="J280" t="s">
        <v>922</v>
      </c>
      <c r="K280" t="s">
        <v>116</v>
      </c>
      <c r="L280" s="78">
        <v>4.2200000000000001E-2</v>
      </c>
      <c r="M280" s="78">
        <v>7.9600000000000004E-2</v>
      </c>
      <c r="N280" s="77">
        <v>154891.69</v>
      </c>
      <c r="O280" s="77">
        <v>88.150000000000119</v>
      </c>
      <c r="P280" s="77">
        <v>389.88147413079298</v>
      </c>
      <c r="Q280" s="78">
        <v>2.8999999999999998E-3</v>
      </c>
      <c r="R280" s="78">
        <v>2.9999999999999997E-4</v>
      </c>
      <c r="W280" s="92"/>
      <c r="Y280" s="93"/>
    </row>
    <row r="281" spans="2:25">
      <c r="B281" t="s">
        <v>3603</v>
      </c>
      <c r="C281" t="s">
        <v>2606</v>
      </c>
      <c r="D281" s="91">
        <v>6826</v>
      </c>
      <c r="E281"/>
      <c r="F281" t="s">
        <v>3638</v>
      </c>
      <c r="G281" s="86">
        <v>43550</v>
      </c>
      <c r="H281" t="s">
        <v>210</v>
      </c>
      <c r="I281" s="77">
        <v>1.93</v>
      </c>
      <c r="J281" t="s">
        <v>922</v>
      </c>
      <c r="K281" t="s">
        <v>106</v>
      </c>
      <c r="L281" s="78">
        <v>8.4199999999999997E-2</v>
      </c>
      <c r="M281" s="78">
        <v>8.5500000000000007E-2</v>
      </c>
      <c r="N281" s="77">
        <v>245738.66</v>
      </c>
      <c r="O281" s="77">
        <v>102.75</v>
      </c>
      <c r="P281" s="77">
        <v>971.85892515435</v>
      </c>
      <c r="Q281" s="78">
        <v>7.3000000000000001E-3</v>
      </c>
      <c r="R281" s="78">
        <v>6.9999999999999999E-4</v>
      </c>
      <c r="W281" s="92"/>
      <c r="Y281" s="93"/>
    </row>
    <row r="282" spans="2:25">
      <c r="B282" t="s">
        <v>3602</v>
      </c>
      <c r="C282" t="s">
        <v>2606</v>
      </c>
      <c r="D282" s="91">
        <v>6528</v>
      </c>
      <c r="E282"/>
      <c r="F282" t="s">
        <v>3638</v>
      </c>
      <c r="G282" s="86">
        <v>43373</v>
      </c>
      <c r="H282" t="s">
        <v>210</v>
      </c>
      <c r="I282" s="77">
        <v>4.3</v>
      </c>
      <c r="J282" t="s">
        <v>922</v>
      </c>
      <c r="K282" t="s">
        <v>113</v>
      </c>
      <c r="L282" s="78">
        <v>3.0300000000000001E-2</v>
      </c>
      <c r="M282" s="78">
        <v>7.8600000000000003E-2</v>
      </c>
      <c r="N282" s="77">
        <v>420945.7</v>
      </c>
      <c r="O282" s="77">
        <v>83.980000000000103</v>
      </c>
      <c r="P282" s="77">
        <v>1661.6039877016599</v>
      </c>
      <c r="Q282" s="78">
        <v>1.24E-2</v>
      </c>
      <c r="R282" s="78">
        <v>1.2999999999999999E-3</v>
      </c>
      <c r="W282" s="92"/>
      <c r="Y282" s="93"/>
    </row>
    <row r="283" spans="2:25">
      <c r="B283" t="s">
        <v>3604</v>
      </c>
      <c r="C283" t="s">
        <v>2606</v>
      </c>
      <c r="D283" s="91">
        <v>8860</v>
      </c>
      <c r="E283"/>
      <c r="F283" t="s">
        <v>3638</v>
      </c>
      <c r="G283" s="86">
        <v>44585</v>
      </c>
      <c r="H283" t="s">
        <v>210</v>
      </c>
      <c r="I283" s="77">
        <v>2.34</v>
      </c>
      <c r="J283" t="s">
        <v>1041</v>
      </c>
      <c r="K283" t="s">
        <v>110</v>
      </c>
      <c r="L283" s="78">
        <v>6.1100000000000002E-2</v>
      </c>
      <c r="M283" s="78">
        <v>7.0199999999999999E-2</v>
      </c>
      <c r="N283" s="77">
        <v>25384.19</v>
      </c>
      <c r="O283" s="77">
        <v>102.2</v>
      </c>
      <c r="P283" s="77">
        <v>105.26227064535</v>
      </c>
      <c r="Q283" s="78">
        <v>8.0000000000000004E-4</v>
      </c>
      <c r="R283" s="78">
        <v>1E-4</v>
      </c>
      <c r="W283" s="92"/>
      <c r="Y283" s="93"/>
    </row>
    <row r="284" spans="2:25">
      <c r="B284" t="s">
        <v>3604</v>
      </c>
      <c r="C284" t="s">
        <v>2606</v>
      </c>
      <c r="D284" s="91">
        <v>8918</v>
      </c>
      <c r="E284"/>
      <c r="F284" t="s">
        <v>3638</v>
      </c>
      <c r="G284" s="86">
        <v>44553</v>
      </c>
      <c r="H284" t="s">
        <v>210</v>
      </c>
      <c r="I284" s="77">
        <v>2.34</v>
      </c>
      <c r="J284" t="s">
        <v>1041</v>
      </c>
      <c r="K284" t="s">
        <v>110</v>
      </c>
      <c r="L284" s="78">
        <v>6.1100000000000002E-2</v>
      </c>
      <c r="M284" s="78">
        <v>7.0400000000000004E-2</v>
      </c>
      <c r="N284" s="77">
        <v>3206.42</v>
      </c>
      <c r="O284" s="77">
        <v>102.15</v>
      </c>
      <c r="P284" s="77">
        <v>13.289765206725001</v>
      </c>
      <c r="Q284" s="78">
        <v>1E-4</v>
      </c>
      <c r="R284" s="78">
        <v>0</v>
      </c>
      <c r="W284" s="92"/>
      <c r="Y284" s="93"/>
    </row>
    <row r="285" spans="2:25">
      <c r="B285" t="s">
        <v>3604</v>
      </c>
      <c r="C285" t="s">
        <v>2606</v>
      </c>
      <c r="D285" s="91">
        <v>9037</v>
      </c>
      <c r="E285"/>
      <c r="F285" t="s">
        <v>3638</v>
      </c>
      <c r="G285" s="86">
        <v>44671</v>
      </c>
      <c r="H285" t="s">
        <v>210</v>
      </c>
      <c r="I285" s="77">
        <v>2.34</v>
      </c>
      <c r="J285" t="s">
        <v>1041</v>
      </c>
      <c r="K285" t="s">
        <v>110</v>
      </c>
      <c r="L285" s="78">
        <v>6.1100000000000002E-2</v>
      </c>
      <c r="M285" s="78">
        <v>7.0199999999999999E-2</v>
      </c>
      <c r="N285" s="77">
        <v>2004.01</v>
      </c>
      <c r="O285" s="77">
        <v>102.2</v>
      </c>
      <c r="P285" s="77">
        <v>8.3101585276499996</v>
      </c>
      <c r="Q285" s="78">
        <v>1E-4</v>
      </c>
      <c r="R285" s="78">
        <v>0</v>
      </c>
      <c r="W285" s="92"/>
      <c r="Y285" s="93"/>
    </row>
    <row r="286" spans="2:25">
      <c r="B286" t="s">
        <v>3604</v>
      </c>
      <c r="C286" t="s">
        <v>2606</v>
      </c>
      <c r="D286" s="91">
        <v>9130</v>
      </c>
      <c r="E286"/>
      <c r="F286" t="s">
        <v>3638</v>
      </c>
      <c r="G286" s="86">
        <v>44742</v>
      </c>
      <c r="H286" t="s">
        <v>210</v>
      </c>
      <c r="I286" s="77">
        <v>2.34</v>
      </c>
      <c r="J286" t="s">
        <v>1041</v>
      </c>
      <c r="K286" t="s">
        <v>110</v>
      </c>
      <c r="L286" s="78">
        <v>6.1100000000000002E-2</v>
      </c>
      <c r="M286" s="78">
        <v>7.0199999999999999E-2</v>
      </c>
      <c r="N286" s="77">
        <v>12024.09</v>
      </c>
      <c r="O286" s="77">
        <v>102.2</v>
      </c>
      <c r="P286" s="77">
        <v>49.861075568849998</v>
      </c>
      <c r="Q286" s="78">
        <v>4.0000000000000002E-4</v>
      </c>
      <c r="R286" s="78">
        <v>0</v>
      </c>
      <c r="W286" s="92"/>
      <c r="Y286" s="93"/>
    </row>
    <row r="287" spans="2:25">
      <c r="B287" t="s">
        <v>3604</v>
      </c>
      <c r="C287" t="s">
        <v>2606</v>
      </c>
      <c r="D287" s="91">
        <v>8829</v>
      </c>
      <c r="E287"/>
      <c r="F287" t="s">
        <v>3638</v>
      </c>
      <c r="G287" s="86">
        <v>44553</v>
      </c>
      <c r="H287" t="s">
        <v>210</v>
      </c>
      <c r="I287" s="77">
        <v>2.34</v>
      </c>
      <c r="J287" t="s">
        <v>1041</v>
      </c>
      <c r="K287" t="s">
        <v>110</v>
      </c>
      <c r="L287" s="78">
        <v>6.1199999999999997E-2</v>
      </c>
      <c r="M287" s="78">
        <v>6.9900000000000004E-2</v>
      </c>
      <c r="N287" s="77">
        <v>242485.79</v>
      </c>
      <c r="O287" s="77">
        <v>102.2</v>
      </c>
      <c r="P287" s="77">
        <v>1005.53158696935</v>
      </c>
      <c r="Q287" s="78">
        <v>7.4999999999999997E-3</v>
      </c>
      <c r="R287" s="78">
        <v>8.0000000000000004E-4</v>
      </c>
      <c r="W287" s="92"/>
      <c r="Y287" s="93"/>
    </row>
    <row r="288" spans="2:25">
      <c r="B288" t="s">
        <v>3555</v>
      </c>
      <c r="C288" t="s">
        <v>2603</v>
      </c>
      <c r="D288" s="91">
        <v>597852</v>
      </c>
      <c r="E288"/>
      <c r="F288" t="s">
        <v>3638</v>
      </c>
      <c r="G288" s="86"/>
      <c r="H288" t="s">
        <v>210</v>
      </c>
      <c r="I288" s="77">
        <v>0.01</v>
      </c>
      <c r="J288" t="s">
        <v>123</v>
      </c>
      <c r="K288" t="s">
        <v>102</v>
      </c>
      <c r="L288" s="78">
        <v>0</v>
      </c>
      <c r="M288" s="78">
        <v>1E-4</v>
      </c>
      <c r="N288" s="77">
        <v>-2394.27</v>
      </c>
      <c r="O288" s="77">
        <v>166.88372100000001</v>
      </c>
      <c r="P288" s="77">
        <v>-3.9956468667867</v>
      </c>
      <c r="Q288" s="78">
        <v>0</v>
      </c>
      <c r="R288" s="78">
        <v>0</v>
      </c>
      <c r="Y288" s="93"/>
    </row>
    <row r="289" spans="2:25">
      <c r="B289" t="s">
        <v>3605</v>
      </c>
      <c r="C289" t="s">
        <v>2606</v>
      </c>
      <c r="D289" s="91">
        <v>9295</v>
      </c>
      <c r="E289"/>
      <c r="F289" t="s">
        <v>3638</v>
      </c>
      <c r="G289" s="86">
        <v>44871</v>
      </c>
      <c r="H289" t="s">
        <v>210</v>
      </c>
      <c r="I289" s="77">
        <v>4.95</v>
      </c>
      <c r="J289" t="s">
        <v>334</v>
      </c>
      <c r="K289" t="s">
        <v>102</v>
      </c>
      <c r="L289" s="78">
        <v>0.05</v>
      </c>
      <c r="M289" s="78">
        <v>6.9900000000000004E-2</v>
      </c>
      <c r="N289" s="77">
        <v>409174.69</v>
      </c>
      <c r="O289" s="77">
        <v>95.31</v>
      </c>
      <c r="P289" s="77">
        <v>389.98439703899999</v>
      </c>
      <c r="Q289" s="78">
        <v>2.8999999999999998E-3</v>
      </c>
      <c r="R289" s="78">
        <v>2.9999999999999997E-4</v>
      </c>
      <c r="W289" s="92"/>
      <c r="Y289" s="93"/>
    </row>
    <row r="290" spans="2:25">
      <c r="B290" t="s">
        <v>3605</v>
      </c>
      <c r="C290" t="s">
        <v>2606</v>
      </c>
      <c r="D290" s="91">
        <v>9475</v>
      </c>
      <c r="E290"/>
      <c r="F290" t="s">
        <v>3638</v>
      </c>
      <c r="G290" s="86">
        <v>44969</v>
      </c>
      <c r="H290" t="s">
        <v>210</v>
      </c>
      <c r="I290" s="77">
        <v>4.95</v>
      </c>
      <c r="J290" t="s">
        <v>334</v>
      </c>
      <c r="K290" t="s">
        <v>102</v>
      </c>
      <c r="L290" s="78">
        <v>0.05</v>
      </c>
      <c r="M290" s="78">
        <v>6.6600000000000006E-2</v>
      </c>
      <c r="N290" s="77">
        <v>290672</v>
      </c>
      <c r="O290" s="77">
        <v>96.02</v>
      </c>
      <c r="P290" s="77">
        <v>279.10325440000003</v>
      </c>
      <c r="Q290" s="78">
        <v>2.0999999999999999E-3</v>
      </c>
      <c r="R290" s="78">
        <v>2.0000000000000001E-4</v>
      </c>
      <c r="W290" s="92"/>
      <c r="Y290" s="93"/>
    </row>
    <row r="291" spans="2:25">
      <c r="B291" t="s">
        <v>3605</v>
      </c>
      <c r="C291" t="s">
        <v>2606</v>
      </c>
      <c r="D291" s="91">
        <v>9535</v>
      </c>
      <c r="E291"/>
      <c r="F291" t="s">
        <v>3638</v>
      </c>
      <c r="G291" s="86">
        <v>45018</v>
      </c>
      <c r="H291" t="s">
        <v>210</v>
      </c>
      <c r="I291" s="77">
        <v>4.95</v>
      </c>
      <c r="J291" t="s">
        <v>334</v>
      </c>
      <c r="K291" t="s">
        <v>102</v>
      </c>
      <c r="L291" s="78">
        <v>0.05</v>
      </c>
      <c r="M291" s="78">
        <v>4.2999999999999997E-2</v>
      </c>
      <c r="N291" s="77">
        <v>139084.17000000001</v>
      </c>
      <c r="O291" s="77">
        <v>106.38</v>
      </c>
      <c r="P291" s="77">
        <v>147.957740046</v>
      </c>
      <c r="Q291" s="78">
        <v>1.1000000000000001E-3</v>
      </c>
      <c r="R291" s="78">
        <v>1E-4</v>
      </c>
      <c r="W291" s="92"/>
      <c r="Y291" s="93"/>
    </row>
    <row r="292" spans="2:25">
      <c r="B292" t="s">
        <v>3605</v>
      </c>
      <c r="C292" t="s">
        <v>2606</v>
      </c>
      <c r="D292" s="91">
        <v>9641</v>
      </c>
      <c r="E292"/>
      <c r="F292" t="s">
        <v>3638</v>
      </c>
      <c r="G292" s="86">
        <v>45109</v>
      </c>
      <c r="H292" t="s">
        <v>210</v>
      </c>
      <c r="I292" s="77">
        <v>4.95</v>
      </c>
      <c r="J292" t="s">
        <v>334</v>
      </c>
      <c r="K292" t="s">
        <v>102</v>
      </c>
      <c r="L292" s="78">
        <v>0.05</v>
      </c>
      <c r="M292" s="78">
        <v>5.2200000000000003E-2</v>
      </c>
      <c r="N292" s="77">
        <v>125663.17</v>
      </c>
      <c r="O292" s="77">
        <v>100.42</v>
      </c>
      <c r="P292" s="77">
        <v>126.19095531400001</v>
      </c>
      <c r="Q292" s="78">
        <v>8.9999999999999998E-4</v>
      </c>
      <c r="R292" s="78">
        <v>1E-4</v>
      </c>
      <c r="W292" s="92"/>
      <c r="Y292" s="93"/>
    </row>
    <row r="293" spans="2:25">
      <c r="B293" t="s">
        <v>3555</v>
      </c>
      <c r="C293" t="s">
        <v>2603</v>
      </c>
      <c r="D293" s="91">
        <v>7330</v>
      </c>
      <c r="E293"/>
      <c r="F293" t="s">
        <v>3638</v>
      </c>
      <c r="G293" s="86"/>
      <c r="H293" t="s">
        <v>210</v>
      </c>
      <c r="I293" s="77">
        <v>0.01</v>
      </c>
      <c r="J293" t="s">
        <v>123</v>
      </c>
      <c r="K293" t="s">
        <v>102</v>
      </c>
      <c r="L293" s="78">
        <v>0</v>
      </c>
      <c r="M293" s="78">
        <v>1E-4</v>
      </c>
      <c r="N293" s="77">
        <v>-110.95</v>
      </c>
      <c r="O293" s="77">
        <v>100</v>
      </c>
      <c r="P293" s="77">
        <v>-0.11094999999999999</v>
      </c>
      <c r="Q293" s="78">
        <v>0</v>
      </c>
      <c r="R293" s="78">
        <v>0</v>
      </c>
      <c r="Y293" s="93"/>
    </row>
    <row r="294" spans="2:25">
      <c r="B294" t="s">
        <v>3555</v>
      </c>
      <c r="C294" t="s">
        <v>2603</v>
      </c>
      <c r="D294" s="91">
        <v>7329</v>
      </c>
      <c r="E294"/>
      <c r="F294" t="s">
        <v>3638</v>
      </c>
      <c r="G294" s="86"/>
      <c r="H294" t="s">
        <v>210</v>
      </c>
      <c r="I294" s="77">
        <v>0.01</v>
      </c>
      <c r="J294" t="s">
        <v>123</v>
      </c>
      <c r="K294" t="s">
        <v>102</v>
      </c>
      <c r="L294" s="78">
        <v>0</v>
      </c>
      <c r="M294" s="78">
        <v>1E-4</v>
      </c>
      <c r="N294" s="77">
        <v>-156.55000000000001</v>
      </c>
      <c r="O294" s="77">
        <v>100</v>
      </c>
      <c r="P294" s="77">
        <v>-0.15654999999999999</v>
      </c>
      <c r="Q294" s="78">
        <v>0</v>
      </c>
      <c r="R294" s="78">
        <v>0</v>
      </c>
      <c r="Y294" s="93"/>
    </row>
    <row r="295" spans="2:25">
      <c r="B295" t="s">
        <v>3606</v>
      </c>
      <c r="C295" t="s">
        <v>2606</v>
      </c>
      <c r="D295" s="91">
        <v>908395120</v>
      </c>
      <c r="E295"/>
      <c r="F295" t="s">
        <v>3638</v>
      </c>
      <c r="G295" s="86">
        <v>44712</v>
      </c>
      <c r="H295" t="s">
        <v>210</v>
      </c>
      <c r="I295" s="77">
        <v>5.68</v>
      </c>
      <c r="J295" t="s">
        <v>687</v>
      </c>
      <c r="K295" t="s">
        <v>102</v>
      </c>
      <c r="L295" s="78">
        <v>4.4999999999999998E-2</v>
      </c>
      <c r="M295" s="78">
        <v>8.7099999999999997E-2</v>
      </c>
      <c r="N295" s="77">
        <v>19978.12</v>
      </c>
      <c r="O295" s="77">
        <v>87.97</v>
      </c>
      <c r="P295" s="77">
        <v>17.574752164</v>
      </c>
      <c r="Q295" s="78">
        <v>1E-4</v>
      </c>
      <c r="R295" s="78">
        <v>0</v>
      </c>
      <c r="Y295" s="93"/>
    </row>
    <row r="296" spans="2:25">
      <c r="B296" t="s">
        <v>3606</v>
      </c>
      <c r="C296" t="s">
        <v>2606</v>
      </c>
      <c r="D296" s="91">
        <v>4314</v>
      </c>
      <c r="E296"/>
      <c r="F296" t="s">
        <v>3638</v>
      </c>
      <c r="G296" s="86">
        <v>42151</v>
      </c>
      <c r="H296" t="s">
        <v>210</v>
      </c>
      <c r="I296" s="77">
        <v>5.68</v>
      </c>
      <c r="J296" t="s">
        <v>687</v>
      </c>
      <c r="K296" t="s">
        <v>102</v>
      </c>
      <c r="L296" s="78">
        <v>4.4999999999999998E-2</v>
      </c>
      <c r="M296" s="78">
        <v>8.7099999999999997E-2</v>
      </c>
      <c r="N296" s="77">
        <v>73163.27</v>
      </c>
      <c r="O296" s="77">
        <v>88.85</v>
      </c>
      <c r="P296" s="77">
        <v>65.005565395000005</v>
      </c>
      <c r="Q296" s="78">
        <v>5.0000000000000001E-4</v>
      </c>
      <c r="R296" s="78">
        <v>0</v>
      </c>
      <c r="W296" s="92"/>
      <c r="Y296" s="93"/>
    </row>
    <row r="297" spans="2:25">
      <c r="B297" t="s">
        <v>3606</v>
      </c>
      <c r="C297" t="s">
        <v>2606</v>
      </c>
      <c r="D297" s="91">
        <v>443656</v>
      </c>
      <c r="E297"/>
      <c r="F297" t="s">
        <v>3638</v>
      </c>
      <c r="G297" s="86">
        <v>42625</v>
      </c>
      <c r="H297" t="s">
        <v>210</v>
      </c>
      <c r="I297" s="77">
        <v>5.68</v>
      </c>
      <c r="J297" t="s">
        <v>687</v>
      </c>
      <c r="K297" t="s">
        <v>102</v>
      </c>
      <c r="L297" s="78">
        <v>4.4999999999999998E-2</v>
      </c>
      <c r="M297" s="78">
        <v>8.7099999999999997E-2</v>
      </c>
      <c r="N297" s="77">
        <v>28355.58</v>
      </c>
      <c r="O297" s="77">
        <v>88.75</v>
      </c>
      <c r="P297" s="77">
        <v>25.165577249999998</v>
      </c>
      <c r="Q297" s="78">
        <v>2.0000000000000001E-4</v>
      </c>
      <c r="R297" s="78">
        <v>0</v>
      </c>
      <c r="W297" s="92"/>
      <c r="Y297" s="93"/>
    </row>
    <row r="298" spans="2:25">
      <c r="B298" t="s">
        <v>3606</v>
      </c>
      <c r="C298" t="s">
        <v>2606</v>
      </c>
      <c r="D298" s="91">
        <v>908395160</v>
      </c>
      <c r="E298"/>
      <c r="F298" t="s">
        <v>3638</v>
      </c>
      <c r="G298" s="86">
        <v>44712</v>
      </c>
      <c r="H298" t="s">
        <v>210</v>
      </c>
      <c r="I298" s="77">
        <v>5.68</v>
      </c>
      <c r="J298" t="s">
        <v>687</v>
      </c>
      <c r="K298" t="s">
        <v>102</v>
      </c>
      <c r="L298" s="78">
        <v>4.4999999999999998E-2</v>
      </c>
      <c r="M298" s="78">
        <v>8.7099999999999997E-2</v>
      </c>
      <c r="N298" s="77">
        <v>36581.14</v>
      </c>
      <c r="O298" s="77">
        <v>88.22</v>
      </c>
      <c r="P298" s="77">
        <v>32.271881708000002</v>
      </c>
      <c r="Q298" s="78">
        <v>2.0000000000000001E-4</v>
      </c>
      <c r="R298" s="78">
        <v>0</v>
      </c>
      <c r="Y298" s="93"/>
    </row>
    <row r="299" spans="2:25">
      <c r="B299" t="s">
        <v>3606</v>
      </c>
      <c r="C299" t="s">
        <v>2606</v>
      </c>
      <c r="D299" s="91">
        <v>384577</v>
      </c>
      <c r="E299"/>
      <c r="F299" t="s">
        <v>3638</v>
      </c>
      <c r="G299" s="86">
        <v>42166</v>
      </c>
      <c r="H299" t="s">
        <v>210</v>
      </c>
      <c r="I299" s="77">
        <v>5.68</v>
      </c>
      <c r="J299" t="s">
        <v>687</v>
      </c>
      <c r="K299" t="s">
        <v>102</v>
      </c>
      <c r="L299" s="78">
        <v>4.4999999999999998E-2</v>
      </c>
      <c r="M299" s="78">
        <v>8.7099999999999997E-2</v>
      </c>
      <c r="N299" s="77">
        <v>68838.600000000006</v>
      </c>
      <c r="O299" s="77">
        <v>88.85</v>
      </c>
      <c r="P299" s="77">
        <v>61.163096099999997</v>
      </c>
      <c r="Q299" s="78">
        <v>5.0000000000000001E-4</v>
      </c>
      <c r="R299" s="78">
        <v>0</v>
      </c>
      <c r="W299" s="92"/>
      <c r="Y299" s="93"/>
    </row>
    <row r="300" spans="2:25">
      <c r="B300" t="s">
        <v>3606</v>
      </c>
      <c r="C300" t="s">
        <v>2606</v>
      </c>
      <c r="D300" s="91">
        <v>403836</v>
      </c>
      <c r="E300"/>
      <c r="F300" t="s">
        <v>3638</v>
      </c>
      <c r="G300" s="86">
        <v>42348</v>
      </c>
      <c r="H300" t="s">
        <v>210</v>
      </c>
      <c r="I300" s="77">
        <v>5.68</v>
      </c>
      <c r="J300" t="s">
        <v>687</v>
      </c>
      <c r="K300" t="s">
        <v>102</v>
      </c>
      <c r="L300" s="78">
        <v>4.4999999999999998E-2</v>
      </c>
      <c r="M300" s="78">
        <v>8.7099999999999997E-2</v>
      </c>
      <c r="N300" s="77">
        <v>63347.1</v>
      </c>
      <c r="O300" s="77">
        <v>88.67</v>
      </c>
      <c r="P300" s="77">
        <v>56.16987357</v>
      </c>
      <c r="Q300" s="78">
        <v>4.0000000000000002E-4</v>
      </c>
      <c r="R300" s="78">
        <v>0</v>
      </c>
      <c r="W300" s="92"/>
      <c r="Y300" s="93"/>
    </row>
    <row r="301" spans="2:25">
      <c r="B301" t="s">
        <v>3606</v>
      </c>
      <c r="C301" t="s">
        <v>2606</v>
      </c>
      <c r="D301" s="91">
        <v>415814</v>
      </c>
      <c r="E301"/>
      <c r="F301" t="s">
        <v>3638</v>
      </c>
      <c r="G301" s="86">
        <v>42439</v>
      </c>
      <c r="H301" t="s">
        <v>210</v>
      </c>
      <c r="I301" s="77">
        <v>5.68</v>
      </c>
      <c r="J301" t="s">
        <v>687</v>
      </c>
      <c r="K301" t="s">
        <v>102</v>
      </c>
      <c r="L301" s="78">
        <v>4.4999999999999998E-2</v>
      </c>
      <c r="M301" s="78">
        <v>8.7099999999999997E-2</v>
      </c>
      <c r="N301" s="77">
        <v>75236.42</v>
      </c>
      <c r="O301" s="77">
        <v>89.57</v>
      </c>
      <c r="P301" s="77">
        <v>67.389261394000002</v>
      </c>
      <c r="Q301" s="78">
        <v>5.0000000000000001E-4</v>
      </c>
      <c r="R301" s="78">
        <v>1E-4</v>
      </c>
      <c r="W301" s="92"/>
      <c r="Y301" s="93"/>
    </row>
    <row r="302" spans="2:25">
      <c r="B302" t="s">
        <v>3606</v>
      </c>
      <c r="C302" t="s">
        <v>2606</v>
      </c>
      <c r="D302" s="91">
        <v>433981</v>
      </c>
      <c r="E302"/>
      <c r="F302" t="s">
        <v>3638</v>
      </c>
      <c r="G302" s="86">
        <v>42549</v>
      </c>
      <c r="H302" t="s">
        <v>210</v>
      </c>
      <c r="I302" s="77">
        <v>5.69</v>
      </c>
      <c r="J302" t="s">
        <v>687</v>
      </c>
      <c r="K302" t="s">
        <v>102</v>
      </c>
      <c r="L302" s="78">
        <v>4.4999999999999998E-2</v>
      </c>
      <c r="M302" s="78">
        <v>8.5900000000000004E-2</v>
      </c>
      <c r="N302" s="77">
        <v>52920.42</v>
      </c>
      <c r="O302" s="77">
        <v>89.95</v>
      </c>
      <c r="P302" s="77">
        <v>47.601917790000002</v>
      </c>
      <c r="Q302" s="78">
        <v>4.0000000000000002E-4</v>
      </c>
      <c r="R302" s="78">
        <v>0</v>
      </c>
      <c r="W302" s="92"/>
      <c r="Y302" s="93"/>
    </row>
    <row r="303" spans="2:25">
      <c r="B303" t="s">
        <v>3606</v>
      </c>
      <c r="C303" t="s">
        <v>2606</v>
      </c>
      <c r="D303" s="91">
        <v>482977</v>
      </c>
      <c r="E303"/>
      <c r="F303" t="s">
        <v>3638</v>
      </c>
      <c r="G303" s="86">
        <v>42989</v>
      </c>
      <c r="H303" t="s">
        <v>210</v>
      </c>
      <c r="I303" s="77">
        <v>5.68</v>
      </c>
      <c r="J303" t="s">
        <v>687</v>
      </c>
      <c r="K303" t="s">
        <v>102</v>
      </c>
      <c r="L303" s="78">
        <v>4.4999999999999998E-2</v>
      </c>
      <c r="M303" s="78">
        <v>8.7099999999999997E-2</v>
      </c>
      <c r="N303" s="77">
        <v>32583.53</v>
      </c>
      <c r="O303" s="77">
        <v>89.38</v>
      </c>
      <c r="P303" s="77">
        <v>29.123159114</v>
      </c>
      <c r="Q303" s="78">
        <v>2.0000000000000001E-4</v>
      </c>
      <c r="R303" s="78">
        <v>0</v>
      </c>
      <c r="W303" s="92"/>
      <c r="Y303" s="93"/>
    </row>
    <row r="304" spans="2:25">
      <c r="B304" t="s">
        <v>3606</v>
      </c>
      <c r="C304" t="s">
        <v>2606</v>
      </c>
      <c r="D304" s="91">
        <v>491620</v>
      </c>
      <c r="E304"/>
      <c r="F304" t="s">
        <v>3638</v>
      </c>
      <c r="G304" s="86">
        <v>43080</v>
      </c>
      <c r="H304" t="s">
        <v>210</v>
      </c>
      <c r="I304" s="77">
        <v>5.68</v>
      </c>
      <c r="J304" t="s">
        <v>687</v>
      </c>
      <c r="K304" t="s">
        <v>102</v>
      </c>
      <c r="L304" s="78">
        <v>4.4999999999999998E-2</v>
      </c>
      <c r="M304" s="78">
        <v>8.7099999999999997E-2</v>
      </c>
      <c r="N304" s="77">
        <v>10095.5</v>
      </c>
      <c r="O304" s="77">
        <v>88.76</v>
      </c>
      <c r="P304" s="77">
        <v>8.9607658000000008</v>
      </c>
      <c r="Q304" s="78">
        <v>1E-4</v>
      </c>
      <c r="R304" s="78">
        <v>0</v>
      </c>
      <c r="W304" s="92"/>
      <c r="Y304" s="93"/>
    </row>
    <row r="305" spans="2:25">
      <c r="B305" t="s">
        <v>3606</v>
      </c>
      <c r="C305" t="s">
        <v>2606</v>
      </c>
      <c r="D305" s="91">
        <v>505821</v>
      </c>
      <c r="E305"/>
      <c r="F305" t="s">
        <v>3638</v>
      </c>
      <c r="G305" s="86">
        <v>43171</v>
      </c>
      <c r="H305" t="s">
        <v>210</v>
      </c>
      <c r="I305" s="77">
        <v>5.57</v>
      </c>
      <c r="J305" t="s">
        <v>687</v>
      </c>
      <c r="K305" t="s">
        <v>102</v>
      </c>
      <c r="L305" s="78">
        <v>4.4999999999999998E-2</v>
      </c>
      <c r="M305" s="78">
        <v>8.7999999999999995E-2</v>
      </c>
      <c r="N305" s="77">
        <v>7543.21</v>
      </c>
      <c r="O305" s="77">
        <v>89.38</v>
      </c>
      <c r="P305" s="77">
        <v>6.7421210980000001</v>
      </c>
      <c r="Q305" s="78">
        <v>1E-4</v>
      </c>
      <c r="R305" s="78">
        <v>0</v>
      </c>
      <c r="W305" s="92"/>
      <c r="Y305" s="93"/>
    </row>
    <row r="306" spans="2:25">
      <c r="B306" t="s">
        <v>3606</v>
      </c>
      <c r="C306" t="s">
        <v>2606</v>
      </c>
      <c r="D306" s="91">
        <v>524544</v>
      </c>
      <c r="E306"/>
      <c r="F306" t="s">
        <v>3638</v>
      </c>
      <c r="G306" s="86">
        <v>43341</v>
      </c>
      <c r="H306" t="s">
        <v>210</v>
      </c>
      <c r="I306" s="77">
        <v>5.71</v>
      </c>
      <c r="J306" t="s">
        <v>687</v>
      </c>
      <c r="K306" t="s">
        <v>102</v>
      </c>
      <c r="L306" s="78">
        <v>4.4999999999999998E-2</v>
      </c>
      <c r="M306" s="78">
        <v>8.4500000000000006E-2</v>
      </c>
      <c r="N306" s="77">
        <v>18924.09</v>
      </c>
      <c r="O306" s="77">
        <v>89.38</v>
      </c>
      <c r="P306" s="77">
        <v>16.914351642</v>
      </c>
      <c r="Q306" s="78">
        <v>1E-4</v>
      </c>
      <c r="R306" s="78">
        <v>0</v>
      </c>
      <c r="W306" s="92"/>
      <c r="Y306" s="93"/>
    </row>
    <row r="307" spans="2:25">
      <c r="B307" t="s">
        <v>3606</v>
      </c>
      <c r="C307" t="s">
        <v>2606</v>
      </c>
      <c r="D307" s="91">
        <v>77390</v>
      </c>
      <c r="E307"/>
      <c r="F307" t="s">
        <v>3638</v>
      </c>
      <c r="G307" s="86">
        <v>43990</v>
      </c>
      <c r="H307" t="s">
        <v>210</v>
      </c>
      <c r="I307" s="77">
        <v>5.68</v>
      </c>
      <c r="J307" t="s">
        <v>687</v>
      </c>
      <c r="K307" t="s">
        <v>102</v>
      </c>
      <c r="L307" s="78">
        <v>4.4999999999999998E-2</v>
      </c>
      <c r="M307" s="78">
        <v>8.7099999999999997E-2</v>
      </c>
      <c r="N307" s="77">
        <v>19518.07</v>
      </c>
      <c r="O307" s="77">
        <v>88.06</v>
      </c>
      <c r="P307" s="77">
        <v>17.187612441999999</v>
      </c>
      <c r="Q307" s="78">
        <v>1E-4</v>
      </c>
      <c r="R307" s="78">
        <v>0</v>
      </c>
      <c r="W307" s="92"/>
      <c r="Y307" s="93"/>
    </row>
    <row r="308" spans="2:25">
      <c r="B308" t="s">
        <v>3606</v>
      </c>
      <c r="C308" t="s">
        <v>2606</v>
      </c>
      <c r="D308" s="91">
        <v>463236</v>
      </c>
      <c r="E308"/>
      <c r="F308" t="s">
        <v>3638</v>
      </c>
      <c r="G308" s="86">
        <v>42803</v>
      </c>
      <c r="H308" t="s">
        <v>210</v>
      </c>
      <c r="I308" s="77">
        <v>5.68</v>
      </c>
      <c r="J308" t="s">
        <v>687</v>
      </c>
      <c r="K308" t="s">
        <v>102</v>
      </c>
      <c r="L308" s="78">
        <v>4.4999999999999998E-2</v>
      </c>
      <c r="M308" s="78">
        <v>8.7099999999999997E-2</v>
      </c>
      <c r="N308" s="77">
        <v>137484.74</v>
      </c>
      <c r="O308" s="77">
        <v>89.48</v>
      </c>
      <c r="P308" s="77">
        <v>123.021345352</v>
      </c>
      <c r="Q308" s="78">
        <v>8.9999999999999998E-4</v>
      </c>
      <c r="R308" s="78">
        <v>1E-4</v>
      </c>
      <c r="W308" s="92"/>
      <c r="Y308" s="93"/>
    </row>
    <row r="309" spans="2:25">
      <c r="B309" t="s">
        <v>3606</v>
      </c>
      <c r="C309" t="s">
        <v>2606</v>
      </c>
      <c r="D309" s="91">
        <v>455012</v>
      </c>
      <c r="E309"/>
      <c r="F309" t="s">
        <v>3638</v>
      </c>
      <c r="G309" s="86">
        <v>42716</v>
      </c>
      <c r="H309" t="s">
        <v>210</v>
      </c>
      <c r="I309" s="77">
        <v>5.68</v>
      </c>
      <c r="J309" t="s">
        <v>687</v>
      </c>
      <c r="K309" t="s">
        <v>102</v>
      </c>
      <c r="L309" s="78">
        <v>4.4999999999999998E-2</v>
      </c>
      <c r="M309" s="78">
        <v>8.7099999999999997E-2</v>
      </c>
      <c r="N309" s="77">
        <v>21452.66</v>
      </c>
      <c r="O309" s="77">
        <v>88.94</v>
      </c>
      <c r="P309" s="77">
        <v>19.079995803999999</v>
      </c>
      <c r="Q309" s="78">
        <v>1E-4</v>
      </c>
      <c r="R309" s="78">
        <v>0</v>
      </c>
      <c r="W309" s="92"/>
      <c r="Y309" s="93"/>
    </row>
    <row r="310" spans="2:25">
      <c r="B310" t="s">
        <v>3606</v>
      </c>
      <c r="C310" t="s">
        <v>2606</v>
      </c>
      <c r="D310" s="91">
        <v>472334</v>
      </c>
      <c r="E310"/>
      <c r="F310" t="s">
        <v>3638</v>
      </c>
      <c r="G310" s="86">
        <v>42898</v>
      </c>
      <c r="H310" t="s">
        <v>210</v>
      </c>
      <c r="I310" s="77">
        <v>5.68</v>
      </c>
      <c r="J310" t="s">
        <v>687</v>
      </c>
      <c r="K310" t="s">
        <v>102</v>
      </c>
      <c r="L310" s="78">
        <v>4.4999999999999998E-2</v>
      </c>
      <c r="M310" s="78">
        <v>8.7099999999999997E-2</v>
      </c>
      <c r="N310" s="77">
        <v>25857.360000000001</v>
      </c>
      <c r="O310" s="77">
        <v>89.03</v>
      </c>
      <c r="P310" s="77">
        <v>23.020807607999998</v>
      </c>
      <c r="Q310" s="78">
        <v>2.0000000000000001E-4</v>
      </c>
      <c r="R310" s="78">
        <v>0</v>
      </c>
      <c r="W310" s="92"/>
      <c r="Y310" s="93"/>
    </row>
    <row r="311" spans="2:25">
      <c r="B311" t="s">
        <v>3606</v>
      </c>
      <c r="C311" t="s">
        <v>2606</v>
      </c>
      <c r="D311" s="91">
        <v>440022</v>
      </c>
      <c r="E311"/>
      <c r="F311" t="s">
        <v>3638</v>
      </c>
      <c r="G311" s="86">
        <v>42604</v>
      </c>
      <c r="H311" t="s">
        <v>210</v>
      </c>
      <c r="I311" s="77">
        <v>5.68</v>
      </c>
      <c r="J311" t="s">
        <v>687</v>
      </c>
      <c r="K311" t="s">
        <v>102</v>
      </c>
      <c r="L311" s="78">
        <v>4.4999999999999998E-2</v>
      </c>
      <c r="M311" s="78">
        <v>8.7099999999999997E-2</v>
      </c>
      <c r="N311" s="77">
        <v>69202.66</v>
      </c>
      <c r="O311" s="77">
        <v>88.75</v>
      </c>
      <c r="P311" s="77">
        <v>61.41736075</v>
      </c>
      <c r="Q311" s="78">
        <v>5.0000000000000001E-4</v>
      </c>
      <c r="R311" s="78">
        <v>0</v>
      </c>
      <c r="W311" s="92"/>
      <c r="Y311" s="93"/>
    </row>
    <row r="312" spans="2:25">
      <c r="B312" t="s">
        <v>3606</v>
      </c>
      <c r="C312" t="s">
        <v>2606</v>
      </c>
      <c r="D312" s="91">
        <v>345369</v>
      </c>
      <c r="E312"/>
      <c r="F312" t="s">
        <v>3638</v>
      </c>
      <c r="G312" s="86">
        <v>41816</v>
      </c>
      <c r="H312" t="s">
        <v>210</v>
      </c>
      <c r="I312" s="77">
        <v>5.68</v>
      </c>
      <c r="J312" t="s">
        <v>687</v>
      </c>
      <c r="K312" t="s">
        <v>102</v>
      </c>
      <c r="L312" s="78">
        <v>4.4999999999999998E-2</v>
      </c>
      <c r="M312" s="78">
        <v>8.7099999999999997E-2</v>
      </c>
      <c r="N312" s="77">
        <v>101830.5</v>
      </c>
      <c r="O312" s="77">
        <v>88.31</v>
      </c>
      <c r="P312" s="77">
        <v>89.926514549999993</v>
      </c>
      <c r="Q312" s="78">
        <v>6.9999999999999999E-4</v>
      </c>
      <c r="R312" s="78">
        <v>1E-4</v>
      </c>
      <c r="W312" s="92"/>
      <c r="Y312" s="93"/>
    </row>
    <row r="313" spans="2:25">
      <c r="B313" s="79" t="s">
        <v>2609</v>
      </c>
      <c r="I313" s="81">
        <v>0</v>
      </c>
      <c r="M313" s="80">
        <v>0</v>
      </c>
      <c r="N313" s="81">
        <v>0</v>
      </c>
      <c r="P313" s="81">
        <v>0</v>
      </c>
      <c r="Q313" s="80">
        <v>0</v>
      </c>
      <c r="R313" s="80">
        <v>0</v>
      </c>
      <c r="Y313" s="93"/>
    </row>
    <row r="314" spans="2:25">
      <c r="B314" t="s">
        <v>209</v>
      </c>
      <c r="D314" s="91">
        <v>0</v>
      </c>
      <c r="F314" t="s">
        <v>209</v>
      </c>
      <c r="I314" s="77">
        <v>0</v>
      </c>
      <c r="J314" t="s">
        <v>209</v>
      </c>
      <c r="K314" t="s">
        <v>209</v>
      </c>
      <c r="L314" s="78">
        <v>0</v>
      </c>
      <c r="M314" s="78">
        <v>0</v>
      </c>
      <c r="N314" s="77">
        <v>0</v>
      </c>
      <c r="O314" s="77">
        <v>0</v>
      </c>
      <c r="P314" s="77">
        <v>0</v>
      </c>
      <c r="Q314" s="78">
        <v>0</v>
      </c>
      <c r="R314" s="78">
        <v>0</v>
      </c>
      <c r="Y314" s="93"/>
    </row>
    <row r="315" spans="2:25">
      <c r="B315" s="79" t="s">
        <v>2610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  <c r="Y315" s="93"/>
    </row>
    <row r="316" spans="2:25">
      <c r="B316" s="79" t="s">
        <v>2611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  <c r="Y316" s="93"/>
    </row>
    <row r="317" spans="2:25">
      <c r="B317" t="s">
        <v>209</v>
      </c>
      <c r="D317" s="91">
        <v>0</v>
      </c>
      <c r="F317" t="s">
        <v>209</v>
      </c>
      <c r="I317" s="77">
        <v>0</v>
      </c>
      <c r="J317" t="s">
        <v>209</v>
      </c>
      <c r="K317" t="s">
        <v>209</v>
      </c>
      <c r="L317" s="78">
        <v>0</v>
      </c>
      <c r="M317" s="78">
        <v>0</v>
      </c>
      <c r="N317" s="77">
        <v>0</v>
      </c>
      <c r="O317" s="77">
        <v>0</v>
      </c>
      <c r="P317" s="77">
        <v>0</v>
      </c>
      <c r="Q317" s="78">
        <v>0</v>
      </c>
      <c r="R317" s="78">
        <v>0</v>
      </c>
      <c r="Y317" s="93"/>
    </row>
    <row r="318" spans="2:25">
      <c r="B318" s="79" t="s">
        <v>2612</v>
      </c>
      <c r="I318" s="81">
        <v>0</v>
      </c>
      <c r="M318" s="80">
        <v>0</v>
      </c>
      <c r="N318" s="81">
        <v>0</v>
      </c>
      <c r="P318" s="81">
        <v>0</v>
      </c>
      <c r="Q318" s="80">
        <v>0</v>
      </c>
      <c r="R318" s="80">
        <v>0</v>
      </c>
      <c r="Y318" s="93"/>
    </row>
    <row r="319" spans="2:25">
      <c r="B319" t="s">
        <v>209</v>
      </c>
      <c r="D319" s="91">
        <v>0</v>
      </c>
      <c r="F319" t="s">
        <v>209</v>
      </c>
      <c r="I319" s="77">
        <v>0</v>
      </c>
      <c r="J319" t="s">
        <v>209</v>
      </c>
      <c r="K319" t="s">
        <v>209</v>
      </c>
      <c r="L319" s="78">
        <v>0</v>
      </c>
      <c r="M319" s="78">
        <v>0</v>
      </c>
      <c r="N319" s="77">
        <v>0</v>
      </c>
      <c r="O319" s="77">
        <v>0</v>
      </c>
      <c r="P319" s="77">
        <v>0</v>
      </c>
      <c r="Q319" s="78">
        <v>0</v>
      </c>
      <c r="R319" s="78">
        <v>0</v>
      </c>
      <c r="Y319" s="93"/>
    </row>
    <row r="320" spans="2:25">
      <c r="B320" s="79" t="s">
        <v>2613</v>
      </c>
      <c r="I320" s="81">
        <v>0</v>
      </c>
      <c r="M320" s="80">
        <v>0</v>
      </c>
      <c r="N320" s="81">
        <v>0</v>
      </c>
      <c r="P320" s="81">
        <v>0</v>
      </c>
      <c r="Q320" s="80">
        <v>0</v>
      </c>
      <c r="R320" s="80">
        <v>0</v>
      </c>
      <c r="Y320" s="93"/>
    </row>
    <row r="321" spans="2:25">
      <c r="B321" t="s">
        <v>209</v>
      </c>
      <c r="D321" s="91">
        <v>0</v>
      </c>
      <c r="F321" t="s">
        <v>209</v>
      </c>
      <c r="I321" s="77">
        <v>0</v>
      </c>
      <c r="J321" t="s">
        <v>209</v>
      </c>
      <c r="K321" t="s">
        <v>209</v>
      </c>
      <c r="L321" s="78">
        <v>0</v>
      </c>
      <c r="M321" s="78">
        <v>0</v>
      </c>
      <c r="N321" s="77">
        <v>0</v>
      </c>
      <c r="O321" s="77">
        <v>0</v>
      </c>
      <c r="P321" s="77">
        <v>0</v>
      </c>
      <c r="Q321" s="78">
        <v>0</v>
      </c>
      <c r="R321" s="78">
        <v>0</v>
      </c>
      <c r="Y321" s="93"/>
    </row>
    <row r="322" spans="2:25">
      <c r="B322" s="79" t="s">
        <v>2614</v>
      </c>
      <c r="I322" s="81">
        <v>0</v>
      </c>
      <c r="M322" s="80">
        <v>0</v>
      </c>
      <c r="N322" s="81">
        <v>0</v>
      </c>
      <c r="P322" s="81">
        <v>0</v>
      </c>
      <c r="Q322" s="80">
        <v>0</v>
      </c>
      <c r="R322" s="80">
        <v>0</v>
      </c>
      <c r="Y322" s="93"/>
    </row>
    <row r="323" spans="2:25">
      <c r="B323" t="s">
        <v>209</v>
      </c>
      <c r="D323" s="91">
        <v>0</v>
      </c>
      <c r="F323" t="s">
        <v>209</v>
      </c>
      <c r="I323" s="77">
        <v>0</v>
      </c>
      <c r="J323" t="s">
        <v>209</v>
      </c>
      <c r="K323" t="s">
        <v>209</v>
      </c>
      <c r="L323" s="78">
        <v>0</v>
      </c>
      <c r="M323" s="78">
        <v>0</v>
      </c>
      <c r="N323" s="77">
        <v>0</v>
      </c>
      <c r="O323" s="77">
        <v>0</v>
      </c>
      <c r="P323" s="77">
        <v>0</v>
      </c>
      <c r="Q323" s="78">
        <v>0</v>
      </c>
      <c r="R323" s="78">
        <v>0</v>
      </c>
      <c r="Y323" s="93"/>
    </row>
    <row r="324" spans="2:25">
      <c r="B324" s="79" t="s">
        <v>218</v>
      </c>
      <c r="I324" s="81">
        <v>2.1800000000000002</v>
      </c>
      <c r="M324" s="80">
        <v>7.2999999999999995E-2</v>
      </c>
      <c r="N324" s="81">
        <v>18911386.84</v>
      </c>
      <c r="P324" s="81">
        <v>48245.822525675118</v>
      </c>
      <c r="Q324" s="80">
        <v>0.3609</v>
      </c>
      <c r="R324" s="80">
        <v>3.6299999999999999E-2</v>
      </c>
      <c r="Y324" s="93"/>
    </row>
    <row r="325" spans="2:25">
      <c r="B325" s="79" t="s">
        <v>2615</v>
      </c>
      <c r="I325" s="81">
        <v>0</v>
      </c>
      <c r="M325" s="80">
        <v>0</v>
      </c>
      <c r="N325" s="81">
        <v>0</v>
      </c>
      <c r="P325" s="81">
        <v>0</v>
      </c>
      <c r="Q325" s="80">
        <v>0</v>
      </c>
      <c r="R325" s="80">
        <v>0</v>
      </c>
      <c r="Y325" s="93"/>
    </row>
    <row r="326" spans="2:25">
      <c r="B326" t="s">
        <v>209</v>
      </c>
      <c r="D326" s="91">
        <v>0</v>
      </c>
      <c r="F326" t="s">
        <v>209</v>
      </c>
      <c r="I326" s="77">
        <v>0</v>
      </c>
      <c r="J326" t="s">
        <v>209</v>
      </c>
      <c r="K326" t="s">
        <v>209</v>
      </c>
      <c r="L326" s="78">
        <v>0</v>
      </c>
      <c r="M326" s="78">
        <v>0</v>
      </c>
      <c r="N326" s="77">
        <v>0</v>
      </c>
      <c r="O326" s="77">
        <v>0</v>
      </c>
      <c r="P326" s="77">
        <v>0</v>
      </c>
      <c r="Q326" s="78">
        <v>0</v>
      </c>
      <c r="R326" s="78">
        <v>0</v>
      </c>
      <c r="Y326" s="93"/>
    </row>
    <row r="327" spans="2:25">
      <c r="B327" s="79" t="s">
        <v>2604</v>
      </c>
      <c r="I327" s="81">
        <v>0</v>
      </c>
      <c r="M327" s="80">
        <v>0</v>
      </c>
      <c r="N327" s="81">
        <v>0</v>
      </c>
      <c r="P327" s="81">
        <v>0</v>
      </c>
      <c r="Q327" s="80">
        <v>0</v>
      </c>
      <c r="R327" s="80">
        <v>0</v>
      </c>
      <c r="Y327" s="93"/>
    </row>
    <row r="328" spans="2:25">
      <c r="B328" t="s">
        <v>209</v>
      </c>
      <c r="D328" s="91">
        <v>0</v>
      </c>
      <c r="F328" t="s">
        <v>209</v>
      </c>
      <c r="I328" s="77">
        <v>0</v>
      </c>
      <c r="J328" t="s">
        <v>209</v>
      </c>
      <c r="K328" t="s">
        <v>209</v>
      </c>
      <c r="L328" s="78">
        <v>0</v>
      </c>
      <c r="M328" s="78">
        <v>0</v>
      </c>
      <c r="N328" s="77">
        <v>0</v>
      </c>
      <c r="O328" s="77">
        <v>0</v>
      </c>
      <c r="P328" s="77">
        <v>0</v>
      </c>
      <c r="Q328" s="78">
        <v>0</v>
      </c>
      <c r="R328" s="78">
        <v>0</v>
      </c>
      <c r="Y328" s="93"/>
    </row>
    <row r="329" spans="2:25">
      <c r="B329" s="79" t="s">
        <v>2605</v>
      </c>
      <c r="I329" s="81">
        <v>2.1800000000000002</v>
      </c>
      <c r="M329" s="80">
        <v>7.2999999999999995E-2</v>
      </c>
      <c r="N329" s="81">
        <v>18911386.84</v>
      </c>
      <c r="P329" s="81">
        <v>48245.822525675118</v>
      </c>
      <c r="Q329" s="80">
        <v>0.3609</v>
      </c>
      <c r="R329" s="80">
        <v>3.6299999999999999E-2</v>
      </c>
      <c r="Y329" s="93"/>
    </row>
    <row r="330" spans="2:25">
      <c r="B330" s="26" t="s">
        <v>3631</v>
      </c>
      <c r="C330" t="s">
        <v>2603</v>
      </c>
      <c r="D330" s="91">
        <v>6831</v>
      </c>
      <c r="E330"/>
      <c r="F330" t="s">
        <v>485</v>
      </c>
      <c r="G330" s="86">
        <v>43552</v>
      </c>
      <c r="H330" t="s">
        <v>207</v>
      </c>
      <c r="I330" s="77">
        <v>3.57</v>
      </c>
      <c r="J330" t="s">
        <v>687</v>
      </c>
      <c r="K330" t="s">
        <v>106</v>
      </c>
      <c r="L330" s="78">
        <v>4.5999999999999999E-2</v>
      </c>
      <c r="M330" s="78">
        <v>6.8099999999999994E-2</v>
      </c>
      <c r="N330" s="77">
        <v>313822.63</v>
      </c>
      <c r="O330" s="77">
        <v>93.029999999999916</v>
      </c>
      <c r="P330" s="77">
        <v>1123.7124426599601</v>
      </c>
      <c r="Q330" s="78">
        <v>8.3999999999999995E-3</v>
      </c>
      <c r="R330" s="78">
        <v>8.0000000000000004E-4</v>
      </c>
      <c r="W330" s="92"/>
      <c r="Y330" s="93"/>
    </row>
    <row r="331" spans="2:25">
      <c r="B331" s="26" t="s">
        <v>3631</v>
      </c>
      <c r="C331" t="s">
        <v>2603</v>
      </c>
      <c r="D331" s="91">
        <v>508506</v>
      </c>
      <c r="E331"/>
      <c r="F331" t="s">
        <v>485</v>
      </c>
      <c r="G331" s="86">
        <v>43186</v>
      </c>
      <c r="H331" t="s">
        <v>207</v>
      </c>
      <c r="I331" s="77">
        <v>3.58</v>
      </c>
      <c r="J331" t="s">
        <v>687</v>
      </c>
      <c r="K331" t="s">
        <v>106</v>
      </c>
      <c r="L331" s="78">
        <v>4.8000000000000001E-2</v>
      </c>
      <c r="M331" s="78">
        <v>6.3700000000000007E-2</v>
      </c>
      <c r="N331" s="77">
        <v>629247.06999999995</v>
      </c>
      <c r="O331" s="77">
        <v>95.109999999999872</v>
      </c>
      <c r="P331" s="77">
        <v>2303.5375429781702</v>
      </c>
      <c r="Q331" s="78">
        <v>1.72E-2</v>
      </c>
      <c r="R331" s="78">
        <v>1.6999999999999999E-3</v>
      </c>
      <c r="W331" s="92"/>
      <c r="Y331" s="93"/>
    </row>
    <row r="332" spans="2:25">
      <c r="B332" s="26" t="s">
        <v>3631</v>
      </c>
      <c r="C332" t="s">
        <v>2603</v>
      </c>
      <c r="D332" s="91">
        <v>75980</v>
      </c>
      <c r="E332"/>
      <c r="F332" t="s">
        <v>485</v>
      </c>
      <c r="G332" s="86">
        <v>43942</v>
      </c>
      <c r="H332" t="s">
        <v>207</v>
      </c>
      <c r="I332" s="77">
        <v>3.5</v>
      </c>
      <c r="J332" t="s">
        <v>687</v>
      </c>
      <c r="K332" t="s">
        <v>106</v>
      </c>
      <c r="L332" s="78">
        <v>5.4399999999999997E-2</v>
      </c>
      <c r="M332" s="78">
        <v>7.9600000000000004E-2</v>
      </c>
      <c r="N332" s="77">
        <v>318897.64</v>
      </c>
      <c r="O332" s="77">
        <v>92.360000000000326</v>
      </c>
      <c r="P332" s="77">
        <v>1133.6608283101</v>
      </c>
      <c r="Q332" s="78">
        <v>8.5000000000000006E-3</v>
      </c>
      <c r="R332" s="78">
        <v>8.9999999999999998E-4</v>
      </c>
      <c r="W332" s="92"/>
      <c r="Y332" s="93"/>
    </row>
    <row r="333" spans="2:25">
      <c r="B333" s="88" t="s">
        <v>3632</v>
      </c>
      <c r="C333" t="s">
        <v>2606</v>
      </c>
      <c r="D333" s="91">
        <v>9645</v>
      </c>
      <c r="E333"/>
      <c r="F333" t="s">
        <v>2608</v>
      </c>
      <c r="G333" s="86">
        <v>45114</v>
      </c>
      <c r="H333" t="s">
        <v>1036</v>
      </c>
      <c r="I333" s="77">
        <v>2.57</v>
      </c>
      <c r="J333" t="s">
        <v>1041</v>
      </c>
      <c r="K333" t="s">
        <v>203</v>
      </c>
      <c r="L333" s="78">
        <v>7.5800000000000006E-2</v>
      </c>
      <c r="M333" s="78">
        <v>8.3199999999999996E-2</v>
      </c>
      <c r="N333" s="77">
        <v>251010.4</v>
      </c>
      <c r="O333" s="77">
        <v>100.63</v>
      </c>
      <c r="P333" s="77">
        <v>90.554147938919996</v>
      </c>
      <c r="Q333" s="78">
        <v>6.9999999999999999E-4</v>
      </c>
      <c r="R333" s="78">
        <v>1E-4</v>
      </c>
      <c r="W333" s="92"/>
      <c r="Y333" s="93"/>
    </row>
    <row r="334" spans="2:25">
      <c r="B334" s="88" t="s">
        <v>3632</v>
      </c>
      <c r="C334" t="s">
        <v>2606</v>
      </c>
      <c r="D334" s="91">
        <v>9722</v>
      </c>
      <c r="E334"/>
      <c r="F334" t="s">
        <v>2608</v>
      </c>
      <c r="G334" s="86">
        <v>45169</v>
      </c>
      <c r="H334" t="s">
        <v>1036</v>
      </c>
      <c r="I334" s="77">
        <v>2.59</v>
      </c>
      <c r="J334" t="s">
        <v>1041</v>
      </c>
      <c r="K334" t="s">
        <v>203</v>
      </c>
      <c r="L334" s="78">
        <v>7.7299999999999994E-2</v>
      </c>
      <c r="M334" s="78">
        <v>8.1500000000000003E-2</v>
      </c>
      <c r="N334" s="77">
        <v>106205.49</v>
      </c>
      <c r="O334" s="77">
        <v>100.41</v>
      </c>
      <c r="P334" s="77">
        <v>38.230774304476498</v>
      </c>
      <c r="Q334" s="78">
        <v>2.9999999999999997E-4</v>
      </c>
      <c r="R334" s="78">
        <v>0</v>
      </c>
      <c r="W334" s="92"/>
      <c r="Y334" s="93"/>
    </row>
    <row r="335" spans="2:25">
      <c r="B335" t="s">
        <v>3609</v>
      </c>
      <c r="C335" t="s">
        <v>2606</v>
      </c>
      <c r="D335" s="91">
        <v>8763</v>
      </c>
      <c r="E335"/>
      <c r="F335" t="s">
        <v>2608</v>
      </c>
      <c r="G335" s="86">
        <v>44529</v>
      </c>
      <c r="H335" t="s">
        <v>1036</v>
      </c>
      <c r="I335" s="77">
        <v>2.57</v>
      </c>
      <c r="J335" t="s">
        <v>1041</v>
      </c>
      <c r="K335" t="s">
        <v>203</v>
      </c>
      <c r="L335" s="78">
        <v>7.6300000000000007E-2</v>
      </c>
      <c r="M335" s="78">
        <v>8.0799999999999997E-2</v>
      </c>
      <c r="N335" s="77">
        <v>2426748.56</v>
      </c>
      <c r="O335" s="77">
        <v>101.22</v>
      </c>
      <c r="P335" s="77">
        <v>880.60322893687203</v>
      </c>
      <c r="Q335" s="78">
        <v>6.6E-3</v>
      </c>
      <c r="R335" s="78">
        <v>6.9999999999999999E-4</v>
      </c>
      <c r="W335" s="92"/>
      <c r="Y335" s="93"/>
    </row>
    <row r="336" spans="2:25">
      <c r="B336" t="s">
        <v>3609</v>
      </c>
      <c r="C336" t="s">
        <v>2606</v>
      </c>
      <c r="D336" s="91">
        <v>9327</v>
      </c>
      <c r="E336"/>
      <c r="F336" t="s">
        <v>2608</v>
      </c>
      <c r="G336" s="86">
        <v>44880</v>
      </c>
      <c r="H336" t="s">
        <v>1036</v>
      </c>
      <c r="I336" s="77">
        <v>2.59</v>
      </c>
      <c r="J336" t="s">
        <v>1041</v>
      </c>
      <c r="K336" t="s">
        <v>200</v>
      </c>
      <c r="L336" s="78">
        <v>6.9500000000000006E-2</v>
      </c>
      <c r="M336" s="78">
        <v>7.3200000000000001E-2</v>
      </c>
      <c r="N336" s="77">
        <v>66521.179999999993</v>
      </c>
      <c r="O336" s="77">
        <v>102.26399997113701</v>
      </c>
      <c r="P336" s="77">
        <v>23.782315935801599</v>
      </c>
      <c r="Q336" s="78">
        <v>2.0000000000000001E-4</v>
      </c>
      <c r="R336" s="78">
        <v>0</v>
      </c>
      <c r="W336" s="92"/>
      <c r="Y336" s="93"/>
    </row>
    <row r="337" spans="2:25">
      <c r="B337" t="s">
        <v>3609</v>
      </c>
      <c r="C337" t="s">
        <v>2606</v>
      </c>
      <c r="D337" s="91">
        <v>9474</v>
      </c>
      <c r="E337"/>
      <c r="F337" t="s">
        <v>2608</v>
      </c>
      <c r="G337" s="86">
        <v>44977</v>
      </c>
      <c r="H337" t="s">
        <v>1036</v>
      </c>
      <c r="I337" s="77">
        <v>2.59</v>
      </c>
      <c r="J337" t="s">
        <v>1041</v>
      </c>
      <c r="K337" t="s">
        <v>200</v>
      </c>
      <c r="L337" s="78">
        <v>6.9500000000000006E-2</v>
      </c>
      <c r="M337" s="78">
        <v>7.3200000000000001E-2</v>
      </c>
      <c r="N337" s="77">
        <v>25751.98</v>
      </c>
      <c r="O337" s="77">
        <v>100.53</v>
      </c>
      <c r="P337" s="77">
        <v>9.0506075367023993</v>
      </c>
      <c r="Q337" s="78">
        <v>1E-4</v>
      </c>
      <c r="R337" s="78">
        <v>0</v>
      </c>
      <c r="W337" s="92"/>
      <c r="Y337" s="93"/>
    </row>
    <row r="338" spans="2:25">
      <c r="B338" t="s">
        <v>3609</v>
      </c>
      <c r="C338" t="s">
        <v>2606</v>
      </c>
      <c r="D338" s="91">
        <v>9571</v>
      </c>
      <c r="E338"/>
      <c r="F338" t="s">
        <v>2608</v>
      </c>
      <c r="G338" s="86">
        <v>45069</v>
      </c>
      <c r="H338" t="s">
        <v>1036</v>
      </c>
      <c r="I338" s="77">
        <v>2.59</v>
      </c>
      <c r="J338" t="s">
        <v>1041</v>
      </c>
      <c r="K338" t="s">
        <v>200</v>
      </c>
      <c r="L338" s="78">
        <v>6.9500000000000006E-2</v>
      </c>
      <c r="M338" s="78">
        <v>7.3200000000000001E-2</v>
      </c>
      <c r="N338" s="77">
        <v>42253.8</v>
      </c>
      <c r="O338" s="77">
        <v>101.22</v>
      </c>
      <c r="P338" s="77">
        <v>14.952146007455999</v>
      </c>
      <c r="Q338" s="78">
        <v>1E-4</v>
      </c>
      <c r="R338" s="78">
        <v>0</v>
      </c>
      <c r="W338" s="92"/>
      <c r="Y338" s="93"/>
    </row>
    <row r="339" spans="2:25">
      <c r="B339" t="s">
        <v>3608</v>
      </c>
      <c r="C339" t="s">
        <v>2606</v>
      </c>
      <c r="D339" s="91">
        <v>93821</v>
      </c>
      <c r="E339"/>
      <c r="F339" t="s">
        <v>2608</v>
      </c>
      <c r="G339" s="86">
        <v>44341</v>
      </c>
      <c r="H339" t="s">
        <v>1036</v>
      </c>
      <c r="I339" s="77">
        <v>0.48</v>
      </c>
      <c r="J339" t="s">
        <v>1041</v>
      </c>
      <c r="K339" t="s">
        <v>106</v>
      </c>
      <c r="L339" s="78">
        <v>7.9399999999999998E-2</v>
      </c>
      <c r="M339" s="78">
        <v>8.9700000000000002E-2</v>
      </c>
      <c r="N339" s="77">
        <v>249412.93</v>
      </c>
      <c r="O339" s="77">
        <v>99.9</v>
      </c>
      <c r="P339" s="77">
        <v>959.03037720243003</v>
      </c>
      <c r="Q339" s="78">
        <v>7.1999999999999998E-3</v>
      </c>
      <c r="R339" s="78">
        <v>6.9999999999999999E-4</v>
      </c>
      <c r="W339" s="92"/>
      <c r="Y339" s="93"/>
    </row>
    <row r="340" spans="2:25">
      <c r="B340" t="s">
        <v>3608</v>
      </c>
      <c r="C340" t="s">
        <v>2606</v>
      </c>
      <c r="D340" s="91">
        <v>9410</v>
      </c>
      <c r="E340"/>
      <c r="F340" t="s">
        <v>2608</v>
      </c>
      <c r="G340" s="86">
        <v>44946</v>
      </c>
      <c r="H340" t="s">
        <v>1036</v>
      </c>
      <c r="I340" s="77">
        <v>0.48</v>
      </c>
      <c r="J340" t="s">
        <v>1041</v>
      </c>
      <c r="K340" t="s">
        <v>106</v>
      </c>
      <c r="L340" s="78">
        <v>7.9399999999999998E-2</v>
      </c>
      <c r="M340" s="78">
        <v>8.9700000000000002E-2</v>
      </c>
      <c r="N340" s="77">
        <v>695.63</v>
      </c>
      <c r="O340" s="77">
        <v>101.89777453531332</v>
      </c>
      <c r="P340" s="77">
        <v>2.7282924011610001</v>
      </c>
      <c r="Q340" s="78">
        <v>0</v>
      </c>
      <c r="R340" s="78">
        <v>0</v>
      </c>
      <c r="W340" s="92"/>
      <c r="Y340" s="93"/>
    </row>
    <row r="341" spans="2:25">
      <c r="B341" t="s">
        <v>3608</v>
      </c>
      <c r="C341" t="s">
        <v>2606</v>
      </c>
      <c r="D341" s="91">
        <v>9460</v>
      </c>
      <c r="E341"/>
      <c r="F341" t="s">
        <v>2608</v>
      </c>
      <c r="G341" s="86">
        <v>44978</v>
      </c>
      <c r="H341" t="s">
        <v>1036</v>
      </c>
      <c r="I341" s="77">
        <v>0.48</v>
      </c>
      <c r="J341" t="s">
        <v>1041</v>
      </c>
      <c r="K341" t="s">
        <v>106</v>
      </c>
      <c r="L341" s="78">
        <v>7.9399999999999998E-2</v>
      </c>
      <c r="M341" s="78">
        <v>8.9700000000000002E-2</v>
      </c>
      <c r="N341" s="77">
        <v>949.99</v>
      </c>
      <c r="O341" s="77">
        <v>100.03</v>
      </c>
      <c r="P341" s="77">
        <v>3.6576084634530002</v>
      </c>
      <c r="Q341" s="78">
        <v>0</v>
      </c>
      <c r="R341" s="78">
        <v>0</v>
      </c>
      <c r="W341" s="92"/>
      <c r="Y341" s="93"/>
    </row>
    <row r="342" spans="2:25">
      <c r="B342" t="s">
        <v>3608</v>
      </c>
      <c r="C342" t="s">
        <v>2606</v>
      </c>
      <c r="D342" s="91">
        <v>9511</v>
      </c>
      <c r="E342"/>
      <c r="F342" t="s">
        <v>2608</v>
      </c>
      <c r="G342" s="86">
        <v>45005</v>
      </c>
      <c r="H342" t="s">
        <v>1036</v>
      </c>
      <c r="I342" s="77">
        <v>0.48</v>
      </c>
      <c r="J342" t="s">
        <v>1041</v>
      </c>
      <c r="K342" t="s">
        <v>106</v>
      </c>
      <c r="L342" s="78">
        <v>7.9299999999999995E-2</v>
      </c>
      <c r="M342" s="78">
        <v>8.9599999999999999E-2</v>
      </c>
      <c r="N342" s="77">
        <v>493.29</v>
      </c>
      <c r="O342" s="77">
        <v>100.03</v>
      </c>
      <c r="P342" s="77">
        <v>1.899242811963</v>
      </c>
      <c r="Q342" s="78">
        <v>0</v>
      </c>
      <c r="R342" s="78">
        <v>0</v>
      </c>
      <c r="W342" s="92"/>
      <c r="Y342" s="93"/>
    </row>
    <row r="343" spans="2:25">
      <c r="B343" t="s">
        <v>3608</v>
      </c>
      <c r="C343" t="s">
        <v>2606</v>
      </c>
      <c r="D343" s="91">
        <v>9540</v>
      </c>
      <c r="E343"/>
      <c r="F343" t="s">
        <v>2608</v>
      </c>
      <c r="G343" s="86">
        <v>45036</v>
      </c>
      <c r="H343" t="s">
        <v>1036</v>
      </c>
      <c r="I343" s="77">
        <v>0.48</v>
      </c>
      <c r="J343" t="s">
        <v>1041</v>
      </c>
      <c r="K343" t="s">
        <v>106</v>
      </c>
      <c r="L343" s="78">
        <v>7.9399999999999998E-2</v>
      </c>
      <c r="M343" s="78">
        <v>8.9700000000000002E-2</v>
      </c>
      <c r="N343" s="77">
        <v>1802.43</v>
      </c>
      <c r="O343" s="77">
        <v>100.03</v>
      </c>
      <c r="P343" s="77">
        <v>6.9396343359210002</v>
      </c>
      <c r="Q343" s="78">
        <v>1E-4</v>
      </c>
      <c r="R343" s="78">
        <v>0</v>
      </c>
      <c r="W343" s="92"/>
      <c r="Y343" s="93"/>
    </row>
    <row r="344" spans="2:25">
      <c r="B344" t="s">
        <v>3608</v>
      </c>
      <c r="C344" t="s">
        <v>2606</v>
      </c>
      <c r="D344" s="91">
        <v>9562</v>
      </c>
      <c r="E344"/>
      <c r="F344" t="s">
        <v>2608</v>
      </c>
      <c r="G344" s="86">
        <v>45068</v>
      </c>
      <c r="H344" t="s">
        <v>1036</v>
      </c>
      <c r="I344" s="77">
        <v>0.48</v>
      </c>
      <c r="J344" t="s">
        <v>1041</v>
      </c>
      <c r="K344" t="s">
        <v>106</v>
      </c>
      <c r="L344" s="78">
        <v>7.9399999999999998E-2</v>
      </c>
      <c r="M344" s="78">
        <v>8.9700000000000002E-2</v>
      </c>
      <c r="N344" s="77">
        <v>974.07</v>
      </c>
      <c r="O344" s="77">
        <v>100.03</v>
      </c>
      <c r="P344" s="77">
        <v>3.7503201886289999</v>
      </c>
      <c r="Q344" s="78">
        <v>0</v>
      </c>
      <c r="R344" s="78">
        <v>0</v>
      </c>
      <c r="W344" s="92"/>
      <c r="Y344" s="93"/>
    </row>
    <row r="345" spans="2:25">
      <c r="B345" t="s">
        <v>3608</v>
      </c>
      <c r="C345" t="s">
        <v>2606</v>
      </c>
      <c r="D345" s="91">
        <v>9603</v>
      </c>
      <c r="E345"/>
      <c r="F345" t="s">
        <v>2608</v>
      </c>
      <c r="G345" s="86">
        <v>45097</v>
      </c>
      <c r="H345" t="s">
        <v>1036</v>
      </c>
      <c r="I345" s="77">
        <v>0.48</v>
      </c>
      <c r="J345" t="s">
        <v>1041</v>
      </c>
      <c r="K345" t="s">
        <v>106</v>
      </c>
      <c r="L345" s="78">
        <v>7.9399999999999998E-2</v>
      </c>
      <c r="M345" s="78">
        <v>8.9700000000000002E-2</v>
      </c>
      <c r="N345" s="77">
        <v>760.67</v>
      </c>
      <c r="O345" s="77">
        <v>100.53</v>
      </c>
      <c r="P345" s="77">
        <v>2.943336269799</v>
      </c>
      <c r="Q345" s="78">
        <v>0</v>
      </c>
      <c r="R345" s="78">
        <v>0</v>
      </c>
      <c r="W345" s="92"/>
      <c r="Y345" s="93"/>
    </row>
    <row r="346" spans="2:25">
      <c r="B346" t="s">
        <v>3608</v>
      </c>
      <c r="C346" t="s">
        <v>2606</v>
      </c>
      <c r="D346" s="91">
        <v>9659</v>
      </c>
      <c r="E346"/>
      <c r="F346" t="s">
        <v>2608</v>
      </c>
      <c r="G346" s="86">
        <v>45159</v>
      </c>
      <c r="H346" t="s">
        <v>1036</v>
      </c>
      <c r="I346" s="77">
        <v>0.48</v>
      </c>
      <c r="J346" t="s">
        <v>1041</v>
      </c>
      <c r="K346" t="s">
        <v>106</v>
      </c>
      <c r="L346" s="78">
        <v>7.9399999999999998E-2</v>
      </c>
      <c r="M346" s="78">
        <v>8.9700000000000002E-2</v>
      </c>
      <c r="N346" s="77">
        <v>1866.75</v>
      </c>
      <c r="O346" s="77">
        <v>100.02</v>
      </c>
      <c r="P346" s="77">
        <v>7.1865577741499997</v>
      </c>
      <c r="Q346" s="78">
        <v>1E-4</v>
      </c>
      <c r="R346" s="78">
        <v>0</v>
      </c>
      <c r="W346" s="92"/>
      <c r="Y346" s="93"/>
    </row>
    <row r="347" spans="2:25">
      <c r="B347" t="s">
        <v>3608</v>
      </c>
      <c r="C347" t="s">
        <v>2606</v>
      </c>
      <c r="D347" s="91">
        <v>9749</v>
      </c>
      <c r="E347"/>
      <c r="F347" t="s">
        <v>2608</v>
      </c>
      <c r="G347" s="86">
        <v>45189</v>
      </c>
      <c r="H347" t="s">
        <v>1036</v>
      </c>
      <c r="I347" s="77">
        <v>0.48</v>
      </c>
      <c r="J347" t="s">
        <v>1041</v>
      </c>
      <c r="K347" t="s">
        <v>106</v>
      </c>
      <c r="L347" s="78">
        <v>7.9399999999999998E-2</v>
      </c>
      <c r="M347" s="78">
        <v>8.9700000000000002E-2</v>
      </c>
      <c r="N347" s="77">
        <v>941.86</v>
      </c>
      <c r="O347" s="77">
        <v>99.9</v>
      </c>
      <c r="P347" s="77">
        <v>3.6215939208600001</v>
      </c>
      <c r="Q347" s="78">
        <v>0</v>
      </c>
      <c r="R347" s="78">
        <v>0</v>
      </c>
      <c r="W347" s="92"/>
      <c r="Y347" s="93"/>
    </row>
    <row r="348" spans="2:25">
      <c r="B348" t="s">
        <v>3610</v>
      </c>
      <c r="C348" t="s">
        <v>2606</v>
      </c>
      <c r="D348" s="91">
        <v>9459</v>
      </c>
      <c r="E348"/>
      <c r="F348" t="s">
        <v>935</v>
      </c>
      <c r="G348" s="86">
        <v>44195</v>
      </c>
      <c r="H348" t="s">
        <v>1036</v>
      </c>
      <c r="I348" s="77">
        <v>2.79</v>
      </c>
      <c r="J348" t="s">
        <v>1041</v>
      </c>
      <c r="K348" t="s">
        <v>113</v>
      </c>
      <c r="L348" s="78">
        <v>7.5300000000000006E-2</v>
      </c>
      <c r="M348" s="78">
        <v>7.5499999999999998E-2</v>
      </c>
      <c r="N348" s="77">
        <v>90304.76</v>
      </c>
      <c r="O348" s="77">
        <v>100.6</v>
      </c>
      <c r="P348" s="77">
        <v>427.00622020856798</v>
      </c>
      <c r="Q348" s="78">
        <v>3.2000000000000002E-3</v>
      </c>
      <c r="R348" s="78">
        <v>2.9999999999999997E-4</v>
      </c>
      <c r="W348" s="92"/>
      <c r="Y348" s="93"/>
    </row>
    <row r="349" spans="2:25">
      <c r="B349" t="s">
        <v>3610</v>
      </c>
      <c r="C349" t="s">
        <v>2606</v>
      </c>
      <c r="D349" s="91">
        <v>9448</v>
      </c>
      <c r="E349"/>
      <c r="F349" t="s">
        <v>935</v>
      </c>
      <c r="G349" s="86">
        <v>43788</v>
      </c>
      <c r="H349" t="s">
        <v>1036</v>
      </c>
      <c r="I349" s="77">
        <v>2.85</v>
      </c>
      <c r="J349" t="s">
        <v>1041</v>
      </c>
      <c r="K349" t="s">
        <v>110</v>
      </c>
      <c r="L349" s="78">
        <v>5.8200000000000002E-2</v>
      </c>
      <c r="M349" s="78">
        <v>5.8900000000000001E-2</v>
      </c>
      <c r="N349" s="77">
        <v>343188.73</v>
      </c>
      <c r="O349" s="77">
        <v>101.81000000000017</v>
      </c>
      <c r="P349" s="77">
        <v>1417.69230969775</v>
      </c>
      <c r="Q349" s="78">
        <v>1.06E-2</v>
      </c>
      <c r="R349" s="78">
        <v>1.1000000000000001E-3</v>
      </c>
      <c r="W349" s="92"/>
      <c r="Y349" s="93"/>
    </row>
    <row r="350" spans="2:25">
      <c r="B350" t="s">
        <v>3610</v>
      </c>
      <c r="C350" t="s">
        <v>2606</v>
      </c>
      <c r="D350" s="91">
        <v>9617</v>
      </c>
      <c r="E350"/>
      <c r="F350" t="s">
        <v>935</v>
      </c>
      <c r="G350" s="86">
        <v>45099</v>
      </c>
      <c r="H350" t="s">
        <v>1036</v>
      </c>
      <c r="I350" s="77">
        <v>2.85</v>
      </c>
      <c r="J350" t="s">
        <v>1041</v>
      </c>
      <c r="K350" t="s">
        <v>110</v>
      </c>
      <c r="L350" s="78">
        <v>5.8200000000000002E-2</v>
      </c>
      <c r="M350" s="78">
        <v>5.9299999999999999E-2</v>
      </c>
      <c r="N350" s="77">
        <v>5929.79</v>
      </c>
      <c r="O350" s="77">
        <v>100</v>
      </c>
      <c r="P350" s="77">
        <v>24.060122925000002</v>
      </c>
      <c r="Q350" s="78">
        <v>2.0000000000000001E-4</v>
      </c>
      <c r="R350" s="78">
        <v>0</v>
      </c>
      <c r="W350" s="92"/>
      <c r="Y350" s="93"/>
    </row>
    <row r="351" spans="2:25">
      <c r="B351" t="s">
        <v>3611</v>
      </c>
      <c r="C351" t="s">
        <v>2606</v>
      </c>
      <c r="D351" s="91">
        <v>9047</v>
      </c>
      <c r="E351"/>
      <c r="F351" t="s">
        <v>935</v>
      </c>
      <c r="G351" s="86">
        <v>44677</v>
      </c>
      <c r="H351" t="s">
        <v>1036</v>
      </c>
      <c r="I351" s="77">
        <v>2.74</v>
      </c>
      <c r="J351" t="s">
        <v>1041</v>
      </c>
      <c r="K351" t="s">
        <v>203</v>
      </c>
      <c r="L351" s="78">
        <v>0.1149</v>
      </c>
      <c r="M351" s="78">
        <v>0.1217</v>
      </c>
      <c r="N351" s="77">
        <v>739958.91</v>
      </c>
      <c r="O351" s="77">
        <v>102.82</v>
      </c>
      <c r="P351" s="77">
        <v>272.75603182742702</v>
      </c>
      <c r="Q351" s="78">
        <v>2E-3</v>
      </c>
      <c r="R351" s="78">
        <v>2.0000000000000001E-4</v>
      </c>
      <c r="W351" s="92"/>
      <c r="Y351" s="93"/>
    </row>
    <row r="352" spans="2:25">
      <c r="B352" t="s">
        <v>3611</v>
      </c>
      <c r="C352" t="s">
        <v>2606</v>
      </c>
      <c r="D352" s="91">
        <v>9048</v>
      </c>
      <c r="E352"/>
      <c r="F352" t="s">
        <v>935</v>
      </c>
      <c r="G352" s="86">
        <v>44677</v>
      </c>
      <c r="H352" t="s">
        <v>1036</v>
      </c>
      <c r="I352" s="77">
        <v>2.93</v>
      </c>
      <c r="J352" t="s">
        <v>1041</v>
      </c>
      <c r="K352" t="s">
        <v>203</v>
      </c>
      <c r="L352" s="78">
        <v>7.5700000000000003E-2</v>
      </c>
      <c r="M352" s="78">
        <v>7.8899999999999998E-2</v>
      </c>
      <c r="N352" s="77">
        <v>2375513.88</v>
      </c>
      <c r="O352" s="77">
        <v>101.86</v>
      </c>
      <c r="P352" s="77">
        <v>867.46189008322801</v>
      </c>
      <c r="Q352" s="78">
        <v>6.4999999999999997E-3</v>
      </c>
      <c r="R352" s="78">
        <v>6.9999999999999999E-4</v>
      </c>
      <c r="W352" s="92"/>
      <c r="Y352" s="93"/>
    </row>
    <row r="353" spans="2:25">
      <c r="B353" t="s">
        <v>3611</v>
      </c>
      <c r="C353" t="s">
        <v>2606</v>
      </c>
      <c r="D353" s="91">
        <v>9074</v>
      </c>
      <c r="E353"/>
      <c r="F353" t="s">
        <v>935</v>
      </c>
      <c r="G353" s="86">
        <v>44684</v>
      </c>
      <c r="H353" t="s">
        <v>1036</v>
      </c>
      <c r="I353" s="77">
        <v>2.92</v>
      </c>
      <c r="J353" t="s">
        <v>1041</v>
      </c>
      <c r="K353" t="s">
        <v>203</v>
      </c>
      <c r="L353" s="78">
        <v>7.7700000000000005E-2</v>
      </c>
      <c r="M353" s="78">
        <v>8.8700000000000001E-2</v>
      </c>
      <c r="N353" s="77">
        <v>120169.96</v>
      </c>
      <c r="O353" s="77">
        <v>101.96</v>
      </c>
      <c r="P353" s="77">
        <v>43.925316900935997</v>
      </c>
      <c r="Q353" s="78">
        <v>2.9999999999999997E-4</v>
      </c>
      <c r="R353" s="78">
        <v>0</v>
      </c>
      <c r="W353" s="92"/>
      <c r="Y353" s="93"/>
    </row>
    <row r="354" spans="2:25">
      <c r="B354" t="s">
        <v>3611</v>
      </c>
      <c r="C354" t="s">
        <v>2606</v>
      </c>
      <c r="D354" s="91">
        <v>9220</v>
      </c>
      <c r="E354"/>
      <c r="F354" t="s">
        <v>935</v>
      </c>
      <c r="G354" s="86">
        <v>44811</v>
      </c>
      <c r="H354" t="s">
        <v>1036</v>
      </c>
      <c r="I354" s="77">
        <v>2.95</v>
      </c>
      <c r="J354" t="s">
        <v>1041</v>
      </c>
      <c r="K354" t="s">
        <v>203</v>
      </c>
      <c r="L354" s="78">
        <v>7.9600000000000004E-2</v>
      </c>
      <c r="M354" s="78">
        <v>7.9899999999999999E-2</v>
      </c>
      <c r="N354" s="77">
        <v>177827.86</v>
      </c>
      <c r="O354" s="77">
        <v>101.42</v>
      </c>
      <c r="P354" s="77">
        <v>64.656556096901994</v>
      </c>
      <c r="Q354" s="78">
        <v>5.0000000000000001E-4</v>
      </c>
      <c r="R354" s="78">
        <v>0</v>
      </c>
      <c r="W354" s="92"/>
      <c r="Y354" s="93"/>
    </row>
    <row r="355" spans="2:25">
      <c r="B355" t="s">
        <v>3611</v>
      </c>
      <c r="C355" t="s">
        <v>2606</v>
      </c>
      <c r="D355" s="91">
        <v>9599</v>
      </c>
      <c r="E355"/>
      <c r="F355" t="s">
        <v>935</v>
      </c>
      <c r="G355" s="86">
        <v>45089</v>
      </c>
      <c r="H355" t="s">
        <v>1036</v>
      </c>
      <c r="I355" s="77">
        <v>2.95</v>
      </c>
      <c r="J355" t="s">
        <v>1041</v>
      </c>
      <c r="K355" t="s">
        <v>203</v>
      </c>
      <c r="L355" s="78">
        <v>0.08</v>
      </c>
      <c r="M355" s="78">
        <v>8.3099999999999993E-2</v>
      </c>
      <c r="N355" s="77">
        <v>169448.4</v>
      </c>
      <c r="O355" s="77">
        <v>100.45</v>
      </c>
      <c r="P355" s="77">
        <v>61.020614031299999</v>
      </c>
      <c r="Q355" s="78">
        <v>5.0000000000000001E-4</v>
      </c>
      <c r="R355" s="78">
        <v>0</v>
      </c>
      <c r="W355" s="92"/>
      <c r="Y355" s="93"/>
    </row>
    <row r="356" spans="2:25">
      <c r="B356" t="s">
        <v>3611</v>
      </c>
      <c r="C356" t="s">
        <v>2606</v>
      </c>
      <c r="D356" s="91">
        <v>9748</v>
      </c>
      <c r="E356"/>
      <c r="F356" t="s">
        <v>935</v>
      </c>
      <c r="G356" s="86">
        <v>45180</v>
      </c>
      <c r="H356" t="s">
        <v>1036</v>
      </c>
      <c r="I356" s="77">
        <v>2.95</v>
      </c>
      <c r="J356" t="s">
        <v>1041</v>
      </c>
      <c r="K356" t="s">
        <v>203</v>
      </c>
      <c r="L356" s="78">
        <v>0.08</v>
      </c>
      <c r="M356" s="78">
        <v>8.3699999999999997E-2</v>
      </c>
      <c r="N356" s="77">
        <v>245369.8</v>
      </c>
      <c r="O356" s="77">
        <v>100.3</v>
      </c>
      <c r="P356" s="77">
        <v>88.228968519899993</v>
      </c>
      <c r="Q356" s="78">
        <v>6.9999999999999999E-4</v>
      </c>
      <c r="R356" s="78">
        <v>1E-4</v>
      </c>
      <c r="W356" s="92"/>
      <c r="Y356" s="93"/>
    </row>
    <row r="357" spans="2:25">
      <c r="B357" t="s">
        <v>3612</v>
      </c>
      <c r="C357" t="s">
        <v>2606</v>
      </c>
      <c r="D357" s="91">
        <v>7088</v>
      </c>
      <c r="E357"/>
      <c r="F357" t="s">
        <v>908</v>
      </c>
      <c r="G357" s="86">
        <v>43684</v>
      </c>
      <c r="H357" t="s">
        <v>211</v>
      </c>
      <c r="I357" s="77">
        <v>7.21</v>
      </c>
      <c r="J357" t="s">
        <v>922</v>
      </c>
      <c r="K357" t="s">
        <v>106</v>
      </c>
      <c r="L357" s="78">
        <v>4.36E-2</v>
      </c>
      <c r="M357" s="78">
        <v>3.7900000000000003E-2</v>
      </c>
      <c r="N357" s="77">
        <v>204717.84</v>
      </c>
      <c r="O357" s="77">
        <v>105.35</v>
      </c>
      <c r="P357" s="77">
        <v>830.11477084956005</v>
      </c>
      <c r="Q357" s="78">
        <v>6.1999999999999998E-3</v>
      </c>
      <c r="R357" s="78">
        <v>5.9999999999999995E-4</v>
      </c>
      <c r="W357" s="92"/>
      <c r="Y357" s="93"/>
    </row>
    <row r="358" spans="2:25">
      <c r="B358" t="s">
        <v>3613</v>
      </c>
      <c r="C358" t="s">
        <v>2606</v>
      </c>
      <c r="D358" s="91">
        <v>7310</v>
      </c>
      <c r="E358"/>
      <c r="F358" t="s">
        <v>1033</v>
      </c>
      <c r="G358" s="86">
        <v>43811</v>
      </c>
      <c r="H358" t="s">
        <v>306</v>
      </c>
      <c r="I358" s="77">
        <v>7.07</v>
      </c>
      <c r="J358" t="s">
        <v>922</v>
      </c>
      <c r="K358" t="s">
        <v>106</v>
      </c>
      <c r="L358" s="78">
        <v>4.48E-2</v>
      </c>
      <c r="M358" s="78">
        <v>7.0499999999999993E-2</v>
      </c>
      <c r="N358" s="77">
        <v>67501.740000000005</v>
      </c>
      <c r="O358" s="77">
        <v>87</v>
      </c>
      <c r="P358" s="77">
        <v>226.0383516162</v>
      </c>
      <c r="Q358" s="78">
        <v>1.6999999999999999E-3</v>
      </c>
      <c r="R358" s="78">
        <v>2.0000000000000001E-4</v>
      </c>
      <c r="W358" s="92"/>
      <c r="Y358" s="93"/>
    </row>
    <row r="359" spans="2:25">
      <c r="B359" t="s">
        <v>3607</v>
      </c>
      <c r="C359" t="s">
        <v>2606</v>
      </c>
      <c r="D359" s="91">
        <v>6932</v>
      </c>
      <c r="E359"/>
      <c r="F359" t="s">
        <v>3638</v>
      </c>
      <c r="G359" s="86">
        <v>43098</v>
      </c>
      <c r="H359" t="s">
        <v>210</v>
      </c>
      <c r="I359" s="77">
        <v>1.49</v>
      </c>
      <c r="J359" t="s">
        <v>922</v>
      </c>
      <c r="K359" t="s">
        <v>106</v>
      </c>
      <c r="L359" s="78">
        <v>8.1699999999999995E-2</v>
      </c>
      <c r="M359" s="78">
        <v>7.0699999999999999E-2</v>
      </c>
      <c r="N359" s="77">
        <v>181661.93</v>
      </c>
      <c r="O359" s="77">
        <v>103.71</v>
      </c>
      <c r="P359" s="77">
        <v>725.15771068394702</v>
      </c>
      <c r="Q359" s="78">
        <v>5.4000000000000003E-3</v>
      </c>
      <c r="R359" s="78">
        <v>5.0000000000000001E-4</v>
      </c>
      <c r="W359" s="92"/>
      <c r="Y359" s="93"/>
    </row>
    <row r="360" spans="2:25">
      <c r="B360" t="s">
        <v>3607</v>
      </c>
      <c r="C360" t="s">
        <v>2606</v>
      </c>
      <c r="D360" s="91">
        <v>7291</v>
      </c>
      <c r="E360"/>
      <c r="F360" t="s">
        <v>3638</v>
      </c>
      <c r="G360" s="86">
        <v>43798</v>
      </c>
      <c r="H360" t="s">
        <v>210</v>
      </c>
      <c r="I360" s="77">
        <v>1.49</v>
      </c>
      <c r="J360" t="s">
        <v>922</v>
      </c>
      <c r="K360" t="s">
        <v>106</v>
      </c>
      <c r="L360" s="78">
        <v>8.1699999999999995E-2</v>
      </c>
      <c r="M360" s="78">
        <v>7.9399999999999998E-2</v>
      </c>
      <c r="N360" s="77">
        <v>10686</v>
      </c>
      <c r="O360" s="77">
        <v>103.6</v>
      </c>
      <c r="P360" s="77">
        <v>42.611108903999998</v>
      </c>
      <c r="Q360" s="78">
        <v>2.9999999999999997E-4</v>
      </c>
      <c r="R360" s="78">
        <v>0</v>
      </c>
      <c r="W360" s="92"/>
      <c r="Y360" s="93"/>
    </row>
    <row r="361" spans="2:25">
      <c r="B361" t="s">
        <v>3620</v>
      </c>
      <c r="C361" t="s">
        <v>2606</v>
      </c>
      <c r="D361" s="91">
        <v>6872</v>
      </c>
      <c r="E361"/>
      <c r="F361" t="s">
        <v>3638</v>
      </c>
      <c r="G361" s="86">
        <v>43570</v>
      </c>
      <c r="H361" t="s">
        <v>210</v>
      </c>
      <c r="I361" s="77">
        <v>2.42</v>
      </c>
      <c r="J361" t="s">
        <v>922</v>
      </c>
      <c r="K361" t="s">
        <v>106</v>
      </c>
      <c r="L361" s="78">
        <v>7.6700000000000004E-2</v>
      </c>
      <c r="M361" s="78">
        <v>7.4899999999999994E-2</v>
      </c>
      <c r="N361" s="77">
        <v>109277.34</v>
      </c>
      <c r="O361" s="77">
        <v>102.3</v>
      </c>
      <c r="P361" s="77">
        <v>430.28247673817998</v>
      </c>
      <c r="Q361" s="78">
        <v>3.2000000000000002E-3</v>
      </c>
      <c r="R361" s="78">
        <v>2.9999999999999997E-4</v>
      </c>
      <c r="W361" s="92"/>
      <c r="Y361" s="93"/>
    </row>
    <row r="362" spans="2:25">
      <c r="B362" t="s">
        <v>3620</v>
      </c>
      <c r="C362" t="s">
        <v>2606</v>
      </c>
      <c r="D362" s="91">
        <v>6812</v>
      </c>
      <c r="E362"/>
      <c r="F362" t="s">
        <v>3638</v>
      </c>
      <c r="G362" s="86">
        <v>43536</v>
      </c>
      <c r="H362" t="s">
        <v>210</v>
      </c>
      <c r="I362" s="77">
        <v>2.42</v>
      </c>
      <c r="J362" t="s">
        <v>922</v>
      </c>
      <c r="K362" t="s">
        <v>106</v>
      </c>
      <c r="L362" s="78">
        <v>7.6700000000000004E-2</v>
      </c>
      <c r="M362" s="78">
        <v>7.4899999999999994E-2</v>
      </c>
      <c r="N362" s="77">
        <v>135433.70000000001</v>
      </c>
      <c r="O362" s="77">
        <v>102.29</v>
      </c>
      <c r="P362" s="77">
        <v>533.22172202877005</v>
      </c>
      <c r="Q362" s="78">
        <v>4.0000000000000001E-3</v>
      </c>
      <c r="R362" s="78">
        <v>4.0000000000000002E-4</v>
      </c>
      <c r="W362" s="92"/>
      <c r="Y362" s="93"/>
    </row>
    <row r="363" spans="2:25">
      <c r="B363" t="s">
        <v>3620</v>
      </c>
      <c r="C363" t="s">
        <v>2606</v>
      </c>
      <c r="D363" s="91">
        <v>7258</v>
      </c>
      <c r="E363"/>
      <c r="F363" t="s">
        <v>3638</v>
      </c>
      <c r="G363" s="86">
        <v>43774</v>
      </c>
      <c r="H363" t="s">
        <v>210</v>
      </c>
      <c r="I363" s="77">
        <v>2.42</v>
      </c>
      <c r="J363" t="s">
        <v>922</v>
      </c>
      <c r="K363" t="s">
        <v>106</v>
      </c>
      <c r="L363" s="78">
        <v>7.6700000000000004E-2</v>
      </c>
      <c r="M363" s="78">
        <v>7.3099999999999998E-2</v>
      </c>
      <c r="N363" s="77">
        <v>99798.55</v>
      </c>
      <c r="O363" s="77">
        <v>102.3</v>
      </c>
      <c r="P363" s="77">
        <v>392.95948518584999</v>
      </c>
      <c r="Q363" s="78">
        <v>2.8999999999999998E-3</v>
      </c>
      <c r="R363" s="78">
        <v>2.9999999999999997E-4</v>
      </c>
      <c r="W363" s="92"/>
      <c r="Y363" s="93"/>
    </row>
    <row r="364" spans="2:25">
      <c r="B364" t="s">
        <v>3623</v>
      </c>
      <c r="C364" t="s">
        <v>2606</v>
      </c>
      <c r="D364" s="91">
        <v>6861</v>
      </c>
      <c r="E364"/>
      <c r="F364" t="s">
        <v>3638</v>
      </c>
      <c r="G364" s="86">
        <v>43563</v>
      </c>
      <c r="H364" t="s">
        <v>210</v>
      </c>
      <c r="I364" s="77">
        <v>0.52</v>
      </c>
      <c r="J364" t="s">
        <v>962</v>
      </c>
      <c r="K364" t="s">
        <v>106</v>
      </c>
      <c r="L364" s="78">
        <v>8.0299999999999996E-2</v>
      </c>
      <c r="M364" s="78">
        <v>8.9899999999999994E-2</v>
      </c>
      <c r="N364" s="77">
        <v>739597.06</v>
      </c>
      <c r="O364" s="77">
        <v>100.34000000000015</v>
      </c>
      <c r="P364" s="77">
        <v>2856.3878948254001</v>
      </c>
      <c r="Q364" s="78">
        <v>2.1399999999999999E-2</v>
      </c>
      <c r="R364" s="78">
        <v>2.0999999999999999E-3</v>
      </c>
      <c r="W364" s="92"/>
      <c r="Y364" s="93"/>
    </row>
    <row r="365" spans="2:25">
      <c r="B365" t="s">
        <v>3607</v>
      </c>
      <c r="C365" t="s">
        <v>2606</v>
      </c>
      <c r="D365" s="91">
        <v>9335</v>
      </c>
      <c r="E365"/>
      <c r="F365" t="s">
        <v>3638</v>
      </c>
      <c r="G365" s="86">
        <v>44064</v>
      </c>
      <c r="H365" t="s">
        <v>210</v>
      </c>
      <c r="I365" s="77">
        <v>2.4300000000000002</v>
      </c>
      <c r="J365" t="s">
        <v>922</v>
      </c>
      <c r="K365" t="s">
        <v>106</v>
      </c>
      <c r="L365" s="78">
        <v>8.9200000000000002E-2</v>
      </c>
      <c r="M365" s="78">
        <v>0.1023</v>
      </c>
      <c r="N365" s="77">
        <v>631013.35</v>
      </c>
      <c r="O365" s="77">
        <v>98.9</v>
      </c>
      <c r="P365" s="77">
        <v>2402.0539099243501</v>
      </c>
      <c r="Q365" s="78">
        <v>1.7999999999999999E-2</v>
      </c>
      <c r="R365" s="78">
        <v>1.8E-3</v>
      </c>
      <c r="W365" s="92"/>
      <c r="Y365" s="93"/>
    </row>
    <row r="366" spans="2:25">
      <c r="B366" t="s">
        <v>3607</v>
      </c>
      <c r="C366" t="s">
        <v>2606</v>
      </c>
      <c r="D366" s="91">
        <v>464740</v>
      </c>
      <c r="E366"/>
      <c r="F366" t="s">
        <v>3638</v>
      </c>
      <c r="G366" s="86">
        <v>42817</v>
      </c>
      <c r="H366" t="s">
        <v>210</v>
      </c>
      <c r="I366" s="77">
        <v>1.59</v>
      </c>
      <c r="J366" t="s">
        <v>922</v>
      </c>
      <c r="K366" t="s">
        <v>106</v>
      </c>
      <c r="L366" s="78">
        <v>5.7799999999999997E-2</v>
      </c>
      <c r="M366" s="78">
        <v>8.6400000000000005E-2</v>
      </c>
      <c r="N366" s="77">
        <v>67034.570000000007</v>
      </c>
      <c r="O366" s="77">
        <v>97.41</v>
      </c>
      <c r="P366" s="77">
        <v>251.333443977813</v>
      </c>
      <c r="Q366" s="78">
        <v>1.9E-3</v>
      </c>
      <c r="R366" s="78">
        <v>2.0000000000000001E-4</v>
      </c>
      <c r="W366" s="92"/>
      <c r="Y366" s="93"/>
    </row>
    <row r="367" spans="2:25">
      <c r="B367" t="s">
        <v>3616</v>
      </c>
      <c r="C367" t="s">
        <v>2606</v>
      </c>
      <c r="D367" s="91">
        <v>491862</v>
      </c>
      <c r="E367"/>
      <c r="F367" t="s">
        <v>3638</v>
      </c>
      <c r="G367" s="86">
        <v>43083</v>
      </c>
      <c r="H367" t="s">
        <v>210</v>
      </c>
      <c r="I367" s="77">
        <v>0.53</v>
      </c>
      <c r="J367" t="s">
        <v>922</v>
      </c>
      <c r="K367" t="s">
        <v>116</v>
      </c>
      <c r="L367" s="78">
        <v>7.0499999999999993E-2</v>
      </c>
      <c r="M367" s="78">
        <v>7.8E-2</v>
      </c>
      <c r="N367" s="77">
        <v>18118.349999999999</v>
      </c>
      <c r="O367" s="77">
        <v>101.57</v>
      </c>
      <c r="P367" s="77">
        <v>52.5492185152725</v>
      </c>
      <c r="Q367" s="78">
        <v>4.0000000000000002E-4</v>
      </c>
      <c r="R367" s="78">
        <v>0</v>
      </c>
      <c r="W367" s="92"/>
      <c r="Y367" s="93"/>
    </row>
    <row r="368" spans="2:25">
      <c r="B368" t="s">
        <v>3616</v>
      </c>
      <c r="C368" t="s">
        <v>2606</v>
      </c>
      <c r="D368" s="91">
        <v>491863</v>
      </c>
      <c r="E368"/>
      <c r="F368" t="s">
        <v>3638</v>
      </c>
      <c r="G368" s="86">
        <v>43083</v>
      </c>
      <c r="H368" t="s">
        <v>210</v>
      </c>
      <c r="I368" s="77">
        <v>5.04</v>
      </c>
      <c r="J368" t="s">
        <v>922</v>
      </c>
      <c r="K368" t="s">
        <v>116</v>
      </c>
      <c r="L368" s="78">
        <v>7.1999999999999995E-2</v>
      </c>
      <c r="M368" s="78">
        <v>7.4700000000000003E-2</v>
      </c>
      <c r="N368" s="77">
        <v>39278.39</v>
      </c>
      <c r="O368" s="77">
        <v>101.98</v>
      </c>
      <c r="P368" s="77">
        <v>114.380199609371</v>
      </c>
      <c r="Q368" s="78">
        <v>8.9999999999999998E-4</v>
      </c>
      <c r="R368" s="78">
        <v>1E-4</v>
      </c>
      <c r="W368" s="92"/>
      <c r="Y368" s="93"/>
    </row>
    <row r="369" spans="2:25">
      <c r="B369" t="s">
        <v>3616</v>
      </c>
      <c r="C369" t="s">
        <v>2606</v>
      </c>
      <c r="D369" s="91">
        <v>491864</v>
      </c>
      <c r="E369"/>
      <c r="F369" t="s">
        <v>3638</v>
      </c>
      <c r="G369" s="86">
        <v>43083</v>
      </c>
      <c r="H369" t="s">
        <v>210</v>
      </c>
      <c r="I369" s="77">
        <v>5.22</v>
      </c>
      <c r="J369" t="s">
        <v>922</v>
      </c>
      <c r="K369" t="s">
        <v>116</v>
      </c>
      <c r="L369" s="78">
        <v>4.4999999999999998E-2</v>
      </c>
      <c r="M369" s="78">
        <v>7.51E-2</v>
      </c>
      <c r="N369" s="77">
        <v>157113.54999999999</v>
      </c>
      <c r="O369" s="77">
        <v>87.209999999999894</v>
      </c>
      <c r="P369" s="77">
        <v>391.25697482000197</v>
      </c>
      <c r="Q369" s="78">
        <v>2.8999999999999998E-3</v>
      </c>
      <c r="R369" s="78">
        <v>2.9999999999999997E-4</v>
      </c>
      <c r="W369" s="92"/>
      <c r="Y369" s="93"/>
    </row>
    <row r="370" spans="2:25">
      <c r="B370" t="s">
        <v>3630</v>
      </c>
      <c r="C370" t="s">
        <v>2606</v>
      </c>
      <c r="D370" s="91">
        <v>9186</v>
      </c>
      <c r="E370"/>
      <c r="F370" t="s">
        <v>3638</v>
      </c>
      <c r="G370" s="86">
        <v>44778</v>
      </c>
      <c r="H370" t="s">
        <v>210</v>
      </c>
      <c r="I370" s="77">
        <v>3.39</v>
      </c>
      <c r="J370" t="s">
        <v>952</v>
      </c>
      <c r="K370" t="s">
        <v>110</v>
      </c>
      <c r="L370" s="78">
        <v>7.1900000000000006E-2</v>
      </c>
      <c r="M370" s="78">
        <v>7.3099999999999998E-2</v>
      </c>
      <c r="N370" s="77">
        <v>264038.69</v>
      </c>
      <c r="O370" s="77">
        <v>104.34999999999977</v>
      </c>
      <c r="P370" s="77">
        <v>1117.9401435083601</v>
      </c>
      <c r="Q370" s="78">
        <v>8.3999999999999995E-3</v>
      </c>
      <c r="R370" s="78">
        <v>8.0000000000000004E-4</v>
      </c>
      <c r="W370" s="92"/>
      <c r="Y370" s="93"/>
    </row>
    <row r="371" spans="2:25">
      <c r="B371" t="s">
        <v>3630</v>
      </c>
      <c r="C371" t="s">
        <v>2606</v>
      </c>
      <c r="D371" s="91">
        <v>9187</v>
      </c>
      <c r="E371"/>
      <c r="F371" t="s">
        <v>3638</v>
      </c>
      <c r="G371" s="86">
        <v>44778</v>
      </c>
      <c r="H371" t="s">
        <v>210</v>
      </c>
      <c r="I371" s="77">
        <v>3.3</v>
      </c>
      <c r="J371" t="s">
        <v>952</v>
      </c>
      <c r="K371" t="s">
        <v>106</v>
      </c>
      <c r="L371" s="78">
        <v>8.2699999999999996E-2</v>
      </c>
      <c r="M371" s="78">
        <v>8.9099999999999999E-2</v>
      </c>
      <c r="N371" s="77">
        <v>727077.98</v>
      </c>
      <c r="O371" s="77">
        <v>103.9</v>
      </c>
      <c r="P371" s="77">
        <v>2907.6655476757801</v>
      </c>
      <c r="Q371" s="78">
        <v>2.1700000000000001E-2</v>
      </c>
      <c r="R371" s="78">
        <v>2.2000000000000001E-3</v>
      </c>
      <c r="W371" s="92"/>
      <c r="Y371" s="93"/>
    </row>
    <row r="372" spans="2:25">
      <c r="B372" t="s">
        <v>3614</v>
      </c>
      <c r="C372" t="s">
        <v>2606</v>
      </c>
      <c r="D372" s="91">
        <v>469140</v>
      </c>
      <c r="E372"/>
      <c r="F372" t="s">
        <v>3638</v>
      </c>
      <c r="G372" s="86">
        <v>45116</v>
      </c>
      <c r="H372" t="s">
        <v>210</v>
      </c>
      <c r="I372" s="77">
        <v>0.73</v>
      </c>
      <c r="J372" t="s">
        <v>922</v>
      </c>
      <c r="K372" t="s">
        <v>106</v>
      </c>
      <c r="L372" s="78">
        <v>8.1600000000000006E-2</v>
      </c>
      <c r="M372" s="78">
        <v>8.3599999999999994E-2</v>
      </c>
      <c r="N372" s="77">
        <v>47702.720000000001</v>
      </c>
      <c r="O372" s="77">
        <v>100.28</v>
      </c>
      <c r="P372" s="77">
        <v>184.12187103398401</v>
      </c>
      <c r="Q372" s="78">
        <v>1.4E-3</v>
      </c>
      <c r="R372" s="78">
        <v>1E-4</v>
      </c>
      <c r="W372" s="92"/>
      <c r="Y372" s="93"/>
    </row>
    <row r="373" spans="2:25">
      <c r="B373" t="s">
        <v>3614</v>
      </c>
      <c r="C373" t="s">
        <v>2606</v>
      </c>
      <c r="D373" s="91">
        <v>9657</v>
      </c>
      <c r="E373"/>
      <c r="F373" t="s">
        <v>3638</v>
      </c>
      <c r="G373" s="86">
        <v>45116</v>
      </c>
      <c r="H373" t="s">
        <v>210</v>
      </c>
      <c r="I373" s="77">
        <v>0.55000000000000004</v>
      </c>
      <c r="J373" t="s">
        <v>922</v>
      </c>
      <c r="K373" t="s">
        <v>106</v>
      </c>
      <c r="L373" s="78">
        <v>8.1600000000000006E-2</v>
      </c>
      <c r="M373" s="78">
        <v>8.3599999999999994E-2</v>
      </c>
      <c r="N373" s="77">
        <v>396.8</v>
      </c>
      <c r="O373" s="77">
        <v>99</v>
      </c>
      <c r="P373" s="77">
        <v>1.5120103680000001</v>
      </c>
      <c r="Q373" s="78">
        <v>0</v>
      </c>
      <c r="R373" s="78">
        <v>0</v>
      </c>
      <c r="W373" s="92"/>
      <c r="Y373" s="93"/>
    </row>
    <row r="374" spans="2:25">
      <c r="B374" t="s">
        <v>3625</v>
      </c>
      <c r="C374" t="s">
        <v>2606</v>
      </c>
      <c r="D374" s="91">
        <v>8706</v>
      </c>
      <c r="E374"/>
      <c r="F374" t="s">
        <v>3638</v>
      </c>
      <c r="G374" s="86">
        <v>44498</v>
      </c>
      <c r="H374" t="s">
        <v>210</v>
      </c>
      <c r="I374" s="77">
        <v>3.09</v>
      </c>
      <c r="J374" t="s">
        <v>922</v>
      </c>
      <c r="K374" t="s">
        <v>106</v>
      </c>
      <c r="L374" s="78">
        <v>8.6400000000000005E-2</v>
      </c>
      <c r="M374" s="78">
        <v>8.9200000000000002E-2</v>
      </c>
      <c r="N374" s="77">
        <v>327361.87</v>
      </c>
      <c r="O374" s="77">
        <v>102.59000000000024</v>
      </c>
      <c r="P374" s="77">
        <v>1292.65024782462</v>
      </c>
      <c r="Q374" s="78">
        <v>9.7000000000000003E-3</v>
      </c>
      <c r="R374" s="78">
        <v>1E-3</v>
      </c>
      <c r="W374" s="92"/>
      <c r="Y374" s="93"/>
    </row>
    <row r="375" spans="2:25">
      <c r="B375" t="s">
        <v>3618</v>
      </c>
      <c r="C375" t="s">
        <v>2606</v>
      </c>
      <c r="D375" s="91">
        <v>8702</v>
      </c>
      <c r="E375"/>
      <c r="F375" t="s">
        <v>3638</v>
      </c>
      <c r="G375" s="86">
        <v>44497</v>
      </c>
      <c r="H375" t="s">
        <v>210</v>
      </c>
      <c r="I375" s="77">
        <v>0.12</v>
      </c>
      <c r="J375" t="s">
        <v>962</v>
      </c>
      <c r="K375" t="s">
        <v>106</v>
      </c>
      <c r="L375" s="78">
        <v>7.2700000000000001E-2</v>
      </c>
      <c r="M375" s="78">
        <v>7.9299999999999995E-2</v>
      </c>
      <c r="N375" s="77">
        <v>585.57000000000005</v>
      </c>
      <c r="O375" s="77">
        <v>100.23</v>
      </c>
      <c r="P375" s="77">
        <v>2.2590428055389999</v>
      </c>
      <c r="Q375" s="78">
        <v>0</v>
      </c>
      <c r="R375" s="78">
        <v>0</v>
      </c>
      <c r="W375" s="92"/>
      <c r="Y375" s="93"/>
    </row>
    <row r="376" spans="2:25">
      <c r="B376" t="s">
        <v>3618</v>
      </c>
      <c r="C376" t="s">
        <v>2606</v>
      </c>
      <c r="D376" s="91">
        <v>9118</v>
      </c>
      <c r="E376"/>
      <c r="F376" t="s">
        <v>3638</v>
      </c>
      <c r="G376" s="86">
        <v>44733</v>
      </c>
      <c r="H376" t="s">
        <v>210</v>
      </c>
      <c r="I376" s="77">
        <v>0.12</v>
      </c>
      <c r="J376" t="s">
        <v>962</v>
      </c>
      <c r="K376" t="s">
        <v>106</v>
      </c>
      <c r="L376" s="78">
        <v>7.2700000000000001E-2</v>
      </c>
      <c r="M376" s="78">
        <v>7.9299999999999995E-2</v>
      </c>
      <c r="N376" s="77">
        <v>2331.8200000000002</v>
      </c>
      <c r="O376" s="77">
        <v>100.23</v>
      </c>
      <c r="P376" s="77">
        <v>8.9958180829140009</v>
      </c>
      <c r="Q376" s="78">
        <v>1E-4</v>
      </c>
      <c r="R376" s="78">
        <v>0</v>
      </c>
      <c r="W376" s="92"/>
      <c r="Y376" s="93"/>
    </row>
    <row r="377" spans="2:25">
      <c r="B377" t="s">
        <v>3618</v>
      </c>
      <c r="C377" t="s">
        <v>2606</v>
      </c>
      <c r="D377" s="91">
        <v>9233</v>
      </c>
      <c r="E377"/>
      <c r="F377" t="s">
        <v>3638</v>
      </c>
      <c r="G377" s="86">
        <v>44819</v>
      </c>
      <c r="H377" t="s">
        <v>210</v>
      </c>
      <c r="I377" s="77">
        <v>0.12</v>
      </c>
      <c r="J377" t="s">
        <v>962</v>
      </c>
      <c r="K377" t="s">
        <v>106</v>
      </c>
      <c r="L377" s="78">
        <v>7.2700000000000001E-2</v>
      </c>
      <c r="M377" s="78">
        <v>7.9299999999999995E-2</v>
      </c>
      <c r="N377" s="77">
        <v>457.7</v>
      </c>
      <c r="O377" s="77">
        <v>100.62</v>
      </c>
      <c r="P377" s="77">
        <v>1.77260976126</v>
      </c>
      <c r="Q377" s="78">
        <v>0</v>
      </c>
      <c r="R377" s="78">
        <v>0</v>
      </c>
      <c r="W377" s="92"/>
      <c r="Y377" s="93"/>
    </row>
    <row r="378" spans="2:25">
      <c r="B378" t="s">
        <v>3618</v>
      </c>
      <c r="C378" t="s">
        <v>2606</v>
      </c>
      <c r="D378" s="91">
        <v>9276</v>
      </c>
      <c r="E378"/>
      <c r="F378" t="s">
        <v>3638</v>
      </c>
      <c r="G378" s="86">
        <v>44854</v>
      </c>
      <c r="H378" t="s">
        <v>210</v>
      </c>
      <c r="I378" s="77">
        <v>0.12</v>
      </c>
      <c r="J378" t="s">
        <v>962</v>
      </c>
      <c r="K378" t="s">
        <v>106</v>
      </c>
      <c r="L378" s="78">
        <v>7.2700000000000001E-2</v>
      </c>
      <c r="M378" s="78">
        <v>7.9299999999999995E-2</v>
      </c>
      <c r="N378" s="77">
        <v>109.82</v>
      </c>
      <c r="O378" s="77">
        <v>100.62</v>
      </c>
      <c r="P378" s="77">
        <v>0.42531790251599999</v>
      </c>
      <c r="Q378" s="78">
        <v>0</v>
      </c>
      <c r="R378" s="78">
        <v>0</v>
      </c>
      <c r="W378" s="92"/>
      <c r="Y378" s="93"/>
    </row>
    <row r="379" spans="2:25">
      <c r="B379" t="s">
        <v>3618</v>
      </c>
      <c r="C379" t="s">
        <v>2606</v>
      </c>
      <c r="D379" s="91">
        <v>9430</v>
      </c>
      <c r="E379"/>
      <c r="F379" t="s">
        <v>3638</v>
      </c>
      <c r="G379" s="86">
        <v>44950</v>
      </c>
      <c r="H379" t="s">
        <v>210</v>
      </c>
      <c r="I379" s="77">
        <v>0.12</v>
      </c>
      <c r="J379" t="s">
        <v>962</v>
      </c>
      <c r="K379" t="s">
        <v>106</v>
      </c>
      <c r="L379" s="78">
        <v>7.2700000000000001E-2</v>
      </c>
      <c r="M379" s="78">
        <v>7.9299999999999995E-2</v>
      </c>
      <c r="N379" s="77">
        <v>600.12</v>
      </c>
      <c r="O379" s="77">
        <v>100.62</v>
      </c>
      <c r="P379" s="77">
        <v>2.3241830236559999</v>
      </c>
      <c r="Q379" s="78">
        <v>0</v>
      </c>
      <c r="R379" s="78">
        <v>0</v>
      </c>
      <c r="W379" s="92"/>
      <c r="Y379" s="93"/>
    </row>
    <row r="380" spans="2:25">
      <c r="B380" t="s">
        <v>3618</v>
      </c>
      <c r="C380" t="s">
        <v>2606</v>
      </c>
      <c r="D380" s="91">
        <v>9539</v>
      </c>
      <c r="E380"/>
      <c r="F380" t="s">
        <v>3638</v>
      </c>
      <c r="G380" s="86">
        <v>45029</v>
      </c>
      <c r="H380" t="s">
        <v>210</v>
      </c>
      <c r="I380" s="77">
        <v>0.12</v>
      </c>
      <c r="J380" t="s">
        <v>962</v>
      </c>
      <c r="K380" t="s">
        <v>106</v>
      </c>
      <c r="L380" s="78">
        <v>7.2700000000000001E-2</v>
      </c>
      <c r="M380" s="78">
        <v>7.9299999999999995E-2</v>
      </c>
      <c r="N380" s="77">
        <v>200.04</v>
      </c>
      <c r="O380" s="77">
        <v>100.62</v>
      </c>
      <c r="P380" s="77">
        <v>0.77472767455199998</v>
      </c>
      <c r="Q380" s="78">
        <v>0</v>
      </c>
      <c r="R380" s="78">
        <v>0</v>
      </c>
      <c r="W380" s="92"/>
      <c r="Y380" s="93"/>
    </row>
    <row r="381" spans="2:25">
      <c r="B381" t="s">
        <v>3618</v>
      </c>
      <c r="C381" t="s">
        <v>2606</v>
      </c>
      <c r="D381" s="91">
        <v>8119</v>
      </c>
      <c r="E381"/>
      <c r="F381" t="s">
        <v>3638</v>
      </c>
      <c r="G381" s="86">
        <v>44169</v>
      </c>
      <c r="H381" t="s">
        <v>210</v>
      </c>
      <c r="I381" s="77">
        <v>0.12</v>
      </c>
      <c r="J381" t="s">
        <v>962</v>
      </c>
      <c r="K381" t="s">
        <v>106</v>
      </c>
      <c r="L381" s="78">
        <v>7.2700000000000001E-2</v>
      </c>
      <c r="M381" s="78">
        <v>7.9299999999999995E-2</v>
      </c>
      <c r="N381" s="77">
        <v>1862.58</v>
      </c>
      <c r="O381" s="77">
        <v>100.9</v>
      </c>
      <c r="P381" s="77">
        <v>7.2335920537799998</v>
      </c>
      <c r="Q381" s="78">
        <v>1E-4</v>
      </c>
      <c r="R381" s="78">
        <v>0</v>
      </c>
      <c r="W381" s="92"/>
      <c r="Y381" s="93"/>
    </row>
    <row r="382" spans="2:25">
      <c r="B382" t="s">
        <v>3618</v>
      </c>
      <c r="C382" t="s">
        <v>2606</v>
      </c>
      <c r="D382" s="91">
        <v>8418</v>
      </c>
      <c r="E382"/>
      <c r="F382" t="s">
        <v>3638</v>
      </c>
      <c r="G382" s="86">
        <v>44326</v>
      </c>
      <c r="H382" t="s">
        <v>210</v>
      </c>
      <c r="I382" s="77">
        <v>0.12</v>
      </c>
      <c r="J382" t="s">
        <v>962</v>
      </c>
      <c r="K382" t="s">
        <v>106</v>
      </c>
      <c r="L382" s="78">
        <v>7.2700000000000001E-2</v>
      </c>
      <c r="M382" s="78">
        <v>7.9299999999999995E-2</v>
      </c>
      <c r="N382" s="77">
        <v>394.11</v>
      </c>
      <c r="O382" s="77">
        <v>100.62</v>
      </c>
      <c r="P382" s="77">
        <v>1.526334352218</v>
      </c>
      <c r="Q382" s="78">
        <v>0</v>
      </c>
      <c r="R382" s="78">
        <v>0</v>
      </c>
      <c r="W382" s="92"/>
      <c r="Y382" s="93"/>
    </row>
    <row r="383" spans="2:25">
      <c r="B383" t="s">
        <v>3618</v>
      </c>
      <c r="C383" t="s">
        <v>2606</v>
      </c>
      <c r="D383" s="91">
        <v>8060</v>
      </c>
      <c r="E383"/>
      <c r="F383" t="s">
        <v>3638</v>
      </c>
      <c r="G383" s="86">
        <v>44150</v>
      </c>
      <c r="H383" t="s">
        <v>210</v>
      </c>
      <c r="I383" s="77">
        <v>0.12</v>
      </c>
      <c r="J383" t="s">
        <v>962</v>
      </c>
      <c r="K383" t="s">
        <v>106</v>
      </c>
      <c r="L383" s="78">
        <v>7.2700000000000001E-2</v>
      </c>
      <c r="M383" s="78">
        <v>7.9299999999999995E-2</v>
      </c>
      <c r="N383" s="77">
        <v>785604.82</v>
      </c>
      <c r="O383" s="77">
        <v>100.22999999999986</v>
      </c>
      <c r="P383" s="77">
        <v>3030.7476759700098</v>
      </c>
      <c r="Q383" s="78">
        <v>2.2700000000000001E-2</v>
      </c>
      <c r="R383" s="78">
        <v>2.3E-3</v>
      </c>
      <c r="W383" s="92"/>
      <c r="Y383" s="93"/>
    </row>
    <row r="384" spans="2:25">
      <c r="B384" t="s">
        <v>3622</v>
      </c>
      <c r="C384" t="s">
        <v>2606</v>
      </c>
      <c r="D384" s="91">
        <v>8718</v>
      </c>
      <c r="E384"/>
      <c r="F384" t="s">
        <v>3638</v>
      </c>
      <c r="G384" s="86">
        <v>44508</v>
      </c>
      <c r="H384" t="s">
        <v>210</v>
      </c>
      <c r="I384" s="77">
        <v>3.02</v>
      </c>
      <c r="J384" t="s">
        <v>922</v>
      </c>
      <c r="K384" t="s">
        <v>106</v>
      </c>
      <c r="L384" s="78">
        <v>8.7900000000000006E-2</v>
      </c>
      <c r="M384" s="78">
        <v>9.0200000000000002E-2</v>
      </c>
      <c r="N384" s="77">
        <v>651664.53</v>
      </c>
      <c r="O384" s="77">
        <v>100.57000000000004</v>
      </c>
      <c r="P384" s="77">
        <v>2522.5538395930298</v>
      </c>
      <c r="Q384" s="78">
        <v>1.89E-2</v>
      </c>
      <c r="R384" s="78">
        <v>1.9E-3</v>
      </c>
      <c r="W384" s="92"/>
      <c r="Y384" s="93"/>
    </row>
    <row r="385" spans="2:25">
      <c r="B385" t="s">
        <v>3617</v>
      </c>
      <c r="C385" t="s">
        <v>2606</v>
      </c>
      <c r="D385" s="91">
        <v>8806</v>
      </c>
      <c r="E385"/>
      <c r="F385" t="s">
        <v>3638</v>
      </c>
      <c r="G385" s="86">
        <v>44137</v>
      </c>
      <c r="H385" t="s">
        <v>210</v>
      </c>
      <c r="I385" s="77">
        <v>0.94</v>
      </c>
      <c r="J385" t="s">
        <v>962</v>
      </c>
      <c r="K385" t="s">
        <v>106</v>
      </c>
      <c r="L385" s="78">
        <v>7.4399999999999994E-2</v>
      </c>
      <c r="M385" s="78">
        <v>8.8300000000000003E-2</v>
      </c>
      <c r="N385" s="77">
        <v>901694.73</v>
      </c>
      <c r="O385" s="77">
        <v>99.67000000000003</v>
      </c>
      <c r="P385" s="77">
        <v>3459.1699598179598</v>
      </c>
      <c r="Q385" s="78">
        <v>2.5899999999999999E-2</v>
      </c>
      <c r="R385" s="78">
        <v>2.5999999999999999E-3</v>
      </c>
      <c r="W385" s="92"/>
      <c r="Y385" s="93"/>
    </row>
    <row r="386" spans="2:25">
      <c r="B386" t="s">
        <v>3617</v>
      </c>
      <c r="C386" t="s">
        <v>2606</v>
      </c>
      <c r="D386" s="91">
        <v>9044</v>
      </c>
      <c r="E386"/>
      <c r="F386" t="s">
        <v>3638</v>
      </c>
      <c r="G386" s="86">
        <v>44679</v>
      </c>
      <c r="H386" t="s">
        <v>210</v>
      </c>
      <c r="I386" s="77">
        <v>0.94</v>
      </c>
      <c r="J386" t="s">
        <v>962</v>
      </c>
      <c r="K386" t="s">
        <v>106</v>
      </c>
      <c r="L386" s="78">
        <v>7.4499999999999997E-2</v>
      </c>
      <c r="M386" s="78">
        <v>8.8300000000000003E-2</v>
      </c>
      <c r="N386" s="77">
        <v>7764.72</v>
      </c>
      <c r="O386" s="77">
        <v>99.67</v>
      </c>
      <c r="P386" s="77">
        <v>29.787782135975998</v>
      </c>
      <c r="Q386" s="78">
        <v>2.0000000000000001E-4</v>
      </c>
      <c r="R386" s="78">
        <v>0</v>
      </c>
      <c r="W386" s="92"/>
      <c r="Y386" s="93"/>
    </row>
    <row r="387" spans="2:25">
      <c r="B387" t="s">
        <v>3617</v>
      </c>
      <c r="C387" t="s">
        <v>2606</v>
      </c>
      <c r="D387" s="91">
        <v>9224</v>
      </c>
      <c r="E387"/>
      <c r="F387" t="s">
        <v>3638</v>
      </c>
      <c r="G387" s="86">
        <v>44810</v>
      </c>
      <c r="H387" t="s">
        <v>210</v>
      </c>
      <c r="I387" s="77">
        <v>0.94</v>
      </c>
      <c r="J387" t="s">
        <v>962</v>
      </c>
      <c r="K387" t="s">
        <v>106</v>
      </c>
      <c r="L387" s="78">
        <v>7.4499999999999997E-2</v>
      </c>
      <c r="M387" s="78">
        <v>8.8300000000000003E-2</v>
      </c>
      <c r="N387" s="77">
        <v>14050.85</v>
      </c>
      <c r="O387" s="77">
        <v>99.67</v>
      </c>
      <c r="P387" s="77">
        <v>53.903251968554997</v>
      </c>
      <c r="Q387" s="78">
        <v>4.0000000000000002E-4</v>
      </c>
      <c r="R387" s="78">
        <v>0</v>
      </c>
      <c r="W387" s="92"/>
      <c r="Y387" s="93"/>
    </row>
    <row r="388" spans="2:25">
      <c r="B388" t="s">
        <v>3615</v>
      </c>
      <c r="C388" t="s">
        <v>2606</v>
      </c>
      <c r="D388" s="91">
        <v>475042</v>
      </c>
      <c r="E388"/>
      <c r="F388" t="s">
        <v>3638</v>
      </c>
      <c r="G388" s="86">
        <v>42921</v>
      </c>
      <c r="H388" t="s">
        <v>210</v>
      </c>
      <c r="I388" s="77">
        <v>5.39</v>
      </c>
      <c r="J388" t="s">
        <v>922</v>
      </c>
      <c r="K388" t="s">
        <v>106</v>
      </c>
      <c r="L388" s="78">
        <v>7.8899999999999998E-2</v>
      </c>
      <c r="M388" s="78">
        <v>7.9799999999999996E-2</v>
      </c>
      <c r="N388" s="77">
        <v>100665.04</v>
      </c>
      <c r="O388" s="77">
        <v>14.656955999999985</v>
      </c>
      <c r="P388" s="77">
        <v>56.789803457082002</v>
      </c>
      <c r="Q388" s="78">
        <v>4.0000000000000002E-4</v>
      </c>
      <c r="R388" s="78">
        <v>0</v>
      </c>
      <c r="W388" s="92"/>
      <c r="Y388" s="93"/>
    </row>
    <row r="389" spans="2:25">
      <c r="B389" t="s">
        <v>3615</v>
      </c>
      <c r="C389" t="s">
        <v>2606</v>
      </c>
      <c r="D389" s="91">
        <v>524763</v>
      </c>
      <c r="E389"/>
      <c r="F389" t="s">
        <v>3638</v>
      </c>
      <c r="G389" s="86">
        <v>43342</v>
      </c>
      <c r="H389" t="s">
        <v>210</v>
      </c>
      <c r="I389" s="77">
        <v>1.05</v>
      </c>
      <c r="J389" t="s">
        <v>922</v>
      </c>
      <c r="K389" t="s">
        <v>106</v>
      </c>
      <c r="L389" s="78">
        <v>7.8899999999999998E-2</v>
      </c>
      <c r="M389" s="78">
        <v>7.1199999999999999E-2</v>
      </c>
      <c r="N389" s="77">
        <v>19106.490000000002</v>
      </c>
      <c r="O389" s="77">
        <v>14.55892400000001</v>
      </c>
      <c r="P389" s="77">
        <v>10.7067608295871</v>
      </c>
      <c r="Q389" s="78">
        <v>1E-4</v>
      </c>
      <c r="R389" s="78">
        <v>0</v>
      </c>
      <c r="W389" s="92"/>
      <c r="Y389" s="93"/>
    </row>
    <row r="390" spans="2:25">
      <c r="B390" t="s">
        <v>3627</v>
      </c>
      <c r="C390" t="s">
        <v>2606</v>
      </c>
      <c r="D390" s="91">
        <v>9405</v>
      </c>
      <c r="E390"/>
      <c r="F390" t="s">
        <v>3638</v>
      </c>
      <c r="G390" s="86">
        <v>43866</v>
      </c>
      <c r="H390" t="s">
        <v>210</v>
      </c>
      <c r="I390" s="77">
        <v>1.06</v>
      </c>
      <c r="J390" t="s">
        <v>962</v>
      </c>
      <c r="K390" t="s">
        <v>106</v>
      </c>
      <c r="L390" s="78">
        <v>7.6899999999999996E-2</v>
      </c>
      <c r="M390" s="78">
        <v>9.5899999999999999E-2</v>
      </c>
      <c r="N390" s="77">
        <v>768096.73</v>
      </c>
      <c r="O390" s="77">
        <v>98.929999999999964</v>
      </c>
      <c r="P390" s="77">
        <v>2924.7707876126601</v>
      </c>
      <c r="Q390" s="78">
        <v>2.1899999999999999E-2</v>
      </c>
      <c r="R390" s="78">
        <v>2.2000000000000001E-3</v>
      </c>
      <c r="W390" s="92"/>
      <c r="Y390" s="93"/>
    </row>
    <row r="391" spans="2:25">
      <c r="B391" t="s">
        <v>3627</v>
      </c>
      <c r="C391" t="s">
        <v>2606</v>
      </c>
      <c r="D391" s="91">
        <v>9439</v>
      </c>
      <c r="E391"/>
      <c r="F391" t="s">
        <v>3638</v>
      </c>
      <c r="G391" s="86">
        <v>44953</v>
      </c>
      <c r="H391" t="s">
        <v>210</v>
      </c>
      <c r="I391" s="77">
        <v>1.06</v>
      </c>
      <c r="J391" t="s">
        <v>962</v>
      </c>
      <c r="K391" t="s">
        <v>106</v>
      </c>
      <c r="L391" s="78">
        <v>7.6899999999999996E-2</v>
      </c>
      <c r="M391" s="78">
        <v>9.5899999999999999E-2</v>
      </c>
      <c r="N391" s="77">
        <v>2205.91</v>
      </c>
      <c r="O391" s="77">
        <v>99.77</v>
      </c>
      <c r="P391" s="77">
        <v>8.4710193305429993</v>
      </c>
      <c r="Q391" s="78">
        <v>1E-4</v>
      </c>
      <c r="R391" s="78">
        <v>0</v>
      </c>
      <c r="W391" s="92"/>
      <c r="Y391" s="93"/>
    </row>
    <row r="392" spans="2:25">
      <c r="B392" t="s">
        <v>3627</v>
      </c>
      <c r="C392" t="s">
        <v>2606</v>
      </c>
      <c r="D392" s="91">
        <v>9447</v>
      </c>
      <c r="E392"/>
      <c r="F392" t="s">
        <v>3638</v>
      </c>
      <c r="G392" s="86">
        <v>44959</v>
      </c>
      <c r="H392" t="s">
        <v>210</v>
      </c>
      <c r="I392" s="77">
        <v>1.06</v>
      </c>
      <c r="J392" t="s">
        <v>962</v>
      </c>
      <c r="K392" t="s">
        <v>106</v>
      </c>
      <c r="L392" s="78">
        <v>7.6899999999999996E-2</v>
      </c>
      <c r="M392" s="78">
        <v>9.5899999999999999E-2</v>
      </c>
      <c r="N392" s="77">
        <v>1240.03</v>
      </c>
      <c r="O392" s="77">
        <v>99.77</v>
      </c>
      <c r="P392" s="77">
        <v>4.761897856419</v>
      </c>
      <c r="Q392" s="78">
        <v>0</v>
      </c>
      <c r="R392" s="78">
        <v>0</v>
      </c>
      <c r="W392" s="92"/>
      <c r="Y392" s="93"/>
    </row>
    <row r="393" spans="2:25">
      <c r="B393" t="s">
        <v>3627</v>
      </c>
      <c r="C393" t="s">
        <v>2606</v>
      </c>
      <c r="D393" s="91">
        <v>9467</v>
      </c>
      <c r="E393"/>
      <c r="F393" t="s">
        <v>3638</v>
      </c>
      <c r="G393" s="86">
        <v>44966</v>
      </c>
      <c r="H393" t="s">
        <v>210</v>
      </c>
      <c r="I393" s="77">
        <v>1.06</v>
      </c>
      <c r="J393" t="s">
        <v>962</v>
      </c>
      <c r="K393" t="s">
        <v>106</v>
      </c>
      <c r="L393" s="78">
        <v>7.6899999999999996E-2</v>
      </c>
      <c r="M393" s="78">
        <v>9.6699999999999994E-2</v>
      </c>
      <c r="N393" s="77">
        <v>1857.99</v>
      </c>
      <c r="O393" s="77">
        <v>99.7</v>
      </c>
      <c r="P393" s="77">
        <v>7.1299492994699998</v>
      </c>
      <c r="Q393" s="78">
        <v>1E-4</v>
      </c>
      <c r="R393" s="78">
        <v>0</v>
      </c>
      <c r="W393" s="92"/>
      <c r="Y393" s="93"/>
    </row>
    <row r="394" spans="2:25">
      <c r="B394" t="s">
        <v>3627</v>
      </c>
      <c r="C394" t="s">
        <v>2606</v>
      </c>
      <c r="D394" s="91">
        <v>9491</v>
      </c>
      <c r="E394"/>
      <c r="F394" t="s">
        <v>3638</v>
      </c>
      <c r="G394" s="86">
        <v>44986</v>
      </c>
      <c r="H394" t="s">
        <v>210</v>
      </c>
      <c r="I394" s="77">
        <v>1.06</v>
      </c>
      <c r="J394" t="s">
        <v>962</v>
      </c>
      <c r="K394" t="s">
        <v>106</v>
      </c>
      <c r="L394" s="78">
        <v>7.6899999999999996E-2</v>
      </c>
      <c r="M394" s="78">
        <v>9.6699999999999994E-2</v>
      </c>
      <c r="N394" s="77">
        <v>7227.57</v>
      </c>
      <c r="O394" s="77">
        <v>98.86</v>
      </c>
      <c r="P394" s="77">
        <v>27.501781276997999</v>
      </c>
      <c r="Q394" s="78">
        <v>2.0000000000000001E-4</v>
      </c>
      <c r="R394" s="78">
        <v>0</v>
      </c>
      <c r="W394" s="92"/>
      <c r="Y394" s="93"/>
    </row>
    <row r="395" spans="2:25">
      <c r="B395" t="s">
        <v>3627</v>
      </c>
      <c r="C395" t="s">
        <v>2606</v>
      </c>
      <c r="D395" s="91">
        <v>9510</v>
      </c>
      <c r="E395"/>
      <c r="F395" t="s">
        <v>3638</v>
      </c>
      <c r="G395" s="86">
        <v>44994</v>
      </c>
      <c r="H395" t="s">
        <v>210</v>
      </c>
      <c r="I395" s="77">
        <v>1.06</v>
      </c>
      <c r="J395" t="s">
        <v>962</v>
      </c>
      <c r="K395" t="s">
        <v>106</v>
      </c>
      <c r="L395" s="78">
        <v>7.6899999999999996E-2</v>
      </c>
      <c r="M395" s="78">
        <v>9.6600000000000005E-2</v>
      </c>
      <c r="N395" s="77">
        <v>1410.72</v>
      </c>
      <c r="O395" s="77">
        <v>99.7</v>
      </c>
      <c r="P395" s="77">
        <v>5.41357169616</v>
      </c>
      <c r="Q395" s="78">
        <v>0</v>
      </c>
      <c r="R395" s="78">
        <v>0</v>
      </c>
      <c r="W395" s="92"/>
      <c r="Y395" s="93"/>
    </row>
    <row r="396" spans="2:25">
      <c r="B396" t="s">
        <v>3627</v>
      </c>
      <c r="C396" t="s">
        <v>2606</v>
      </c>
      <c r="D396" s="91">
        <v>9560</v>
      </c>
      <c r="E396"/>
      <c r="F396" t="s">
        <v>3638</v>
      </c>
      <c r="G396" s="86">
        <v>45058</v>
      </c>
      <c r="H396" t="s">
        <v>210</v>
      </c>
      <c r="I396" s="77">
        <v>1.06</v>
      </c>
      <c r="J396" t="s">
        <v>962</v>
      </c>
      <c r="K396" t="s">
        <v>106</v>
      </c>
      <c r="L396" s="78">
        <v>7.6899999999999996E-2</v>
      </c>
      <c r="M396" s="78">
        <v>9.6699999999999994E-2</v>
      </c>
      <c r="N396" s="77">
        <v>7627.35</v>
      </c>
      <c r="O396" s="77">
        <v>98.86</v>
      </c>
      <c r="P396" s="77">
        <v>29.022992710290001</v>
      </c>
      <c r="Q396" s="78">
        <v>2.0000000000000001E-4</v>
      </c>
      <c r="R396" s="78">
        <v>0</v>
      </c>
      <c r="W396" s="92"/>
      <c r="Y396" s="93"/>
    </row>
    <row r="397" spans="2:25">
      <c r="B397" t="s">
        <v>3624</v>
      </c>
      <c r="C397" t="s">
        <v>2606</v>
      </c>
      <c r="D397" s="91">
        <v>9606</v>
      </c>
      <c r="E397"/>
      <c r="F397" t="s">
        <v>3638</v>
      </c>
      <c r="G397" s="86">
        <v>44136</v>
      </c>
      <c r="H397" t="s">
        <v>210</v>
      </c>
      <c r="I397" s="77">
        <v>0.09</v>
      </c>
      <c r="J397" t="s">
        <v>962</v>
      </c>
      <c r="K397" t="s">
        <v>106</v>
      </c>
      <c r="L397" s="78">
        <v>7.0099999999999996E-2</v>
      </c>
      <c r="M397" s="78">
        <v>9.9000000000000008E-3</v>
      </c>
      <c r="N397" s="77">
        <v>524179.22</v>
      </c>
      <c r="O397" s="77">
        <v>86.502416000000125</v>
      </c>
      <c r="P397" s="77">
        <v>1745.2431767698599</v>
      </c>
      <c r="Q397" s="78">
        <v>1.3100000000000001E-2</v>
      </c>
      <c r="R397" s="78">
        <v>1.2999999999999999E-3</v>
      </c>
      <c r="W397" s="92"/>
      <c r="Y397" s="93"/>
    </row>
    <row r="398" spans="2:25">
      <c r="B398" t="s">
        <v>3619</v>
      </c>
      <c r="C398" t="s">
        <v>2606</v>
      </c>
      <c r="D398" s="91">
        <v>6588</v>
      </c>
      <c r="E398"/>
      <c r="F398" t="s">
        <v>3638</v>
      </c>
      <c r="G398" s="86">
        <v>43397</v>
      </c>
      <c r="H398" t="s">
        <v>210</v>
      </c>
      <c r="I398" s="77">
        <v>0.76</v>
      </c>
      <c r="J398" t="s">
        <v>962</v>
      </c>
      <c r="K398" t="s">
        <v>106</v>
      </c>
      <c r="L398" s="78">
        <v>7.6899999999999996E-2</v>
      </c>
      <c r="M398" s="78">
        <v>8.8300000000000003E-2</v>
      </c>
      <c r="N398" s="77">
        <v>476311.37</v>
      </c>
      <c r="O398" s="77">
        <v>99.879999999999782</v>
      </c>
      <c r="P398" s="77">
        <v>1831.1224761742401</v>
      </c>
      <c r="Q398" s="78">
        <v>1.37E-2</v>
      </c>
      <c r="R398" s="78">
        <v>1.4E-3</v>
      </c>
      <c r="W398" s="92"/>
      <c r="Y398" s="93"/>
    </row>
    <row r="399" spans="2:25">
      <c r="B399" t="s">
        <v>3621</v>
      </c>
      <c r="C399" t="s">
        <v>2606</v>
      </c>
      <c r="D399" s="91">
        <v>9299</v>
      </c>
      <c r="E399"/>
      <c r="F399" t="s">
        <v>3638</v>
      </c>
      <c r="G399" s="86">
        <v>44144</v>
      </c>
      <c r="H399" t="s">
        <v>210</v>
      </c>
      <c r="I399" s="77">
        <v>0.25</v>
      </c>
      <c r="J399" t="s">
        <v>962</v>
      </c>
      <c r="K399" t="s">
        <v>106</v>
      </c>
      <c r="L399" s="78">
        <v>7.8799999999999995E-2</v>
      </c>
      <c r="M399" s="78">
        <v>1E-4</v>
      </c>
      <c r="N399" s="77">
        <v>593030.78</v>
      </c>
      <c r="O399" s="77">
        <v>76.690121000000033</v>
      </c>
      <c r="P399" s="77">
        <v>1750.50989156184</v>
      </c>
      <c r="Q399" s="78">
        <v>1.3100000000000001E-2</v>
      </c>
      <c r="R399" s="78">
        <v>1.2999999999999999E-3</v>
      </c>
      <c r="W399" s="92"/>
      <c r="Y399" s="93"/>
    </row>
    <row r="400" spans="2:25">
      <c r="B400" t="s">
        <v>3604</v>
      </c>
      <c r="C400" t="s">
        <v>2606</v>
      </c>
      <c r="D400" s="91">
        <v>8977</v>
      </c>
      <c r="E400"/>
      <c r="F400" t="s">
        <v>3638</v>
      </c>
      <c r="G400" s="86">
        <v>44553</v>
      </c>
      <c r="H400" t="s">
        <v>210</v>
      </c>
      <c r="I400" s="77">
        <v>2.34</v>
      </c>
      <c r="J400" t="s">
        <v>1041</v>
      </c>
      <c r="K400" t="s">
        <v>110</v>
      </c>
      <c r="L400" s="78">
        <v>6.1100000000000002E-2</v>
      </c>
      <c r="M400" s="78">
        <v>7.0400000000000004E-2</v>
      </c>
      <c r="N400" s="77">
        <v>3740.83</v>
      </c>
      <c r="O400" s="77">
        <v>101.7</v>
      </c>
      <c r="P400" s="77">
        <v>15.436450826325</v>
      </c>
      <c r="Q400" s="78">
        <v>1E-4</v>
      </c>
      <c r="R400" s="78">
        <v>0</v>
      </c>
      <c r="W400" s="92"/>
      <c r="Y400" s="93"/>
    </row>
    <row r="401" spans="2:25">
      <c r="B401" t="s">
        <v>3604</v>
      </c>
      <c r="C401" t="s">
        <v>2606</v>
      </c>
      <c r="D401" s="91">
        <v>8978</v>
      </c>
      <c r="E401"/>
      <c r="F401" t="s">
        <v>3638</v>
      </c>
      <c r="G401" s="86">
        <v>44553</v>
      </c>
      <c r="H401" t="s">
        <v>210</v>
      </c>
      <c r="I401" s="77">
        <v>2.34</v>
      </c>
      <c r="J401" t="s">
        <v>1041</v>
      </c>
      <c r="K401" t="s">
        <v>110</v>
      </c>
      <c r="L401" s="78">
        <v>6.1100000000000002E-2</v>
      </c>
      <c r="M401" s="78">
        <v>7.1400000000000005E-2</v>
      </c>
      <c r="N401" s="77">
        <v>4809.6400000000003</v>
      </c>
      <c r="O401" s="77">
        <v>101.93</v>
      </c>
      <c r="P401" s="77">
        <v>19.89175600599</v>
      </c>
      <c r="Q401" s="78">
        <v>1E-4</v>
      </c>
      <c r="R401" s="78">
        <v>0</v>
      </c>
      <c r="W401" s="92"/>
      <c r="Y401" s="93"/>
    </row>
    <row r="402" spans="2:25">
      <c r="B402" t="s">
        <v>3604</v>
      </c>
      <c r="C402" t="s">
        <v>2606</v>
      </c>
      <c r="D402" s="91">
        <v>8979</v>
      </c>
      <c r="E402"/>
      <c r="F402" t="s">
        <v>3638</v>
      </c>
      <c r="G402" s="86">
        <v>44553</v>
      </c>
      <c r="H402" t="s">
        <v>210</v>
      </c>
      <c r="I402" s="77">
        <v>2.34</v>
      </c>
      <c r="J402" t="s">
        <v>1041</v>
      </c>
      <c r="K402" t="s">
        <v>110</v>
      </c>
      <c r="L402" s="78">
        <v>6.1100000000000002E-2</v>
      </c>
      <c r="M402" s="78">
        <v>7.0300000000000001E-2</v>
      </c>
      <c r="N402" s="77">
        <v>22444.97</v>
      </c>
      <c r="O402" s="77">
        <v>102.17</v>
      </c>
      <c r="P402" s="77">
        <v>93.046694882317496</v>
      </c>
      <c r="Q402" s="78">
        <v>6.9999999999999999E-4</v>
      </c>
      <c r="R402" s="78">
        <v>1E-4</v>
      </c>
      <c r="W402" s="92"/>
      <c r="Y402" s="93"/>
    </row>
    <row r="403" spans="2:25">
      <c r="B403" t="s">
        <v>3604</v>
      </c>
      <c r="C403" t="s">
        <v>2606</v>
      </c>
      <c r="D403" s="91">
        <v>9313</v>
      </c>
      <c r="E403"/>
      <c r="F403" t="s">
        <v>3638</v>
      </c>
      <c r="G403" s="86">
        <v>44886</v>
      </c>
      <c r="H403" t="s">
        <v>210</v>
      </c>
      <c r="I403" s="77">
        <v>2.34</v>
      </c>
      <c r="J403" t="s">
        <v>1041</v>
      </c>
      <c r="K403" t="s">
        <v>110</v>
      </c>
      <c r="L403" s="78">
        <v>6.1100000000000002E-2</v>
      </c>
      <c r="M403" s="78">
        <v>7.0199999999999999E-2</v>
      </c>
      <c r="N403" s="77">
        <v>5477.64</v>
      </c>
      <c r="O403" s="77">
        <v>102.2</v>
      </c>
      <c r="P403" s="77">
        <v>22.714485834600001</v>
      </c>
      <c r="Q403" s="78">
        <v>2.0000000000000001E-4</v>
      </c>
      <c r="R403" s="78">
        <v>0</v>
      </c>
      <c r="W403" s="92"/>
      <c r="Y403" s="93"/>
    </row>
    <row r="404" spans="2:25">
      <c r="B404" t="s">
        <v>3604</v>
      </c>
      <c r="C404" t="s">
        <v>2606</v>
      </c>
      <c r="D404" s="91">
        <v>9496</v>
      </c>
      <c r="E404"/>
      <c r="F404" t="s">
        <v>3638</v>
      </c>
      <c r="G404" s="86">
        <v>44985</v>
      </c>
      <c r="H404" t="s">
        <v>210</v>
      </c>
      <c r="I404" s="77">
        <v>2.34</v>
      </c>
      <c r="J404" t="s">
        <v>1041</v>
      </c>
      <c r="K404" t="s">
        <v>110</v>
      </c>
      <c r="L404" s="78">
        <v>6.1100000000000002E-2</v>
      </c>
      <c r="M404" s="78">
        <v>7.0199999999999999E-2</v>
      </c>
      <c r="N404" s="77">
        <v>8550.4599999999991</v>
      </c>
      <c r="O404" s="77">
        <v>102.2</v>
      </c>
      <c r="P404" s="77">
        <v>35.456748261900003</v>
      </c>
      <c r="Q404" s="78">
        <v>2.9999999999999997E-4</v>
      </c>
      <c r="R404" s="78">
        <v>0</v>
      </c>
      <c r="W404" s="92"/>
      <c r="Y404" s="93"/>
    </row>
    <row r="405" spans="2:25">
      <c r="B405" t="s">
        <v>3604</v>
      </c>
      <c r="C405" t="s">
        <v>2606</v>
      </c>
      <c r="D405" s="91">
        <v>9547</v>
      </c>
      <c r="E405"/>
      <c r="F405" t="s">
        <v>3638</v>
      </c>
      <c r="G405" s="86">
        <v>45036</v>
      </c>
      <c r="H405" t="s">
        <v>210</v>
      </c>
      <c r="I405" s="77">
        <v>2.34</v>
      </c>
      <c r="J405" t="s">
        <v>1041</v>
      </c>
      <c r="K405" t="s">
        <v>110</v>
      </c>
      <c r="L405" s="78">
        <v>6.1100000000000002E-2</v>
      </c>
      <c r="M405" s="78">
        <v>7.0099999999999996E-2</v>
      </c>
      <c r="N405" s="77">
        <v>2004.01</v>
      </c>
      <c r="O405" s="77">
        <v>101.75</v>
      </c>
      <c r="P405" s="77">
        <v>8.2735678100625005</v>
      </c>
      <c r="Q405" s="78">
        <v>1E-4</v>
      </c>
      <c r="R405" s="78">
        <v>0</v>
      </c>
      <c r="W405" s="92"/>
      <c r="Y405" s="93"/>
    </row>
    <row r="406" spans="2:25">
      <c r="B406" t="s">
        <v>3604</v>
      </c>
      <c r="C406" t="s">
        <v>2606</v>
      </c>
      <c r="D406" s="91">
        <v>9718</v>
      </c>
      <c r="E406"/>
      <c r="F406" t="s">
        <v>3638</v>
      </c>
      <c r="G406" s="86">
        <v>45163</v>
      </c>
      <c r="H406" t="s">
        <v>210</v>
      </c>
      <c r="I406" s="77">
        <v>2.39</v>
      </c>
      <c r="J406" t="s">
        <v>1041</v>
      </c>
      <c r="K406" t="s">
        <v>110</v>
      </c>
      <c r="L406" s="78">
        <v>6.4299999999999996E-2</v>
      </c>
      <c r="M406" s="78">
        <v>7.2499999999999995E-2</v>
      </c>
      <c r="N406" s="77">
        <v>18501.060000000001</v>
      </c>
      <c r="O406" s="77">
        <v>99.6</v>
      </c>
      <c r="P406" s="77">
        <v>74.767778746199994</v>
      </c>
      <c r="Q406" s="78">
        <v>5.9999999999999995E-4</v>
      </c>
      <c r="R406" s="78">
        <v>1E-4</v>
      </c>
      <c r="W406" s="92"/>
      <c r="Y406" s="93"/>
    </row>
    <row r="407" spans="2:25">
      <c r="B407" t="s">
        <v>3629</v>
      </c>
      <c r="C407" t="s">
        <v>2606</v>
      </c>
      <c r="D407" s="91">
        <v>7382</v>
      </c>
      <c r="E407"/>
      <c r="F407" t="s">
        <v>3638</v>
      </c>
      <c r="G407" s="86">
        <v>43860</v>
      </c>
      <c r="H407" t="s">
        <v>210</v>
      </c>
      <c r="I407" s="77">
        <v>2.58</v>
      </c>
      <c r="J407" t="s">
        <v>922</v>
      </c>
      <c r="K407" t="s">
        <v>106</v>
      </c>
      <c r="L407" s="78">
        <v>8.1699999999999995E-2</v>
      </c>
      <c r="M407" s="78">
        <v>8.3599999999999994E-2</v>
      </c>
      <c r="N407" s="77">
        <v>407887.93</v>
      </c>
      <c r="O407" s="77">
        <v>102.75999999999988</v>
      </c>
      <c r="P407" s="77">
        <v>1613.2915563049301</v>
      </c>
      <c r="Q407" s="78">
        <v>1.21E-2</v>
      </c>
      <c r="R407" s="78">
        <v>1.1999999999999999E-3</v>
      </c>
      <c r="W407" s="92"/>
      <c r="Y407" s="93"/>
    </row>
    <row r="408" spans="2:25">
      <c r="B408" t="s">
        <v>3626</v>
      </c>
      <c r="C408" t="s">
        <v>2606</v>
      </c>
      <c r="D408" s="91">
        <v>9158</v>
      </c>
      <c r="E408"/>
      <c r="F408" t="s">
        <v>3638</v>
      </c>
      <c r="G408" s="86">
        <v>44179</v>
      </c>
      <c r="H408" t="s">
        <v>210</v>
      </c>
      <c r="I408" s="77">
        <v>2.4700000000000002</v>
      </c>
      <c r="J408" t="s">
        <v>922</v>
      </c>
      <c r="K408" t="s">
        <v>106</v>
      </c>
      <c r="L408" s="78">
        <v>8.0399999999999999E-2</v>
      </c>
      <c r="M408" s="78">
        <v>9.6600000000000005E-2</v>
      </c>
      <c r="N408" s="77">
        <v>184669.65</v>
      </c>
      <c r="O408" s="77">
        <v>100.8</v>
      </c>
      <c r="P408" s="77">
        <v>716.47983071279998</v>
      </c>
      <c r="Q408" s="78">
        <v>5.4000000000000003E-3</v>
      </c>
      <c r="R408" s="78">
        <v>5.0000000000000001E-4</v>
      </c>
      <c r="W408" s="92"/>
      <c r="Y408" s="93"/>
    </row>
    <row r="409" spans="2:25">
      <c r="B409" t="s">
        <v>3628</v>
      </c>
      <c r="C409" t="s">
        <v>2606</v>
      </c>
      <c r="D409" s="91">
        <v>7823</v>
      </c>
      <c r="E409"/>
      <c r="F409" t="s">
        <v>3638</v>
      </c>
      <c r="G409" s="86">
        <v>44027</v>
      </c>
      <c r="H409" t="s">
        <v>210</v>
      </c>
      <c r="I409" s="77">
        <v>3.37</v>
      </c>
      <c r="J409" t="s">
        <v>1041</v>
      </c>
      <c r="K409" t="s">
        <v>110</v>
      </c>
      <c r="L409" s="78">
        <v>2.35E-2</v>
      </c>
      <c r="M409" s="78">
        <v>2.1399999999999999E-2</v>
      </c>
      <c r="N409" s="77">
        <v>283047.05</v>
      </c>
      <c r="O409" s="77">
        <v>101.42999999999978</v>
      </c>
      <c r="P409" s="77">
        <v>1164.8864320718601</v>
      </c>
      <c r="Q409" s="78">
        <v>8.6999999999999994E-3</v>
      </c>
      <c r="R409" s="78">
        <v>8.9999999999999998E-4</v>
      </c>
      <c r="W409" s="92"/>
      <c r="Y409" s="93"/>
    </row>
    <row r="410" spans="2:25">
      <c r="B410" t="s">
        <v>3628</v>
      </c>
      <c r="C410" t="s">
        <v>2606</v>
      </c>
      <c r="D410" s="91">
        <v>7993</v>
      </c>
      <c r="E410"/>
      <c r="F410" t="s">
        <v>3638</v>
      </c>
      <c r="G410" s="86">
        <v>44119</v>
      </c>
      <c r="H410" t="s">
        <v>210</v>
      </c>
      <c r="I410" s="77">
        <v>3.37</v>
      </c>
      <c r="J410" t="s">
        <v>1041</v>
      </c>
      <c r="K410" t="s">
        <v>110</v>
      </c>
      <c r="L410" s="78">
        <v>2.35E-2</v>
      </c>
      <c r="M410" s="78">
        <v>2.1399999999999999E-2</v>
      </c>
      <c r="N410" s="77">
        <v>283047.05</v>
      </c>
      <c r="O410" s="77">
        <v>101.42999999999978</v>
      </c>
      <c r="P410" s="77">
        <v>1164.8864320718601</v>
      </c>
      <c r="Q410" s="78">
        <v>8.6999999999999994E-3</v>
      </c>
      <c r="R410" s="78">
        <v>8.9999999999999998E-4</v>
      </c>
      <c r="W410" s="92"/>
      <c r="Y410" s="93"/>
    </row>
    <row r="411" spans="2:25">
      <c r="B411" t="s">
        <v>3628</v>
      </c>
      <c r="C411" t="s">
        <v>2606</v>
      </c>
      <c r="D411" s="91">
        <v>8187</v>
      </c>
      <c r="E411"/>
      <c r="F411" t="s">
        <v>3638</v>
      </c>
      <c r="G411" s="86">
        <v>44211</v>
      </c>
      <c r="H411" t="s">
        <v>210</v>
      </c>
      <c r="I411" s="77">
        <v>3.37</v>
      </c>
      <c r="J411" t="s">
        <v>1041</v>
      </c>
      <c r="K411" t="s">
        <v>110</v>
      </c>
      <c r="L411" s="78">
        <v>2.35E-2</v>
      </c>
      <c r="M411" s="78">
        <v>2.1399999999999999E-2</v>
      </c>
      <c r="N411" s="77">
        <v>283047.05</v>
      </c>
      <c r="O411" s="77">
        <v>101.42999999999978</v>
      </c>
      <c r="P411" s="77">
        <v>1164.8864320718601</v>
      </c>
      <c r="Q411" s="78">
        <v>8.6999999999999994E-3</v>
      </c>
      <c r="R411" s="78">
        <v>8.9999999999999998E-4</v>
      </c>
      <c r="W411" s="92"/>
      <c r="Y411" s="93"/>
    </row>
    <row r="412" spans="2:25">
      <c r="B412" s="79" t="s">
        <v>2614</v>
      </c>
      <c r="I412" s="81">
        <v>0</v>
      </c>
      <c r="M412" s="80">
        <v>0</v>
      </c>
      <c r="N412" s="81">
        <v>0</v>
      </c>
      <c r="P412" s="81">
        <v>0</v>
      </c>
      <c r="Q412" s="80">
        <v>0</v>
      </c>
      <c r="R412" s="80">
        <v>0</v>
      </c>
    </row>
    <row r="413" spans="2:25">
      <c r="B413" t="s">
        <v>209</v>
      </c>
      <c r="D413" s="91">
        <v>0</v>
      </c>
      <c r="F413" t="s">
        <v>209</v>
      </c>
      <c r="I413" s="77">
        <v>0</v>
      </c>
      <c r="J413" t="s">
        <v>209</v>
      </c>
      <c r="K413" t="s">
        <v>209</v>
      </c>
      <c r="L413" s="78">
        <v>0</v>
      </c>
      <c r="M413" s="78">
        <v>0</v>
      </c>
      <c r="N413" s="77">
        <v>0</v>
      </c>
      <c r="O413" s="77">
        <v>0</v>
      </c>
      <c r="P413" s="77">
        <v>0</v>
      </c>
      <c r="Q413" s="78">
        <v>0</v>
      </c>
      <c r="R413" s="78">
        <v>0</v>
      </c>
    </row>
    <row r="414" spans="2:25">
      <c r="B414" t="s">
        <v>220</v>
      </c>
    </row>
    <row r="415" spans="2:25">
      <c r="B415" t="s">
        <v>308</v>
      </c>
    </row>
    <row r="416" spans="2:25">
      <c r="B416" t="s">
        <v>309</v>
      </c>
    </row>
    <row r="417" spans="2:2">
      <c r="B417" t="s">
        <v>310</v>
      </c>
    </row>
  </sheetData>
  <mergeCells count="1">
    <mergeCell ref="B7:R7"/>
  </mergeCells>
  <dataValidations count="1">
    <dataValidation allowBlank="1" showInputMessage="1" showErrorMessage="1" sqref="C1:C4 A5:G329 H281:H329 I5:XFD329 A330:XFD1048576 H5:H279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2664</v>
      </c>
    </row>
    <row r="3" spans="2:64" s="1" customFormat="1">
      <c r="B3" s="2" t="s">
        <v>2</v>
      </c>
      <c r="C3" s="26" t="s">
        <v>2665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17" t="s">
        <v>152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2006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2007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2616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2617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901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308</v>
      </c>
    </row>
    <row r="27" spans="2:15">
      <c r="B27" t="s">
        <v>309</v>
      </c>
    </row>
    <row r="28" spans="2:15">
      <c r="B28" t="s">
        <v>310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6"/>
  <sheetViews>
    <sheetView rightToLeft="1" workbookViewId="0">
      <selection activeCell="B34" sqref="B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2664</v>
      </c>
    </row>
    <row r="3" spans="2:55" s="1" customFormat="1">
      <c r="B3" s="2" t="s">
        <v>2</v>
      </c>
      <c r="C3" s="26" t="s">
        <v>2665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17" t="s">
        <v>155</v>
      </c>
      <c r="C7" s="118"/>
      <c r="D7" s="118"/>
      <c r="E7" s="118"/>
      <c r="F7" s="118"/>
      <c r="G7" s="118"/>
      <c r="H7" s="118"/>
      <c r="I7" s="118"/>
      <c r="J7" s="119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1.2337843444497378E-2</v>
      </c>
      <c r="F11" s="7"/>
      <c r="G11" s="75">
        <v>16986.11419</v>
      </c>
      <c r="H11" s="76">
        <f>G11/$G$11</f>
        <v>1</v>
      </c>
      <c r="I11" s="76">
        <f>G11/'סכום נכסי הקרן'!$C$42</f>
        <v>1.2780833587186728E-2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1.2337843444497378E-2</v>
      </c>
      <c r="F12" s="19"/>
      <c r="G12" s="81">
        <f>G13+G21</f>
        <v>16986.11</v>
      </c>
      <c r="H12" s="80">
        <f t="shared" ref="H12:H31" si="0">G12/$G$11</f>
        <v>0.99999975332792701</v>
      </c>
      <c r="I12" s="80">
        <f>G12/'סכום נכסי הקרן'!$C$42</f>
        <v>1.2780830434512011E-2</v>
      </c>
    </row>
    <row r="13" spans="2:55">
      <c r="B13" s="79" t="s">
        <v>2618</v>
      </c>
      <c r="E13" s="80">
        <f>(E14*G14+E15*G15+E16*G16+E17*G17+E18*G18+E19*G19+E20*G20)/G13</f>
        <v>2.256944488657351E-2</v>
      </c>
      <c r="F13" s="19"/>
      <c r="G13" s="81">
        <f>SUM(G14:G20)</f>
        <v>9285.6500000000015</v>
      </c>
      <c r="H13" s="80">
        <f t="shared" si="0"/>
        <v>0.54666122552423513</v>
      </c>
      <c r="I13" s="80">
        <f>G13/'סכום נכסי הקרן'!$C$42</f>
        <v>6.9867861519928029E-3</v>
      </c>
    </row>
    <row r="14" spans="2:55">
      <c r="B14" t="s">
        <v>2820</v>
      </c>
      <c r="C14" s="86">
        <v>44926</v>
      </c>
      <c r="D14" t="s">
        <v>2619</v>
      </c>
      <c r="E14" s="78">
        <v>4.2032827196012194E-2</v>
      </c>
      <c r="F14" t="s">
        <v>102</v>
      </c>
      <c r="G14" s="77">
        <v>411.9</v>
      </c>
      <c r="H14" s="78">
        <f t="shared" si="0"/>
        <v>2.4249218826192288E-2</v>
      </c>
      <c r="I14" s="78">
        <f>G14/'סכום נכסי הקרן'!$C$42</f>
        <v>3.0992523043683911E-4</v>
      </c>
      <c r="J14" t="s">
        <v>2620</v>
      </c>
    </row>
    <row r="15" spans="2:55">
      <c r="B15" t="s">
        <v>2821</v>
      </c>
      <c r="C15" s="86">
        <v>45107</v>
      </c>
      <c r="D15" t="s">
        <v>2822</v>
      </c>
      <c r="E15" s="78">
        <v>5.1900000000000002E-2</v>
      </c>
      <c r="F15" t="s">
        <v>102</v>
      </c>
      <c r="G15" s="77">
        <v>416</v>
      </c>
      <c r="H15" s="78">
        <f t="shared" si="0"/>
        <v>2.4490592453741182E-2</v>
      </c>
      <c r="I15" s="78">
        <f>G15/'סכום נכסי הקרן'!$C$42</f>
        <v>3.130101866028771E-4</v>
      </c>
      <c r="J15" t="s">
        <v>2823</v>
      </c>
    </row>
    <row r="16" spans="2:55">
      <c r="B16" t="s">
        <v>2824</v>
      </c>
      <c r="C16" s="86">
        <v>44926</v>
      </c>
      <c r="D16" t="s">
        <v>2822</v>
      </c>
      <c r="E16" s="78">
        <v>1.0297859547186003E-2</v>
      </c>
      <c r="F16" t="s">
        <v>102</v>
      </c>
      <c r="G16" s="77">
        <v>408.57</v>
      </c>
      <c r="H16" s="78">
        <f t="shared" si="0"/>
        <v>2.4053176343329409E-2</v>
      </c>
      <c r="I16" s="78">
        <f>G16/'סכום נכסי הקרן'!$C$42</f>
        <v>3.0741964408734972E-4</v>
      </c>
      <c r="J16" t="s">
        <v>2825</v>
      </c>
    </row>
    <row r="17" spans="2:10">
      <c r="B17" t="s">
        <v>2826</v>
      </c>
      <c r="C17" s="86">
        <v>44926</v>
      </c>
      <c r="D17" t="s">
        <v>2822</v>
      </c>
      <c r="E17" s="78">
        <v>4.7715854197798266E-2</v>
      </c>
      <c r="F17" t="s">
        <v>102</v>
      </c>
      <c r="G17" s="77">
        <f>2242.08-0.01</f>
        <v>2242.0699999999997</v>
      </c>
      <c r="H17" s="78">
        <f t="shared" si="0"/>
        <v>0.13199428515086414</v>
      </c>
      <c r="I17" s="78">
        <f>G17/'סכום נכסי הקרן'!$C$42</f>
        <v>1.6869969929728668E-3</v>
      </c>
      <c r="J17" t="s">
        <v>2827</v>
      </c>
    </row>
    <row r="18" spans="2:10">
      <c r="B18" t="s">
        <v>2828</v>
      </c>
      <c r="C18" s="86">
        <v>44834</v>
      </c>
      <c r="D18" t="s">
        <v>2822</v>
      </c>
      <c r="E18" s="78">
        <v>9.2883575254452705E-4</v>
      </c>
      <c r="F18" t="s">
        <v>102</v>
      </c>
      <c r="G18" s="77">
        <v>902.71</v>
      </c>
      <c r="H18" s="78">
        <f t="shared" si="0"/>
        <v>5.314399690845361E-2</v>
      </c>
      <c r="I18" s="78">
        <f>G18/'סכום נכסי הקרן'!$C$42</f>
        <v>6.7922458064491157E-4</v>
      </c>
      <c r="J18" t="s">
        <v>2829</v>
      </c>
    </row>
    <row r="19" spans="2:10">
      <c r="B19" t="s">
        <v>2830</v>
      </c>
      <c r="C19" s="86">
        <v>44977</v>
      </c>
      <c r="D19" t="s">
        <v>123</v>
      </c>
      <c r="E19" s="78">
        <v>1.5207678865906626E-2</v>
      </c>
      <c r="F19" t="s">
        <v>102</v>
      </c>
      <c r="G19" s="77">
        <v>2714.35</v>
      </c>
      <c r="H19" s="78">
        <f t="shared" si="0"/>
        <v>0.15979817217983744</v>
      </c>
      <c r="I19" s="78">
        <f>G19/'סכום נכסי הקרן'!$C$42</f>
        <v>2.042353846167114E-3</v>
      </c>
      <c r="J19" t="s">
        <v>2831</v>
      </c>
    </row>
    <row r="20" spans="2:10">
      <c r="B20" t="s">
        <v>2832</v>
      </c>
      <c r="C20" s="86">
        <v>45077</v>
      </c>
      <c r="D20" t="s">
        <v>123</v>
      </c>
      <c r="E20" s="78">
        <v>7.9272757428686461E-3</v>
      </c>
      <c r="F20" t="s">
        <v>102</v>
      </c>
      <c r="G20" s="77">
        <v>2190.0500000000002</v>
      </c>
      <c r="H20" s="78">
        <f t="shared" si="0"/>
        <v>0.12893178366181701</v>
      </c>
      <c r="I20" s="78">
        <f>G20/'סכום נכסי הקרן'!$C$42</f>
        <v>1.6478556710808438E-3</v>
      </c>
      <c r="J20" t="s">
        <v>2833</v>
      </c>
    </row>
    <row r="21" spans="2:10">
      <c r="B21" s="79" t="s">
        <v>2621</v>
      </c>
      <c r="C21" s="87"/>
      <c r="E21" s="80">
        <v>0</v>
      </c>
      <c r="F21" s="19"/>
      <c r="G21" s="81">
        <f>SUM(G22:G26)</f>
        <v>7700.46</v>
      </c>
      <c r="H21" s="80">
        <f t="shared" si="0"/>
        <v>0.45333852780369188</v>
      </c>
      <c r="I21" s="80">
        <f>G21/'סכום נכסי הקרן'!$C$42</f>
        <v>5.7940442825192093E-3</v>
      </c>
    </row>
    <row r="22" spans="2:10">
      <c r="B22" t="s">
        <v>2834</v>
      </c>
      <c r="C22" s="86">
        <v>44834</v>
      </c>
      <c r="D22" t="s">
        <v>123</v>
      </c>
      <c r="E22" s="78">
        <v>0</v>
      </c>
      <c r="F22" t="s">
        <v>102</v>
      </c>
      <c r="G22" s="77">
        <v>6146.84</v>
      </c>
      <c r="H22" s="78">
        <f t="shared" si="0"/>
        <v>0.36187440701527512</v>
      </c>
      <c r="I22" s="78">
        <f>G22/'סכום נכסי הקרן'!$C$42</f>
        <v>4.6250565755241082E-3</v>
      </c>
      <c r="J22" t="s">
        <v>2835</v>
      </c>
    </row>
    <row r="23" spans="2:10">
      <c r="B23" t="s">
        <v>2836</v>
      </c>
      <c r="C23" s="86">
        <v>44834</v>
      </c>
      <c r="D23" t="s">
        <v>123</v>
      </c>
      <c r="E23" s="78">
        <v>0</v>
      </c>
      <c r="F23" t="s">
        <v>102</v>
      </c>
      <c r="G23" s="77">
        <v>968.04</v>
      </c>
      <c r="H23" s="78">
        <f t="shared" si="0"/>
        <v>5.6990079612787528E-2</v>
      </c>
      <c r="I23" s="78">
        <f>G23/'סכום נכסי הקרן'!$C$42</f>
        <v>7.2838072365156038E-4</v>
      </c>
      <c r="J23" t="s">
        <v>2837</v>
      </c>
    </row>
    <row r="24" spans="2:10">
      <c r="B24" t="s">
        <v>2838</v>
      </c>
      <c r="C24" s="86">
        <v>44377</v>
      </c>
      <c r="D24" t="s">
        <v>123</v>
      </c>
      <c r="E24" s="78">
        <v>0</v>
      </c>
      <c r="F24" t="s">
        <v>102</v>
      </c>
      <c r="G24" s="77">
        <v>135.38</v>
      </c>
      <c r="H24" s="78">
        <f t="shared" si="0"/>
        <v>7.9700394384314439E-3</v>
      </c>
      <c r="I24" s="78">
        <f>G24/'סכום נכסי הקרן'!$C$42</f>
        <v>1.0186374774590745E-4</v>
      </c>
      <c r="J24" t="s">
        <v>2839</v>
      </c>
    </row>
    <row r="25" spans="2:10">
      <c r="B25" t="s">
        <v>2840</v>
      </c>
      <c r="C25" s="86">
        <v>44377</v>
      </c>
      <c r="D25" t="s">
        <v>123</v>
      </c>
      <c r="E25" s="78">
        <v>0</v>
      </c>
      <c r="F25" t="s">
        <v>102</v>
      </c>
      <c r="G25" s="77">
        <v>184.82</v>
      </c>
      <c r="H25" s="78">
        <f t="shared" si="0"/>
        <v>1.0880652156972223E-2</v>
      </c>
      <c r="I25" s="78">
        <f>G25/'סכום נכסי הקרן'!$C$42</f>
        <v>1.3906380453832629E-4</v>
      </c>
      <c r="J25" t="s">
        <v>2839</v>
      </c>
    </row>
    <row r="26" spans="2:10">
      <c r="B26" t="s">
        <v>2841</v>
      </c>
      <c r="C26" s="86">
        <v>44834</v>
      </c>
      <c r="D26" t="s">
        <v>123</v>
      </c>
      <c r="E26" s="78">
        <v>0</v>
      </c>
      <c r="F26" t="s">
        <v>102</v>
      </c>
      <c r="G26" s="77">
        <v>265.38</v>
      </c>
      <c r="H26" s="78">
        <f t="shared" si="0"/>
        <v>1.5623349580225564E-2</v>
      </c>
      <c r="I26" s="78">
        <f>G26/'סכום נכסי הקרן'!$C$42</f>
        <v>1.9967943105930655E-4</v>
      </c>
      <c r="J26" t="s">
        <v>2842</v>
      </c>
    </row>
    <row r="27" spans="2:10">
      <c r="B27" s="79" t="s">
        <v>218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2618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209</v>
      </c>
      <c r="E29" s="78">
        <v>0</v>
      </c>
      <c r="F29" t="s">
        <v>209</v>
      </c>
      <c r="G29" s="77">
        <v>0</v>
      </c>
      <c r="H29" s="78">
        <f t="shared" si="0"/>
        <v>0</v>
      </c>
      <c r="I29" s="78">
        <f>G29/'סכום נכסי הקרן'!$C$42</f>
        <v>0</v>
      </c>
    </row>
    <row r="30" spans="2:10">
      <c r="B30" s="79" t="s">
        <v>2621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209</v>
      </c>
      <c r="E31" s="78">
        <v>0</v>
      </c>
      <c r="F31" t="s">
        <v>209</v>
      </c>
      <c r="G31" s="77">
        <v>0</v>
      </c>
      <c r="H31" s="78">
        <f t="shared" si="0"/>
        <v>0</v>
      </c>
      <c r="I31" s="78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</sheetData>
  <mergeCells count="1">
    <mergeCell ref="B7:J7"/>
  </mergeCells>
  <dataValidations count="1">
    <dataValidation allowBlank="1" showInputMessage="1" showErrorMessage="1" sqref="C1:C4 A5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2664</v>
      </c>
    </row>
    <row r="3" spans="2:60" s="1" customFormat="1">
      <c r="B3" s="2" t="s">
        <v>2</v>
      </c>
      <c r="C3" s="26" t="s">
        <v>2665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17" t="s">
        <v>161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2664</v>
      </c>
    </row>
    <row r="3" spans="2:60" s="1" customFormat="1">
      <c r="B3" s="2" t="s">
        <v>2</v>
      </c>
      <c r="C3" s="26" t="s">
        <v>2665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17" t="s">
        <v>166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-4.0000000000000002E-4</v>
      </c>
      <c r="I11" s="75">
        <v>17221.435763883601</v>
      </c>
      <c r="J11" s="76">
        <v>1</v>
      </c>
      <c r="K11" s="76">
        <v>1.2999999999999999E-2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-4.0000000000000002E-4</v>
      </c>
      <c r="I12" s="81">
        <v>17221.435763883601</v>
      </c>
      <c r="J12" s="80">
        <v>1</v>
      </c>
      <c r="K12" s="80">
        <v>1.2999999999999999E-2</v>
      </c>
    </row>
    <row r="13" spans="2:60">
      <c r="B13" t="s">
        <v>2622</v>
      </c>
      <c r="C13" t="s">
        <v>2623</v>
      </c>
      <c r="D13" t="s">
        <v>209</v>
      </c>
      <c r="E13" t="s">
        <v>210</v>
      </c>
      <c r="F13" s="78">
        <v>0</v>
      </c>
      <c r="G13" t="s">
        <v>106</v>
      </c>
      <c r="H13" s="78">
        <v>0</v>
      </c>
      <c r="I13" s="77">
        <v>19.359122849999999</v>
      </c>
      <c r="J13" s="78">
        <v>1.1000000000000001E-3</v>
      </c>
      <c r="K13" s="78">
        <v>0</v>
      </c>
    </row>
    <row r="14" spans="2:60">
      <c r="B14" t="s">
        <v>2624</v>
      </c>
      <c r="C14" t="s">
        <v>2625</v>
      </c>
      <c r="D14" t="s">
        <v>209</v>
      </c>
      <c r="E14" t="s">
        <v>210</v>
      </c>
      <c r="F14" s="78">
        <v>0</v>
      </c>
      <c r="G14" t="s">
        <v>102</v>
      </c>
      <c r="H14" s="78">
        <v>0</v>
      </c>
      <c r="I14" s="77">
        <v>47.224400000000003</v>
      </c>
      <c r="J14" s="78">
        <v>2.7000000000000001E-3</v>
      </c>
      <c r="K14" s="78">
        <v>0</v>
      </c>
    </row>
    <row r="15" spans="2:60">
      <c r="B15" t="s">
        <v>2626</v>
      </c>
      <c r="C15" t="s">
        <v>2627</v>
      </c>
      <c r="D15" t="s">
        <v>209</v>
      </c>
      <c r="E15" t="s">
        <v>210</v>
      </c>
      <c r="F15" s="78">
        <v>0</v>
      </c>
      <c r="G15" t="s">
        <v>102</v>
      </c>
      <c r="H15" s="78">
        <v>0</v>
      </c>
      <c r="I15" s="77">
        <v>-521.09114</v>
      </c>
      <c r="J15" s="78">
        <v>-3.0300000000000001E-2</v>
      </c>
      <c r="K15" s="78">
        <v>-4.0000000000000002E-4</v>
      </c>
    </row>
    <row r="16" spans="2:60">
      <c r="B16" t="s">
        <v>2628</v>
      </c>
      <c r="C16" t="s">
        <v>2629</v>
      </c>
      <c r="D16" t="s">
        <v>209</v>
      </c>
      <c r="E16" t="s">
        <v>210</v>
      </c>
      <c r="F16" s="78">
        <v>0</v>
      </c>
      <c r="G16" t="s">
        <v>102</v>
      </c>
      <c r="H16" s="78">
        <v>0</v>
      </c>
      <c r="I16" s="77">
        <v>-194.89392000000001</v>
      </c>
      <c r="J16" s="78">
        <v>-1.1299999999999999E-2</v>
      </c>
      <c r="K16" s="78">
        <v>-1E-4</v>
      </c>
    </row>
    <row r="17" spans="2:11">
      <c r="B17" t="s">
        <v>2630</v>
      </c>
      <c r="C17" t="s">
        <v>2631</v>
      </c>
      <c r="D17" t="s">
        <v>209</v>
      </c>
      <c r="E17" t="s">
        <v>210</v>
      </c>
      <c r="F17" s="78">
        <v>0</v>
      </c>
      <c r="G17" t="s">
        <v>102</v>
      </c>
      <c r="H17" s="78">
        <v>0</v>
      </c>
      <c r="I17" s="77">
        <v>402.16561000000002</v>
      </c>
      <c r="J17" s="78">
        <v>2.3400000000000001E-2</v>
      </c>
      <c r="K17" s="78">
        <v>2.9999999999999997E-4</v>
      </c>
    </row>
    <row r="18" spans="2:11">
      <c r="B18" t="s">
        <v>2632</v>
      </c>
      <c r="C18" t="s">
        <v>2633</v>
      </c>
      <c r="D18" t="s">
        <v>209</v>
      </c>
      <c r="E18" t="s">
        <v>210</v>
      </c>
      <c r="F18" s="78">
        <v>0</v>
      </c>
      <c r="G18" t="s">
        <v>102</v>
      </c>
      <c r="H18" s="78">
        <v>0</v>
      </c>
      <c r="I18" s="77">
        <v>1.2480899999999999</v>
      </c>
      <c r="J18" s="78">
        <v>1E-4</v>
      </c>
      <c r="K18" s="78">
        <v>0</v>
      </c>
    </row>
    <row r="19" spans="2:11">
      <c r="B19" t="s">
        <v>2634</v>
      </c>
      <c r="C19" t="s">
        <v>2635</v>
      </c>
      <c r="D19" t="s">
        <v>209</v>
      </c>
      <c r="E19" t="s">
        <v>210</v>
      </c>
      <c r="F19" s="78">
        <v>0</v>
      </c>
      <c r="G19" t="s">
        <v>102</v>
      </c>
      <c r="H19" s="78">
        <v>0</v>
      </c>
      <c r="I19" s="77">
        <v>-23.398240000000001</v>
      </c>
      <c r="J19" s="78">
        <v>-1.4E-3</v>
      </c>
      <c r="K19" s="78">
        <v>0</v>
      </c>
    </row>
    <row r="20" spans="2:11">
      <c r="B20" t="s">
        <v>2636</v>
      </c>
      <c r="C20" t="s">
        <v>2637</v>
      </c>
      <c r="D20" t="s">
        <v>209</v>
      </c>
      <c r="E20" t="s">
        <v>210</v>
      </c>
      <c r="F20" s="78">
        <v>0</v>
      </c>
      <c r="G20" t="s">
        <v>102</v>
      </c>
      <c r="H20" s="78">
        <v>0</v>
      </c>
      <c r="I20" s="77">
        <v>-24.172689999999999</v>
      </c>
      <c r="J20" s="78">
        <v>-1.4E-3</v>
      </c>
      <c r="K20" s="78">
        <v>0</v>
      </c>
    </row>
    <row r="21" spans="2:11">
      <c r="B21" t="s">
        <v>2638</v>
      </c>
      <c r="C21" t="s">
        <v>2639</v>
      </c>
      <c r="D21" t="s">
        <v>209</v>
      </c>
      <c r="E21" t="s">
        <v>210</v>
      </c>
      <c r="F21" s="78">
        <v>0</v>
      </c>
      <c r="G21" t="s">
        <v>106</v>
      </c>
      <c r="H21" s="78">
        <v>0</v>
      </c>
      <c r="I21" s="77">
        <v>9.6937064999999993</v>
      </c>
      <c r="J21" s="78">
        <v>5.9999999999999995E-4</v>
      </c>
      <c r="K21" s="78">
        <v>0</v>
      </c>
    </row>
    <row r="22" spans="2:11">
      <c r="B22" t="s">
        <v>2640</v>
      </c>
      <c r="C22" t="s">
        <v>2641</v>
      </c>
      <c r="D22" t="s">
        <v>209</v>
      </c>
      <c r="E22" t="s">
        <v>210</v>
      </c>
      <c r="F22" s="78">
        <v>0</v>
      </c>
      <c r="G22" t="s">
        <v>120</v>
      </c>
      <c r="H22" s="78">
        <v>0</v>
      </c>
      <c r="I22" s="77">
        <v>-0.195737718</v>
      </c>
      <c r="J22" s="78">
        <v>0</v>
      </c>
      <c r="K22" s="78">
        <v>0</v>
      </c>
    </row>
    <row r="23" spans="2:11">
      <c r="B23" t="s">
        <v>2642</v>
      </c>
      <c r="C23" t="s">
        <v>2643</v>
      </c>
      <c r="D23" t="s">
        <v>209</v>
      </c>
      <c r="E23" t="s">
        <v>210</v>
      </c>
      <c r="F23" s="78">
        <v>0</v>
      </c>
      <c r="G23" t="s">
        <v>110</v>
      </c>
      <c r="H23" s="78">
        <v>0</v>
      </c>
      <c r="I23" s="77">
        <v>1.20012735</v>
      </c>
      <c r="J23" s="78">
        <v>1E-4</v>
      </c>
      <c r="K23" s="78">
        <v>0</v>
      </c>
    </row>
    <row r="24" spans="2:11">
      <c r="B24" t="s">
        <v>2644</v>
      </c>
      <c r="C24" t="s">
        <v>2645</v>
      </c>
      <c r="D24" t="s">
        <v>209</v>
      </c>
      <c r="E24" t="s">
        <v>210</v>
      </c>
      <c r="F24" s="78">
        <v>0</v>
      </c>
      <c r="G24" t="s">
        <v>203</v>
      </c>
      <c r="H24" s="78">
        <v>0</v>
      </c>
      <c r="I24" s="77">
        <v>-4.6190215500000003</v>
      </c>
      <c r="J24" s="78">
        <v>-2.9999999999999997E-4</v>
      </c>
      <c r="K24" s="78">
        <v>0</v>
      </c>
    </row>
    <row r="25" spans="2:11">
      <c r="B25" t="s">
        <v>2646</v>
      </c>
      <c r="C25" t="s">
        <v>2647</v>
      </c>
      <c r="D25" t="s">
        <v>209</v>
      </c>
      <c r="E25" t="s">
        <v>210</v>
      </c>
      <c r="F25" s="78">
        <v>0</v>
      </c>
      <c r="G25" t="s">
        <v>113</v>
      </c>
      <c r="H25" s="78">
        <v>0</v>
      </c>
      <c r="I25" s="77">
        <v>-2.538209003</v>
      </c>
      <c r="J25" s="78">
        <v>-1E-4</v>
      </c>
      <c r="K25" s="78">
        <v>0</v>
      </c>
    </row>
    <row r="26" spans="2:11">
      <c r="B26" t="s">
        <v>2648</v>
      </c>
      <c r="C26" t="s">
        <v>2649</v>
      </c>
      <c r="D26" t="s">
        <v>209</v>
      </c>
      <c r="E26" t="s">
        <v>210</v>
      </c>
      <c r="F26" s="78">
        <v>0</v>
      </c>
      <c r="G26" t="s">
        <v>102</v>
      </c>
      <c r="H26" s="78">
        <v>0</v>
      </c>
      <c r="I26" s="77">
        <v>2.0000000000000001E-13</v>
      </c>
      <c r="J26" s="78">
        <v>0</v>
      </c>
      <c r="K26" s="78">
        <v>0</v>
      </c>
    </row>
    <row r="27" spans="2:11">
      <c r="B27" t="s">
        <v>2650</v>
      </c>
      <c r="C27" t="s">
        <v>2651</v>
      </c>
      <c r="D27" t="s">
        <v>209</v>
      </c>
      <c r="E27" t="s">
        <v>210</v>
      </c>
      <c r="F27" s="78">
        <v>0</v>
      </c>
      <c r="G27" t="s">
        <v>106</v>
      </c>
      <c r="H27" s="78">
        <v>0</v>
      </c>
      <c r="I27" s="77">
        <v>12802.238035439999</v>
      </c>
      <c r="J27" s="78">
        <v>0.74339999999999995</v>
      </c>
      <c r="K27" s="78">
        <v>9.5999999999999992E-3</v>
      </c>
    </row>
    <row r="28" spans="2:11">
      <c r="B28" t="s">
        <v>2652</v>
      </c>
      <c r="C28" t="s">
        <v>2653</v>
      </c>
      <c r="D28" t="s">
        <v>209</v>
      </c>
      <c r="E28" t="s">
        <v>210</v>
      </c>
      <c r="F28" s="78">
        <v>0</v>
      </c>
      <c r="G28" t="s">
        <v>199</v>
      </c>
      <c r="H28" s="78">
        <v>0</v>
      </c>
      <c r="I28" s="77">
        <v>6.3933000146000003</v>
      </c>
      <c r="J28" s="78">
        <v>4.0000000000000002E-4</v>
      </c>
      <c r="K28" s="78">
        <v>0</v>
      </c>
    </row>
    <row r="29" spans="2:11">
      <c r="B29" t="s">
        <v>2654</v>
      </c>
      <c r="C29" t="s">
        <v>2655</v>
      </c>
      <c r="D29" t="s">
        <v>209</v>
      </c>
      <c r="E29" t="s">
        <v>210</v>
      </c>
      <c r="F29" s="78">
        <v>5.1499999999999997E-2</v>
      </c>
      <c r="G29" t="s">
        <v>102</v>
      </c>
      <c r="H29" s="78">
        <v>3.6299999999999999E-2</v>
      </c>
      <c r="I29" s="77">
        <v>-166.27538000000001</v>
      </c>
      <c r="J29" s="78">
        <v>-9.7000000000000003E-3</v>
      </c>
      <c r="K29" s="78">
        <v>-1E-4</v>
      </c>
    </row>
    <row r="30" spans="2:11">
      <c r="B30" t="s">
        <v>2656</v>
      </c>
      <c r="C30" t="s">
        <v>2657</v>
      </c>
      <c r="D30" t="s">
        <v>209</v>
      </c>
      <c r="E30" t="s">
        <v>210</v>
      </c>
      <c r="F30" s="78">
        <v>0</v>
      </c>
      <c r="G30" t="s">
        <v>102</v>
      </c>
      <c r="H30" s="78">
        <v>0</v>
      </c>
      <c r="I30" s="77">
        <v>2449.5229300000001</v>
      </c>
      <c r="J30" s="78">
        <v>0.14219999999999999</v>
      </c>
      <c r="K30" s="78">
        <v>1.8E-3</v>
      </c>
    </row>
    <row r="31" spans="2:11">
      <c r="B31" t="s">
        <v>2658</v>
      </c>
      <c r="C31" t="s">
        <v>2659</v>
      </c>
      <c r="D31" t="s">
        <v>206</v>
      </c>
      <c r="E31" t="s">
        <v>207</v>
      </c>
      <c r="F31" s="78">
        <v>0</v>
      </c>
      <c r="G31" t="s">
        <v>102</v>
      </c>
      <c r="H31" s="78">
        <v>0</v>
      </c>
      <c r="I31" s="77">
        <v>-281.61761000000001</v>
      </c>
      <c r="J31" s="78">
        <v>-1.6400000000000001E-2</v>
      </c>
      <c r="K31" s="78">
        <v>-2.0000000000000001E-4</v>
      </c>
    </row>
    <row r="32" spans="2:11">
      <c r="B32" t="s">
        <v>2660</v>
      </c>
      <c r="C32" t="s">
        <v>2661</v>
      </c>
      <c r="D32" t="s">
        <v>206</v>
      </c>
      <c r="E32" t="s">
        <v>207</v>
      </c>
      <c r="F32" s="78">
        <v>0</v>
      </c>
      <c r="G32" t="s">
        <v>106</v>
      </c>
      <c r="H32" s="78">
        <v>0</v>
      </c>
      <c r="I32" s="77">
        <v>2078.46</v>
      </c>
      <c r="J32" s="78">
        <v>0.1207</v>
      </c>
      <c r="K32" s="78">
        <v>1.6000000000000001E-3</v>
      </c>
    </row>
    <row r="33" spans="2:11">
      <c r="B33" t="s">
        <v>2662</v>
      </c>
      <c r="C33" t="s">
        <v>2663</v>
      </c>
      <c r="D33" t="s">
        <v>206</v>
      </c>
      <c r="E33" t="s">
        <v>207</v>
      </c>
      <c r="F33" s="78">
        <v>0</v>
      </c>
      <c r="G33" t="s">
        <v>102</v>
      </c>
      <c r="H33" s="78">
        <v>0</v>
      </c>
      <c r="I33" s="77">
        <v>622.73239000000001</v>
      </c>
      <c r="J33" s="78">
        <v>3.6200000000000003E-2</v>
      </c>
      <c r="K33" s="78">
        <v>5.0000000000000001E-4</v>
      </c>
    </row>
    <row r="34" spans="2:11">
      <c r="B34" s="79" t="s">
        <v>218</v>
      </c>
      <c r="D34" s="19"/>
      <c r="E34" s="19"/>
      <c r="F34" s="19"/>
      <c r="G34" s="19"/>
      <c r="H34" s="80">
        <v>0</v>
      </c>
      <c r="I34" s="81">
        <v>0</v>
      </c>
      <c r="J34" s="80">
        <v>0</v>
      </c>
      <c r="K34" s="80">
        <v>0</v>
      </c>
    </row>
    <row r="35" spans="2:11">
      <c r="B35" t="s">
        <v>209</v>
      </c>
      <c r="C35" t="s">
        <v>209</v>
      </c>
      <c r="D35" t="s">
        <v>209</v>
      </c>
      <c r="E35" s="19"/>
      <c r="F35" s="78">
        <v>0</v>
      </c>
      <c r="G35" t="s">
        <v>209</v>
      </c>
      <c r="H35" s="78">
        <v>0</v>
      </c>
      <c r="I35" s="77">
        <v>0</v>
      </c>
      <c r="J35" s="78">
        <v>0</v>
      </c>
      <c r="K35" s="78">
        <v>0</v>
      </c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1"/>
  <sheetViews>
    <sheetView rightToLeft="1" topLeftCell="A76" workbookViewId="0">
      <selection activeCell="B58" sqref="B58:D20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2664</v>
      </c>
    </row>
    <row r="3" spans="2:17" s="1" customFormat="1">
      <c r="B3" s="2" t="s">
        <v>2</v>
      </c>
      <c r="C3" s="26" t="s">
        <v>2665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17" t="s">
        <v>168</v>
      </c>
      <c r="C7" s="118"/>
      <c r="D7" s="118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C12+C57</f>
        <v>111845.26319900269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SUM(C13:C56)</f>
        <v>33351.498868521259</v>
      </c>
    </row>
    <row r="13" spans="2:17">
      <c r="B13" t="s">
        <v>3576</v>
      </c>
      <c r="C13" s="85">
        <v>75.568543037325782</v>
      </c>
      <c r="D13" s="86">
        <v>45340</v>
      </c>
    </row>
    <row r="14" spans="2:17">
      <c r="B14" t="s">
        <v>3599</v>
      </c>
      <c r="C14" s="85">
        <v>404.42804999999998</v>
      </c>
      <c r="D14" s="86">
        <v>45363</v>
      </c>
    </row>
    <row r="15" spans="2:17">
      <c r="B15" t="s">
        <v>3606</v>
      </c>
      <c r="C15" s="85">
        <v>114.74589374735059</v>
      </c>
      <c r="D15" s="86">
        <v>45383</v>
      </c>
    </row>
    <row r="16" spans="2:17">
      <c r="B16" t="s">
        <v>3577</v>
      </c>
      <c r="C16" s="85">
        <v>982.2048522910643</v>
      </c>
      <c r="D16" s="86">
        <v>45473</v>
      </c>
    </row>
    <row r="17" spans="2:4">
      <c r="B17" t="s">
        <v>3600</v>
      </c>
      <c r="C17" s="85">
        <v>1101.3141000000001</v>
      </c>
      <c r="D17" s="86">
        <v>45838</v>
      </c>
    </row>
    <row r="18" spans="2:4">
      <c r="B18" t="s">
        <v>3596</v>
      </c>
      <c r="C18" s="85">
        <v>2999.6627176769584</v>
      </c>
      <c r="D18" s="86">
        <v>45935</v>
      </c>
    </row>
    <row r="19" spans="2:4">
      <c r="B19" t="s">
        <v>3595</v>
      </c>
      <c r="C19" s="85">
        <v>2623.4367192400669</v>
      </c>
      <c r="D19" s="86">
        <v>46022</v>
      </c>
    </row>
    <row r="20" spans="2:4">
      <c r="B20" t="s">
        <v>3582</v>
      </c>
      <c r="C20" s="85">
        <v>2103.4807687500097</v>
      </c>
      <c r="D20" s="86">
        <v>46022</v>
      </c>
    </row>
    <row r="21" spans="2:4">
      <c r="B21" t="s">
        <v>2666</v>
      </c>
      <c r="C21" s="85">
        <v>95.108617705100841</v>
      </c>
      <c r="D21" s="86">
        <v>46054</v>
      </c>
    </row>
    <row r="22" spans="2:4">
      <c r="B22" t="s">
        <v>2671</v>
      </c>
      <c r="C22" s="85">
        <v>276.45112719999997</v>
      </c>
      <c r="D22" s="86">
        <v>46539</v>
      </c>
    </row>
    <row r="23" spans="2:4">
      <c r="B23" t="s">
        <v>2668</v>
      </c>
      <c r="C23" s="85">
        <v>20.105505601599997</v>
      </c>
      <c r="D23" s="86">
        <v>46631</v>
      </c>
    </row>
    <row r="24" spans="2:4">
      <c r="B24" t="s">
        <v>2673</v>
      </c>
      <c r="C24" s="85">
        <v>459.96929</v>
      </c>
      <c r="D24" s="86">
        <v>46661</v>
      </c>
    </row>
    <row r="25" spans="2:4">
      <c r="B25" t="s">
        <v>2677</v>
      </c>
      <c r="C25" s="85">
        <v>523.55912999999998</v>
      </c>
      <c r="D25" s="86">
        <v>46661</v>
      </c>
    </row>
    <row r="26" spans="2:4">
      <c r="B26" t="s">
        <v>3633</v>
      </c>
      <c r="C26" s="85">
        <v>1304.0806730383676</v>
      </c>
      <c r="D26" s="86">
        <v>46698</v>
      </c>
    </row>
    <row r="27" spans="2:4">
      <c r="B27" t="s">
        <v>2667</v>
      </c>
      <c r="C27" s="85">
        <v>108.26227965716663</v>
      </c>
      <c r="D27" s="86">
        <v>46752</v>
      </c>
    </row>
    <row r="28" spans="2:4">
      <c r="B28" t="s">
        <v>2674</v>
      </c>
      <c r="C28" s="85">
        <v>239.26057462560001</v>
      </c>
      <c r="D28" s="86">
        <v>46772</v>
      </c>
    </row>
    <row r="29" spans="2:4">
      <c r="B29" t="s">
        <v>3605</v>
      </c>
      <c r="C29" s="85">
        <v>3158.2973040125153</v>
      </c>
      <c r="D29" s="86">
        <v>46871</v>
      </c>
    </row>
    <row r="30" spans="2:4">
      <c r="B30" t="s">
        <v>2678</v>
      </c>
      <c r="C30" s="85">
        <v>210.00638000000001</v>
      </c>
      <c r="D30" s="86">
        <v>47118</v>
      </c>
    </row>
    <row r="31" spans="2:4">
      <c r="B31" t="s">
        <v>2670</v>
      </c>
      <c r="C31" s="85">
        <v>203.601233912</v>
      </c>
      <c r="D31" s="86">
        <v>47209</v>
      </c>
    </row>
    <row r="32" spans="2:4">
      <c r="B32" t="s">
        <v>2675</v>
      </c>
      <c r="C32" s="85">
        <v>34.68402416</v>
      </c>
      <c r="D32" s="86">
        <v>47209</v>
      </c>
    </row>
    <row r="33" spans="2:4">
      <c r="B33" t="s">
        <v>2691</v>
      </c>
      <c r="C33" s="85">
        <v>1033.8994221229536</v>
      </c>
      <c r="D33" s="86">
        <v>47308</v>
      </c>
    </row>
    <row r="34" spans="2:4">
      <c r="B34" t="s">
        <v>3634</v>
      </c>
      <c r="C34" s="85">
        <v>5776.7509772435242</v>
      </c>
      <c r="D34" s="86">
        <v>47391</v>
      </c>
    </row>
    <row r="35" spans="2:4">
      <c r="B35" t="s">
        <v>2682</v>
      </c>
      <c r="C35" s="85">
        <v>4.3733940799999997</v>
      </c>
      <c r="D35" s="86">
        <v>47566</v>
      </c>
    </row>
    <row r="36" spans="2:4">
      <c r="B36" t="s">
        <v>2679</v>
      </c>
      <c r="C36" s="85">
        <v>60.331248000000002</v>
      </c>
      <c r="D36" s="86">
        <v>47848</v>
      </c>
    </row>
    <row r="37" spans="2:4">
      <c r="B37" t="s">
        <v>2684</v>
      </c>
      <c r="C37" s="85">
        <v>4.3488439999999997</v>
      </c>
      <c r="D37" s="86">
        <v>47848</v>
      </c>
    </row>
    <row r="38" spans="2:4">
      <c r="B38" t="s">
        <v>2680</v>
      </c>
      <c r="C38" s="85">
        <v>2.4303431999999998</v>
      </c>
      <c r="D38" s="86">
        <v>47907</v>
      </c>
    </row>
    <row r="39" spans="2:4">
      <c r="B39" t="s">
        <v>2692</v>
      </c>
      <c r="C39" s="85">
        <v>4469.1576599999999</v>
      </c>
      <c r="D39" s="86">
        <v>47938</v>
      </c>
    </row>
    <row r="40" spans="2:4">
      <c r="B40" t="s">
        <v>2683</v>
      </c>
      <c r="C40" s="85">
        <v>305.76505151999999</v>
      </c>
      <c r="D40" s="86">
        <v>47969</v>
      </c>
    </row>
    <row r="41" spans="2:4">
      <c r="B41" t="s">
        <v>2693</v>
      </c>
      <c r="C41" s="85">
        <v>994.22212999999999</v>
      </c>
      <c r="D41" s="86">
        <v>47969</v>
      </c>
    </row>
    <row r="42" spans="2:4">
      <c r="B42" t="s">
        <v>2686</v>
      </c>
      <c r="C42" s="85">
        <v>151.15463829460037</v>
      </c>
      <c r="D42" s="86">
        <v>48212</v>
      </c>
    </row>
    <row r="43" spans="2:4">
      <c r="B43" t="s">
        <v>2687</v>
      </c>
      <c r="C43" s="85">
        <v>204.02319379458589</v>
      </c>
      <c r="D43" s="86">
        <v>48212</v>
      </c>
    </row>
    <row r="44" spans="2:4">
      <c r="B44" t="s">
        <v>2669</v>
      </c>
      <c r="C44" s="85">
        <v>39.370170580800007</v>
      </c>
      <c r="D44" s="86">
        <v>48214</v>
      </c>
    </row>
    <row r="45" spans="2:4">
      <c r="B45" t="s">
        <v>2672</v>
      </c>
      <c r="C45" s="85">
        <v>55.625968960000002</v>
      </c>
      <c r="D45" s="86">
        <v>48214</v>
      </c>
    </row>
    <row r="46" spans="2:4">
      <c r="B46" t="s">
        <v>2688</v>
      </c>
      <c r="C46" s="85">
        <v>650.41810726550568</v>
      </c>
      <c r="D46" s="86">
        <v>48233</v>
      </c>
    </row>
    <row r="47" spans="2:4">
      <c r="B47" t="s">
        <v>2685</v>
      </c>
      <c r="C47" s="85">
        <v>262.18168761716146</v>
      </c>
      <c r="D47" s="86">
        <v>48274</v>
      </c>
    </row>
    <row r="48" spans="2:4">
      <c r="B48" t="s">
        <v>2536</v>
      </c>
      <c r="C48" s="85">
        <v>138.02582251175264</v>
      </c>
      <c r="D48" s="86">
        <v>48274</v>
      </c>
    </row>
    <row r="49" spans="2:4">
      <c r="B49" t="s">
        <v>2689</v>
      </c>
      <c r="C49" s="85">
        <v>3.0452806400000001</v>
      </c>
      <c r="D49" s="86">
        <v>48297</v>
      </c>
    </row>
    <row r="50" spans="2:4">
      <c r="B50" t="s">
        <v>2690</v>
      </c>
      <c r="C50" s="85">
        <v>916.25603444448325</v>
      </c>
      <c r="D50" s="86">
        <v>48297</v>
      </c>
    </row>
    <row r="51" spans="2:4">
      <c r="B51" t="s">
        <v>3559</v>
      </c>
      <c r="C51" s="85">
        <v>106.37155283285389</v>
      </c>
      <c r="D51" s="86">
        <v>48482</v>
      </c>
    </row>
    <row r="52" spans="2:4">
      <c r="B52" t="s">
        <v>2681</v>
      </c>
      <c r="C52" s="85">
        <v>476.44099999999997</v>
      </c>
      <c r="D52" s="86">
        <v>48700</v>
      </c>
    </row>
    <row r="53" spans="2:4">
      <c r="B53" t="s">
        <v>3571</v>
      </c>
      <c r="C53" s="85">
        <v>39.621346921962001</v>
      </c>
      <c r="D53" s="86">
        <v>48844</v>
      </c>
    </row>
    <row r="54" spans="2:4">
      <c r="B54" t="s">
        <v>2676</v>
      </c>
      <c r="C54" s="85">
        <v>458.12551000000002</v>
      </c>
      <c r="D54" s="86">
        <v>50256</v>
      </c>
    </row>
    <row r="55" spans="2:4">
      <c r="B55" t="s">
        <v>3635</v>
      </c>
      <c r="C55" s="85">
        <v>161.331699835949</v>
      </c>
      <c r="D55" s="86">
        <v>52047</v>
      </c>
    </row>
    <row r="56" spans="2:4">
      <c r="B56"/>
      <c r="C56" s="77"/>
    </row>
    <row r="57" spans="2:4">
      <c r="B57" s="79" t="s">
        <v>218</v>
      </c>
      <c r="C57" s="81">
        <f>SUM(C58:C210)</f>
        <v>78493.764330481426</v>
      </c>
    </row>
    <row r="58" spans="2:4">
      <c r="B58" t="s">
        <v>3618</v>
      </c>
      <c r="C58" s="85">
        <v>5.5190368204515696</v>
      </c>
      <c r="D58" s="86">
        <v>45239</v>
      </c>
    </row>
    <row r="59" spans="2:4">
      <c r="B59" t="s">
        <v>2696</v>
      </c>
      <c r="C59" s="85">
        <v>70.007429915200007</v>
      </c>
      <c r="D59" s="86">
        <v>45343</v>
      </c>
    </row>
    <row r="60" spans="2:4">
      <c r="B60" t="s">
        <v>3608</v>
      </c>
      <c r="C60" s="85">
        <v>6.4433761299018801</v>
      </c>
      <c r="D60" s="86">
        <v>45371</v>
      </c>
    </row>
    <row r="61" spans="2:4">
      <c r="B61" t="s">
        <v>2701</v>
      </c>
      <c r="C61" s="85">
        <v>257.254812707638</v>
      </c>
      <c r="D61" s="86">
        <v>45485</v>
      </c>
    </row>
    <row r="62" spans="2:4">
      <c r="B62" t="s">
        <v>3632</v>
      </c>
      <c r="C62" s="85">
        <v>19.569191539723278</v>
      </c>
      <c r="D62" s="86">
        <v>45515</v>
      </c>
    </row>
    <row r="63" spans="2:4">
      <c r="B63" t="s">
        <v>3636</v>
      </c>
      <c r="C63" s="85">
        <v>123.73429574771434</v>
      </c>
      <c r="D63" s="86">
        <v>45515</v>
      </c>
    </row>
    <row r="64" spans="2:4">
      <c r="B64" t="s">
        <v>3617</v>
      </c>
      <c r="C64" s="85">
        <v>258.15492437298224</v>
      </c>
      <c r="D64" s="86">
        <v>45553</v>
      </c>
    </row>
    <row r="65" spans="2:4">
      <c r="B65" t="s">
        <v>2708</v>
      </c>
      <c r="C65" s="85">
        <v>461.75196051679995</v>
      </c>
      <c r="D65" s="86">
        <v>45557</v>
      </c>
    </row>
    <row r="66" spans="2:4">
      <c r="B66" t="s">
        <v>3627</v>
      </c>
      <c r="C66" s="85">
        <v>352.19068488747382</v>
      </c>
      <c r="D66" s="86">
        <v>45602</v>
      </c>
    </row>
    <row r="67" spans="2:4">
      <c r="B67" t="s">
        <v>3610</v>
      </c>
      <c r="C67" s="85">
        <v>236.89830000000001</v>
      </c>
      <c r="D67" s="86">
        <v>45615</v>
      </c>
    </row>
    <row r="68" spans="2:4">
      <c r="B68" t="s">
        <v>2700</v>
      </c>
      <c r="C68" s="85">
        <v>36.243549758</v>
      </c>
      <c r="D68" s="86">
        <v>45710</v>
      </c>
    </row>
    <row r="69" spans="2:4">
      <c r="B69" t="s">
        <v>2707</v>
      </c>
      <c r="C69" s="85">
        <v>5.7771770292299998</v>
      </c>
      <c r="D69" s="86">
        <v>45777</v>
      </c>
    </row>
    <row r="70" spans="2:4">
      <c r="B70" t="s">
        <v>2709</v>
      </c>
      <c r="C70" s="85">
        <v>243.67972521968383</v>
      </c>
      <c r="D70" s="86">
        <v>45778</v>
      </c>
    </row>
    <row r="71" spans="2:4">
      <c r="B71" t="s">
        <v>3637</v>
      </c>
      <c r="C71" s="85">
        <v>39.261694341413829</v>
      </c>
      <c r="D71" s="86">
        <v>45830</v>
      </c>
    </row>
    <row r="72" spans="2:4">
      <c r="B72" t="s">
        <v>2719</v>
      </c>
      <c r="C72" s="85">
        <v>32.412640699999997</v>
      </c>
      <c r="D72" s="86">
        <v>45869</v>
      </c>
    </row>
    <row r="73" spans="2:4">
      <c r="B73" t="s">
        <v>2724</v>
      </c>
      <c r="C73" s="85">
        <v>93.626609999999985</v>
      </c>
      <c r="D73" s="86">
        <v>45869</v>
      </c>
    </row>
    <row r="74" spans="2:4">
      <c r="B74" t="s">
        <v>2766</v>
      </c>
      <c r="C74" s="85">
        <v>515.2599726090001</v>
      </c>
      <c r="D74" s="86">
        <v>45930</v>
      </c>
    </row>
    <row r="75" spans="2:4">
      <c r="B75" t="s">
        <v>2717</v>
      </c>
      <c r="C75" s="85">
        <v>0.19490889759999999</v>
      </c>
      <c r="D75" s="86">
        <v>45939</v>
      </c>
    </row>
    <row r="76" spans="2:4">
      <c r="B76" t="s">
        <v>2694</v>
      </c>
      <c r="C76" s="85">
        <v>35.177150756800003</v>
      </c>
      <c r="D76" s="86">
        <v>46012</v>
      </c>
    </row>
    <row r="77" spans="2:4">
      <c r="B77" t="s">
        <v>3604</v>
      </c>
      <c r="C77" s="85">
        <v>8.4040392946086193</v>
      </c>
      <c r="D77" s="86">
        <v>46014</v>
      </c>
    </row>
    <row r="78" spans="2:4">
      <c r="B78" t="s">
        <v>2819</v>
      </c>
      <c r="C78" s="85">
        <v>3.8239999999999993E-5</v>
      </c>
      <c r="D78" s="86">
        <v>46023</v>
      </c>
    </row>
    <row r="79" spans="2:4">
      <c r="B79" t="s">
        <v>2759</v>
      </c>
      <c r="C79" s="85">
        <v>2.2219961877067376</v>
      </c>
      <c r="D79" s="86">
        <v>46082</v>
      </c>
    </row>
    <row r="80" spans="2:4">
      <c r="B80" t="s">
        <v>2761</v>
      </c>
      <c r="C80" s="85">
        <v>342.4183592</v>
      </c>
      <c r="D80" s="86">
        <v>46112</v>
      </c>
    </row>
    <row r="81" spans="2:4">
      <c r="B81" t="s">
        <v>2776</v>
      </c>
      <c r="C81" s="85">
        <v>1111.2649102639998</v>
      </c>
      <c r="D81" s="86">
        <v>46149</v>
      </c>
    </row>
    <row r="82" spans="2:4">
      <c r="B82" t="s">
        <v>2705</v>
      </c>
      <c r="C82" s="85">
        <v>60.28318032</v>
      </c>
      <c r="D82" s="86">
        <v>46201</v>
      </c>
    </row>
    <row r="83" spans="2:4">
      <c r="B83" t="s">
        <v>2752</v>
      </c>
      <c r="C83" s="85">
        <v>210.82564751999999</v>
      </c>
      <c r="D83" s="86">
        <v>46203</v>
      </c>
    </row>
    <row r="84" spans="2:4">
      <c r="B84" t="s">
        <v>2520</v>
      </c>
      <c r="C84" s="85">
        <v>39.997751009779464</v>
      </c>
      <c r="D84" s="86">
        <v>46326</v>
      </c>
    </row>
    <row r="85" spans="2:4">
      <c r="B85" t="s">
        <v>2731</v>
      </c>
      <c r="C85" s="85">
        <v>0.95909896959999996</v>
      </c>
      <c r="D85" s="86">
        <v>46326</v>
      </c>
    </row>
    <row r="86" spans="2:4">
      <c r="B86" t="s">
        <v>2754</v>
      </c>
      <c r="C86" s="85">
        <v>5.4154902928000004</v>
      </c>
      <c r="D86" s="86">
        <v>46326</v>
      </c>
    </row>
    <row r="87" spans="2:4">
      <c r="B87" t="s">
        <v>2755</v>
      </c>
      <c r="C87" s="85">
        <v>6.4150536832</v>
      </c>
      <c r="D87" s="86">
        <v>46326</v>
      </c>
    </row>
    <row r="88" spans="2:4">
      <c r="B88" t="s">
        <v>2760</v>
      </c>
      <c r="C88" s="85">
        <v>9.4795365391999979</v>
      </c>
      <c r="D88" s="86">
        <v>46326</v>
      </c>
    </row>
    <row r="89" spans="2:4">
      <c r="B89" t="s">
        <v>2772</v>
      </c>
      <c r="C89" s="85">
        <v>6.1284184975999993</v>
      </c>
      <c r="D89" s="86">
        <v>46326</v>
      </c>
    </row>
    <row r="90" spans="2:4">
      <c r="B90" t="s">
        <v>2742</v>
      </c>
      <c r="C90" s="85">
        <v>692.41034254816009</v>
      </c>
      <c r="D90" s="86">
        <v>46417</v>
      </c>
    </row>
    <row r="91" spans="2:4">
      <c r="B91" t="s">
        <v>3611</v>
      </c>
      <c r="C91" s="85">
        <v>618.44578738297548</v>
      </c>
      <c r="D91" s="86">
        <v>46418</v>
      </c>
    </row>
    <row r="92" spans="2:4">
      <c r="B92" t="s">
        <v>2743</v>
      </c>
      <c r="C92" s="85">
        <v>474.80206127099996</v>
      </c>
      <c r="D92" s="86">
        <v>46465</v>
      </c>
    </row>
    <row r="93" spans="2:4">
      <c r="B93" t="s">
        <v>2727</v>
      </c>
      <c r="C93" s="85">
        <v>59.148266354</v>
      </c>
      <c r="D93" s="86">
        <v>46524</v>
      </c>
    </row>
    <row r="94" spans="2:4">
      <c r="B94" t="s">
        <v>2735</v>
      </c>
      <c r="C94" s="85">
        <v>337.8122315704756</v>
      </c>
      <c r="D94" s="86">
        <v>46572</v>
      </c>
    </row>
    <row r="95" spans="2:4">
      <c r="B95" t="s">
        <v>2732</v>
      </c>
      <c r="C95" s="85">
        <v>742.71379516599995</v>
      </c>
      <c r="D95" s="86">
        <v>46573</v>
      </c>
    </row>
    <row r="96" spans="2:4">
      <c r="B96" t="s">
        <v>2699</v>
      </c>
      <c r="C96" s="85">
        <v>44.362283654400002</v>
      </c>
      <c r="D96" s="86">
        <v>46601</v>
      </c>
    </row>
    <row r="97" spans="2:4">
      <c r="B97" t="s">
        <v>2706</v>
      </c>
      <c r="C97" s="85">
        <v>129.25467984000002</v>
      </c>
      <c r="D97" s="86">
        <v>46601</v>
      </c>
    </row>
    <row r="98" spans="2:4">
      <c r="B98" t="s">
        <v>2716</v>
      </c>
      <c r="C98" s="85">
        <v>114.3796494688</v>
      </c>
      <c r="D98" s="86">
        <v>46637</v>
      </c>
    </row>
    <row r="99" spans="2:4">
      <c r="B99" t="s">
        <v>2726</v>
      </c>
      <c r="C99" s="85">
        <v>1239.2998763567998</v>
      </c>
      <c r="D99" s="86">
        <v>46643</v>
      </c>
    </row>
    <row r="100" spans="2:4">
      <c r="B100" t="s">
        <v>2781</v>
      </c>
      <c r="C100" s="85">
        <v>591.16123205759993</v>
      </c>
      <c r="D100" s="86">
        <v>46660</v>
      </c>
    </row>
    <row r="101" spans="2:4">
      <c r="B101" t="s">
        <v>2695</v>
      </c>
      <c r="C101" s="85">
        <v>135.01777921709279</v>
      </c>
      <c r="D101" s="86">
        <v>46722</v>
      </c>
    </row>
    <row r="102" spans="2:4">
      <c r="B102" t="s">
        <v>2796</v>
      </c>
      <c r="C102" s="85">
        <v>2385.7764287103996</v>
      </c>
      <c r="D102" s="86">
        <v>46722</v>
      </c>
    </row>
    <row r="103" spans="2:4">
      <c r="B103" t="s">
        <v>2810</v>
      </c>
      <c r="C103" s="85">
        <v>184.44960752</v>
      </c>
      <c r="D103" s="86">
        <v>46722</v>
      </c>
    </row>
    <row r="104" spans="2:4">
      <c r="B104" t="s">
        <v>2711</v>
      </c>
      <c r="C104" s="85">
        <v>130.82196344799999</v>
      </c>
      <c r="D104" s="86">
        <v>46742</v>
      </c>
    </row>
    <row r="105" spans="2:4">
      <c r="B105" t="s">
        <v>2718</v>
      </c>
      <c r="C105" s="85">
        <v>16.82433808</v>
      </c>
      <c r="D105" s="86">
        <v>46742</v>
      </c>
    </row>
    <row r="106" spans="2:4">
      <c r="B106" t="s">
        <v>2775</v>
      </c>
      <c r="C106" s="85">
        <v>710.33983671199996</v>
      </c>
      <c r="D106" s="86">
        <v>46742</v>
      </c>
    </row>
    <row r="107" spans="2:4">
      <c r="B107" t="s">
        <v>2788</v>
      </c>
      <c r="C107" s="85">
        <v>1363.1430681023999</v>
      </c>
      <c r="D107" s="86">
        <v>46752</v>
      </c>
    </row>
    <row r="108" spans="2:4">
      <c r="B108" t="s">
        <v>2790</v>
      </c>
      <c r="C108" s="85">
        <v>150.02808919046871</v>
      </c>
      <c r="D108" s="86">
        <v>46753</v>
      </c>
    </row>
    <row r="109" spans="2:4">
      <c r="B109" t="s">
        <v>2733</v>
      </c>
      <c r="C109" s="85">
        <v>171.99712974822401</v>
      </c>
      <c r="D109" s="86">
        <v>46794</v>
      </c>
    </row>
    <row r="110" spans="2:4">
      <c r="B110" t="s">
        <v>2704</v>
      </c>
      <c r="C110" s="85">
        <v>102.6148289632</v>
      </c>
      <c r="D110" s="86">
        <v>46844</v>
      </c>
    </row>
    <row r="111" spans="2:4">
      <c r="B111" t="s">
        <v>2713</v>
      </c>
      <c r="C111" s="85">
        <v>29.9530432512</v>
      </c>
      <c r="D111" s="86">
        <v>46971</v>
      </c>
    </row>
    <row r="112" spans="2:4">
      <c r="B112" t="s">
        <v>2751</v>
      </c>
      <c r="C112" s="85">
        <v>574.15774003316699</v>
      </c>
      <c r="D112" s="86">
        <v>46997</v>
      </c>
    </row>
    <row r="113" spans="2:4">
      <c r="B113" t="s">
        <v>2786</v>
      </c>
      <c r="C113" s="85">
        <v>481.05182271516992</v>
      </c>
      <c r="D113" s="86">
        <v>46997</v>
      </c>
    </row>
    <row r="114" spans="2:4">
      <c r="B114" t="s">
        <v>2753</v>
      </c>
      <c r="C114" s="85">
        <v>402.73431119999998</v>
      </c>
      <c r="D114" s="86">
        <v>47082</v>
      </c>
    </row>
    <row r="115" spans="2:4">
      <c r="B115" t="s">
        <v>2720</v>
      </c>
      <c r="C115" s="85">
        <v>98.319246399999983</v>
      </c>
      <c r="D115" s="86">
        <v>47107</v>
      </c>
    </row>
    <row r="116" spans="2:4">
      <c r="B116" t="s">
        <v>2721</v>
      </c>
      <c r="C116" s="85">
        <v>155.57604046399999</v>
      </c>
      <c r="D116" s="86">
        <v>47119</v>
      </c>
    </row>
    <row r="117" spans="2:4">
      <c r="B117" t="s">
        <v>2722</v>
      </c>
      <c r="C117" s="85">
        <v>122.1161980128</v>
      </c>
      <c r="D117" s="86">
        <v>47119</v>
      </c>
    </row>
    <row r="118" spans="2:4">
      <c r="B118" t="s">
        <v>2723</v>
      </c>
      <c r="C118" s="85">
        <v>66.880222149570002</v>
      </c>
      <c r="D118" s="86">
        <v>47119</v>
      </c>
    </row>
    <row r="119" spans="2:4">
      <c r="B119" t="s">
        <v>2734</v>
      </c>
      <c r="C119" s="85">
        <v>0.3899458992</v>
      </c>
      <c r="D119" s="86">
        <v>47119</v>
      </c>
    </row>
    <row r="120" spans="2:4">
      <c r="B120" t="s">
        <v>2739</v>
      </c>
      <c r="C120" s="85">
        <v>1.9015222399999998</v>
      </c>
      <c r="D120" s="86">
        <v>47119</v>
      </c>
    </row>
    <row r="121" spans="2:4">
      <c r="B121" t="s">
        <v>2702</v>
      </c>
      <c r="C121" s="85">
        <v>149.25824333759999</v>
      </c>
      <c r="D121" s="86">
        <v>47178</v>
      </c>
    </row>
    <row r="122" spans="2:4">
      <c r="B122" t="s">
        <v>2747</v>
      </c>
      <c r="C122" s="85">
        <v>415.35553791999996</v>
      </c>
      <c r="D122" s="86">
        <v>47201</v>
      </c>
    </row>
    <row r="123" spans="2:4">
      <c r="B123" t="s">
        <v>2737</v>
      </c>
      <c r="C123" s="85">
        <v>293.60998493119996</v>
      </c>
      <c r="D123" s="86">
        <v>47209</v>
      </c>
    </row>
    <row r="124" spans="2:4">
      <c r="B124" t="s">
        <v>2808</v>
      </c>
      <c r="C124" s="85">
        <v>33.2659557088</v>
      </c>
      <c r="D124" s="86">
        <v>47209</v>
      </c>
    </row>
    <row r="125" spans="2:4">
      <c r="B125" t="s">
        <v>2763</v>
      </c>
      <c r="C125" s="85">
        <v>379.09413764941343</v>
      </c>
      <c r="D125" s="86">
        <v>47236</v>
      </c>
    </row>
    <row r="126" spans="2:4">
      <c r="B126" t="s">
        <v>2725</v>
      </c>
      <c r="C126" s="85">
        <v>57.176677439999992</v>
      </c>
      <c r="D126" s="86">
        <v>47239</v>
      </c>
    </row>
    <row r="127" spans="2:4">
      <c r="B127" t="s">
        <v>2728</v>
      </c>
      <c r="C127" s="85">
        <v>134.06890871711997</v>
      </c>
      <c r="D127" s="86">
        <v>47255</v>
      </c>
    </row>
    <row r="128" spans="2:4">
      <c r="B128" t="s">
        <v>2697</v>
      </c>
      <c r="C128" s="85">
        <v>9.9470847823999993</v>
      </c>
      <c r="D128" s="86">
        <v>47262</v>
      </c>
    </row>
    <row r="129" spans="2:4">
      <c r="B129" t="s">
        <v>2698</v>
      </c>
      <c r="C129" s="85">
        <v>0.78714210240000004</v>
      </c>
      <c r="D129" s="86">
        <v>47262</v>
      </c>
    </row>
    <row r="130" spans="2:4">
      <c r="B130" t="s">
        <v>2730</v>
      </c>
      <c r="C130" s="85">
        <v>38.999717743879991</v>
      </c>
      <c r="D130" s="86">
        <v>47270</v>
      </c>
    </row>
    <row r="131" spans="2:4">
      <c r="B131" t="s">
        <v>2769</v>
      </c>
      <c r="C131" s="85">
        <v>297.14728511999999</v>
      </c>
      <c r="D131" s="86">
        <v>47301</v>
      </c>
    </row>
    <row r="132" spans="2:4">
      <c r="B132" t="s">
        <v>2773</v>
      </c>
      <c r="C132" s="85">
        <v>1031.4910674999039</v>
      </c>
      <c r="D132" s="86">
        <v>47301</v>
      </c>
    </row>
    <row r="133" spans="2:4">
      <c r="B133" t="s">
        <v>2782</v>
      </c>
      <c r="C133" s="85">
        <v>496.04113487999996</v>
      </c>
      <c r="D133" s="86">
        <v>47301</v>
      </c>
    </row>
    <row r="134" spans="2:4">
      <c r="B134" t="s">
        <v>2542</v>
      </c>
      <c r="C134" s="85">
        <v>2507.7558101957093</v>
      </c>
      <c r="D134" s="86">
        <v>47312</v>
      </c>
    </row>
    <row r="135" spans="2:4">
      <c r="B135" t="s">
        <v>2736</v>
      </c>
      <c r="C135" s="85">
        <v>329.60738559999999</v>
      </c>
      <c r="D135" s="86">
        <v>47392</v>
      </c>
    </row>
    <row r="136" spans="2:4">
      <c r="B136" t="s">
        <v>2787</v>
      </c>
      <c r="C136" s="85">
        <v>1424.0509844800001</v>
      </c>
      <c r="D136" s="86">
        <v>47398</v>
      </c>
    </row>
    <row r="137" spans="2:4">
      <c r="B137" t="s">
        <v>2738</v>
      </c>
      <c r="C137" s="85">
        <v>125.77839318399998</v>
      </c>
      <c r="D137" s="86">
        <v>47407</v>
      </c>
    </row>
    <row r="138" spans="2:4">
      <c r="B138" t="s">
        <v>2744</v>
      </c>
      <c r="C138" s="85">
        <v>20.18073936</v>
      </c>
      <c r="D138" s="86">
        <v>47447</v>
      </c>
    </row>
    <row r="139" spans="2:4">
      <c r="B139" t="s">
        <v>2764</v>
      </c>
      <c r="C139" s="85">
        <v>2.1265646400000002</v>
      </c>
      <c r="D139" s="86">
        <v>47453</v>
      </c>
    </row>
    <row r="140" spans="2:4">
      <c r="B140" t="s">
        <v>2777</v>
      </c>
      <c r="C140" s="85">
        <v>257.00572463999998</v>
      </c>
      <c r="D140" s="86">
        <v>47463</v>
      </c>
    </row>
    <row r="141" spans="2:4">
      <c r="B141" t="s">
        <v>2785</v>
      </c>
      <c r="C141" s="85">
        <v>149.92528305051542</v>
      </c>
      <c r="D141" s="86">
        <v>47467</v>
      </c>
    </row>
    <row r="142" spans="2:4">
      <c r="B142" t="s">
        <v>2532</v>
      </c>
      <c r="C142" s="85">
        <v>84.878163502551985</v>
      </c>
      <c r="D142" s="86">
        <v>47467</v>
      </c>
    </row>
    <row r="143" spans="2:4">
      <c r="B143" t="s">
        <v>2285</v>
      </c>
      <c r="C143" s="85">
        <v>1558.5461882575999</v>
      </c>
      <c r="D143" s="86">
        <v>47528</v>
      </c>
    </row>
    <row r="144" spans="2:4">
      <c r="B144" t="s">
        <v>2745</v>
      </c>
      <c r="C144" s="85">
        <v>380.48472196900002</v>
      </c>
      <c r="D144" s="86">
        <v>47574</v>
      </c>
    </row>
    <row r="145" spans="2:4">
      <c r="B145" t="s">
        <v>2806</v>
      </c>
      <c r="C145" s="85">
        <v>16.501592479999999</v>
      </c>
      <c r="D145" s="86">
        <v>47599</v>
      </c>
    </row>
    <row r="146" spans="2:4">
      <c r="B146" t="s">
        <v>2798</v>
      </c>
      <c r="C146" s="85">
        <v>3508.2439487038755</v>
      </c>
      <c r="D146" s="86">
        <v>47665</v>
      </c>
    </row>
    <row r="147" spans="2:4">
      <c r="B147" t="s">
        <v>2805</v>
      </c>
      <c r="C147" s="85">
        <v>1615.5966386019581</v>
      </c>
      <c r="D147" s="86">
        <v>47665</v>
      </c>
    </row>
    <row r="148" spans="2:4">
      <c r="B148" t="s">
        <v>2741</v>
      </c>
      <c r="C148" s="85">
        <v>622.66501743999993</v>
      </c>
      <c r="D148" s="86">
        <v>47715</v>
      </c>
    </row>
    <row r="149" spans="2:4">
      <c r="B149" t="s">
        <v>2748</v>
      </c>
      <c r="C149" s="85">
        <v>1214.2734571199999</v>
      </c>
      <c r="D149" s="86">
        <v>47715</v>
      </c>
    </row>
    <row r="150" spans="2:4">
      <c r="B150" t="s">
        <v>2800</v>
      </c>
      <c r="C150" s="85">
        <v>1.6672639999999999E-4</v>
      </c>
      <c r="D150" s="86">
        <v>47715</v>
      </c>
    </row>
    <row r="151" spans="2:4">
      <c r="B151" t="s">
        <v>2354</v>
      </c>
      <c r="C151" s="85">
        <v>34.731094962</v>
      </c>
      <c r="D151" s="86">
        <v>47715</v>
      </c>
    </row>
    <row r="152" spans="2:4">
      <c r="B152" t="s">
        <v>2765</v>
      </c>
      <c r="C152" s="85">
        <v>1751.7744</v>
      </c>
      <c r="D152" s="86">
        <v>47735</v>
      </c>
    </row>
    <row r="153" spans="2:4">
      <c r="B153" t="s">
        <v>2756</v>
      </c>
      <c r="C153" s="85">
        <v>68.531280639999991</v>
      </c>
      <c r="D153" s="86">
        <v>47756</v>
      </c>
    </row>
    <row r="154" spans="2:4">
      <c r="B154" t="s">
        <v>2807</v>
      </c>
      <c r="C154" s="85">
        <v>1503.4091434185698</v>
      </c>
      <c r="D154" s="86">
        <v>47832</v>
      </c>
    </row>
    <row r="155" spans="2:4">
      <c r="B155" t="s">
        <v>2770</v>
      </c>
      <c r="C155" s="85">
        <v>230.68048419799999</v>
      </c>
      <c r="D155" s="86">
        <v>47848</v>
      </c>
    </row>
    <row r="156" spans="2:4">
      <c r="B156" t="s">
        <v>2784</v>
      </c>
      <c r="C156" s="85">
        <v>589.58602713570565</v>
      </c>
      <c r="D156" s="86">
        <v>47848</v>
      </c>
    </row>
    <row r="157" spans="2:4">
      <c r="B157" t="s">
        <v>2350</v>
      </c>
      <c r="C157" s="85">
        <v>261.46442410599349</v>
      </c>
      <c r="D157" s="86">
        <v>47848</v>
      </c>
    </row>
    <row r="158" spans="2:4">
      <c r="B158" t="s">
        <v>2749</v>
      </c>
      <c r="C158" s="85">
        <v>490.68165758220999</v>
      </c>
      <c r="D158" s="86">
        <v>47849</v>
      </c>
    </row>
    <row r="159" spans="2:4">
      <c r="B159" t="s">
        <v>2757</v>
      </c>
      <c r="C159" s="85">
        <v>1.2564609999999997E-3</v>
      </c>
      <c r="D159" s="86">
        <v>47879</v>
      </c>
    </row>
    <row r="160" spans="2:4">
      <c r="B160" t="s">
        <v>2813</v>
      </c>
      <c r="C160" s="85">
        <v>3923.3269304367996</v>
      </c>
      <c r="D160" s="86">
        <v>47927</v>
      </c>
    </row>
    <row r="161" spans="2:4">
      <c r="B161" t="s">
        <v>2300</v>
      </c>
      <c r="C161" s="85">
        <v>2270.6519241012747</v>
      </c>
      <c r="D161" s="86">
        <v>47937</v>
      </c>
    </row>
    <row r="162" spans="2:4">
      <c r="B162" t="s">
        <v>2767</v>
      </c>
      <c r="C162" s="85">
        <v>563.11104906399999</v>
      </c>
      <c r="D162" s="86">
        <v>47987</v>
      </c>
    </row>
    <row r="163" spans="2:4">
      <c r="B163" t="s">
        <v>2712</v>
      </c>
      <c r="C163" s="85">
        <v>48.251231999999995</v>
      </c>
      <c r="D163" s="86">
        <v>47992</v>
      </c>
    </row>
    <row r="164" spans="2:4">
      <c r="B164" t="s">
        <v>2729</v>
      </c>
      <c r="C164" s="85">
        <v>266.15039999999999</v>
      </c>
      <c r="D164" s="86">
        <v>48004</v>
      </c>
    </row>
    <row r="165" spans="2:4">
      <c r="B165" t="s">
        <v>2774</v>
      </c>
      <c r="C165" s="85">
        <v>137.96509821964997</v>
      </c>
      <c r="D165" s="86">
        <v>48029</v>
      </c>
    </row>
    <row r="166" spans="2:4">
      <c r="B166" t="s">
        <v>2771</v>
      </c>
      <c r="C166" s="85">
        <v>4.0050602816000005</v>
      </c>
      <c r="D166" s="86">
        <v>48030</v>
      </c>
    </row>
    <row r="167" spans="2:4">
      <c r="B167" t="s">
        <v>2352</v>
      </c>
      <c r="C167" s="85">
        <v>632.28031698899997</v>
      </c>
      <c r="D167" s="86">
        <v>48054</v>
      </c>
    </row>
    <row r="168" spans="2:4">
      <c r="B168" t="s">
        <v>2714</v>
      </c>
      <c r="C168" s="85">
        <v>24.492460350400002</v>
      </c>
      <c r="D168" s="86">
        <v>48069</v>
      </c>
    </row>
    <row r="169" spans="2:4">
      <c r="B169" t="s">
        <v>2791</v>
      </c>
      <c r="C169" s="85">
        <v>1024.4607248026912</v>
      </c>
      <c r="D169" s="86">
        <v>48121</v>
      </c>
    </row>
    <row r="170" spans="2:4">
      <c r="B170" t="s">
        <v>2792</v>
      </c>
      <c r="C170" s="85">
        <v>245.60788492203451</v>
      </c>
      <c r="D170" s="86">
        <v>48121</v>
      </c>
    </row>
    <row r="171" spans="2:4">
      <c r="B171" t="s">
        <v>2783</v>
      </c>
      <c r="C171" s="85">
        <v>2.3685677873228146</v>
      </c>
      <c r="D171" s="86">
        <v>48122</v>
      </c>
    </row>
    <row r="172" spans="2:4">
      <c r="B172" t="s">
        <v>2780</v>
      </c>
      <c r="C172" s="85">
        <v>49.5827457408</v>
      </c>
      <c r="D172" s="86">
        <v>48151</v>
      </c>
    </row>
    <row r="173" spans="2:4">
      <c r="B173" t="s">
        <v>2778</v>
      </c>
      <c r="C173" s="85">
        <v>860.83142291520005</v>
      </c>
      <c r="D173" s="86">
        <v>48176</v>
      </c>
    </row>
    <row r="174" spans="2:4">
      <c r="B174" t="s">
        <v>2540</v>
      </c>
      <c r="C174" s="85">
        <v>641.83465695641337</v>
      </c>
      <c r="D174" s="86">
        <v>48180</v>
      </c>
    </row>
    <row r="175" spans="2:4">
      <c r="B175" t="s">
        <v>2715</v>
      </c>
      <c r="C175" s="85">
        <v>9.298285439999999</v>
      </c>
      <c r="D175" s="86">
        <v>48213</v>
      </c>
    </row>
    <row r="176" spans="2:4">
      <c r="B176" t="s">
        <v>2758</v>
      </c>
      <c r="C176" s="85">
        <v>29.159490212799998</v>
      </c>
      <c r="D176" s="86">
        <v>48213</v>
      </c>
    </row>
    <row r="177" spans="2:4">
      <c r="B177" t="s">
        <v>2797</v>
      </c>
      <c r="C177" s="85">
        <v>1087.3943234169999</v>
      </c>
      <c r="D177" s="86">
        <v>48234</v>
      </c>
    </row>
    <row r="178" spans="2:4">
      <c r="B178" t="s">
        <v>2750</v>
      </c>
      <c r="C178" s="85">
        <v>148.39670607999997</v>
      </c>
      <c r="D178" s="86">
        <v>48268</v>
      </c>
    </row>
    <row r="179" spans="2:4">
      <c r="B179" t="s">
        <v>2789</v>
      </c>
      <c r="C179" s="85">
        <v>216.23190399999999</v>
      </c>
      <c r="D179" s="86">
        <v>48294</v>
      </c>
    </row>
    <row r="180" spans="2:4">
      <c r="B180" t="s">
        <v>2793</v>
      </c>
      <c r="C180" s="85">
        <v>45.836983733939995</v>
      </c>
      <c r="D180" s="86">
        <v>48319</v>
      </c>
    </row>
    <row r="181" spans="2:4">
      <c r="B181" t="s">
        <v>2795</v>
      </c>
      <c r="C181" s="85">
        <v>1112.9250185675874</v>
      </c>
      <c r="D181" s="86">
        <v>48332</v>
      </c>
    </row>
    <row r="182" spans="2:4">
      <c r="B182" t="s">
        <v>2801</v>
      </c>
      <c r="C182" s="85">
        <v>1975.5614955199999</v>
      </c>
      <c r="D182" s="86">
        <v>48365</v>
      </c>
    </row>
    <row r="183" spans="2:4">
      <c r="B183" t="s">
        <v>2348</v>
      </c>
      <c r="C183" s="85">
        <v>923.59205629999997</v>
      </c>
      <c r="D183" s="86">
        <v>48366</v>
      </c>
    </row>
    <row r="184" spans="2:4">
      <c r="B184" t="s">
        <v>2802</v>
      </c>
      <c r="C184" s="85">
        <v>763.54691635768529</v>
      </c>
      <c r="D184" s="86">
        <v>48395</v>
      </c>
    </row>
    <row r="185" spans="2:4">
      <c r="B185" t="s">
        <v>2296</v>
      </c>
      <c r="C185" s="85">
        <v>247.14777969679048</v>
      </c>
      <c r="D185" s="86">
        <v>48395</v>
      </c>
    </row>
    <row r="186" spans="2:4">
      <c r="B186" t="s">
        <v>2740</v>
      </c>
      <c r="C186" s="85">
        <v>514.59954568159992</v>
      </c>
      <c r="D186" s="86">
        <v>48446</v>
      </c>
    </row>
    <row r="187" spans="2:4">
      <c r="B187" t="s">
        <v>2746</v>
      </c>
      <c r="C187" s="85">
        <v>4.3979824000000001</v>
      </c>
      <c r="D187" s="86">
        <v>48446</v>
      </c>
    </row>
    <row r="188" spans="2:4">
      <c r="B188" t="s">
        <v>2358</v>
      </c>
      <c r="C188" s="85">
        <v>121.60675632</v>
      </c>
      <c r="D188" s="86">
        <v>48466</v>
      </c>
    </row>
    <row r="189" spans="2:4">
      <c r="B189" t="s">
        <v>2803</v>
      </c>
      <c r="C189" s="85">
        <v>113.04639015399999</v>
      </c>
      <c r="D189" s="86">
        <v>48466</v>
      </c>
    </row>
    <row r="190" spans="2:4">
      <c r="B190" t="s">
        <v>2811</v>
      </c>
      <c r="C190" s="85">
        <v>1573.8416509332546</v>
      </c>
      <c r="D190" s="86">
        <v>48669</v>
      </c>
    </row>
    <row r="191" spans="2:4">
      <c r="B191" t="s">
        <v>2814</v>
      </c>
      <c r="C191" s="85">
        <v>2391.3903388594172</v>
      </c>
      <c r="D191" s="86">
        <v>48693</v>
      </c>
    </row>
    <row r="192" spans="2:4">
      <c r="B192" t="s">
        <v>2710</v>
      </c>
      <c r="C192" s="85">
        <v>33.219049759999997</v>
      </c>
      <c r="D192" s="86">
        <v>48723</v>
      </c>
    </row>
    <row r="193" spans="2:4">
      <c r="B193" t="s">
        <v>2809</v>
      </c>
      <c r="C193" s="85">
        <v>840.08274331923064</v>
      </c>
      <c r="D193" s="86">
        <v>48757</v>
      </c>
    </row>
    <row r="194" spans="2:4">
      <c r="B194" t="s">
        <v>2246</v>
      </c>
      <c r="C194" s="85">
        <v>1042.8151097290261</v>
      </c>
      <c r="D194" s="86">
        <v>48760</v>
      </c>
    </row>
    <row r="195" spans="2:4">
      <c r="B195" t="s">
        <v>2818</v>
      </c>
      <c r="C195" s="85">
        <v>3509.7049360999995</v>
      </c>
      <c r="D195" s="86">
        <v>48781</v>
      </c>
    </row>
    <row r="196" spans="2:4">
      <c r="B196" t="s">
        <v>2804</v>
      </c>
      <c r="C196" s="85">
        <v>1060.6147358399996</v>
      </c>
      <c r="D196" s="86">
        <v>48914</v>
      </c>
    </row>
    <row r="197" spans="2:4">
      <c r="B197" t="s">
        <v>2768</v>
      </c>
      <c r="C197" s="85">
        <v>481.12618806720002</v>
      </c>
      <c r="D197" s="86">
        <v>48942</v>
      </c>
    </row>
    <row r="198" spans="2:4">
      <c r="B198" t="s">
        <v>2779</v>
      </c>
      <c r="C198" s="85">
        <v>338.68833055839997</v>
      </c>
      <c r="D198" s="86">
        <v>48942</v>
      </c>
    </row>
    <row r="199" spans="2:4">
      <c r="B199" t="s">
        <v>2817</v>
      </c>
      <c r="C199" s="85">
        <v>6.7498060505341329</v>
      </c>
      <c r="D199" s="86">
        <v>48944</v>
      </c>
    </row>
    <row r="200" spans="2:4">
      <c r="B200" t="s">
        <v>2578</v>
      </c>
      <c r="C200" s="85">
        <v>20.951188120311674</v>
      </c>
      <c r="D200" s="86">
        <v>49126</v>
      </c>
    </row>
    <row r="201" spans="2:4">
      <c r="B201" t="s">
        <v>2576</v>
      </c>
      <c r="C201" s="85">
        <v>1953.6258920361495</v>
      </c>
      <c r="D201" s="86">
        <v>49126</v>
      </c>
    </row>
    <row r="202" spans="2:4">
      <c r="B202" t="s">
        <v>2815</v>
      </c>
      <c r="C202" s="85">
        <v>5.9667702794172004E-7</v>
      </c>
      <c r="D202" s="86">
        <v>49337</v>
      </c>
    </row>
    <row r="203" spans="2:4">
      <c r="B203" t="s">
        <v>2366</v>
      </c>
      <c r="C203" s="85">
        <v>2167.5502719999999</v>
      </c>
      <c r="D203" s="86">
        <v>49405</v>
      </c>
    </row>
    <row r="204" spans="2:4">
      <c r="B204" t="s">
        <v>2794</v>
      </c>
      <c r="C204" s="85">
        <v>1305.1203299260001</v>
      </c>
      <c r="D204" s="86">
        <v>49427</v>
      </c>
    </row>
    <row r="205" spans="2:4">
      <c r="B205" t="s">
        <v>2703</v>
      </c>
      <c r="C205" s="85">
        <v>466.91786373299999</v>
      </c>
      <c r="D205" s="86">
        <v>50041</v>
      </c>
    </row>
    <row r="206" spans="2:4">
      <c r="B206" t="s">
        <v>2762</v>
      </c>
      <c r="C206" s="85">
        <v>1043.4477355159997</v>
      </c>
      <c r="D206" s="86">
        <v>50678</v>
      </c>
    </row>
    <row r="207" spans="2:4">
      <c r="B207" t="s">
        <v>2799</v>
      </c>
      <c r="C207" s="85">
        <v>438.48584253417221</v>
      </c>
      <c r="D207" s="86">
        <v>50678</v>
      </c>
    </row>
    <row r="208" spans="2:4">
      <c r="B208" t="s">
        <v>2812</v>
      </c>
      <c r="C208" s="85">
        <v>1234.84485632</v>
      </c>
      <c r="D208" s="86">
        <v>50678</v>
      </c>
    </row>
    <row r="209" spans="2:4">
      <c r="B209" t="s">
        <v>2816</v>
      </c>
      <c r="C209" s="85">
        <v>1567.3475960504907</v>
      </c>
      <c r="D209" s="86">
        <v>50678</v>
      </c>
    </row>
    <row r="210" spans="2:4">
      <c r="B210"/>
      <c r="C210" s="85"/>
      <c r="D210"/>
    </row>
    <row r="211" spans="2:4">
      <c r="B211"/>
      <c r="C211" s="85"/>
      <c r="D211"/>
    </row>
  </sheetData>
  <sortState xmlns:xlrd2="http://schemas.microsoft.com/office/spreadsheetml/2017/richdata2" ref="B58:D209">
    <sortCondition ref="D58:D209"/>
  </sortState>
  <mergeCells count="1">
    <mergeCell ref="B7:D7"/>
  </mergeCells>
  <dataValidations count="1">
    <dataValidation allowBlank="1" showInputMessage="1" showErrorMessage="1" sqref="C1:C4 B212:D1048576 E58:XFD1048576 A5:XFD57 A58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2664</v>
      </c>
    </row>
    <row r="3" spans="2:18" s="1" customFormat="1">
      <c r="B3" s="2" t="s">
        <v>2</v>
      </c>
      <c r="C3" s="26" t="s">
        <v>2665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7" t="s">
        <v>172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2664</v>
      </c>
    </row>
    <row r="3" spans="2:18" s="1" customFormat="1">
      <c r="B3" s="2" t="s">
        <v>2</v>
      </c>
      <c r="C3" s="26" t="s">
        <v>2665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7" t="s">
        <v>176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2006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2007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6" workbookViewId="0">
      <selection activeCell="G61" sqref="G15:G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2664</v>
      </c>
    </row>
    <row r="3" spans="2:53" s="1" customFormat="1">
      <c r="B3" s="2" t="s">
        <v>2</v>
      </c>
      <c r="C3" s="26" t="s">
        <v>2665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53" ht="27.7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6.15</v>
      </c>
      <c r="I11" s="7"/>
      <c r="J11" s="7"/>
      <c r="K11" s="76">
        <v>3.5499999999999997E-2</v>
      </c>
      <c r="L11" s="75">
        <v>303522154.75999999</v>
      </c>
      <c r="M11" s="7"/>
      <c r="N11" s="75">
        <v>407.72783399999997</v>
      </c>
      <c r="O11" s="75">
        <v>276662.07897474314</v>
      </c>
      <c r="P11" s="7"/>
      <c r="Q11" s="76">
        <v>1</v>
      </c>
      <c r="R11" s="76">
        <v>0.2082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6.15</v>
      </c>
      <c r="K12" s="80">
        <v>3.5499999999999997E-2</v>
      </c>
      <c r="L12" s="81">
        <v>303451521.08999997</v>
      </c>
      <c r="N12" s="81">
        <v>407.72783399999997</v>
      </c>
      <c r="O12" s="81">
        <v>276461.95484768797</v>
      </c>
      <c r="Q12" s="80">
        <v>0.99929999999999997</v>
      </c>
      <c r="R12" s="80">
        <v>0.20799999999999999</v>
      </c>
    </row>
    <row r="13" spans="2:53">
      <c r="B13" s="79" t="s">
        <v>221</v>
      </c>
      <c r="C13" s="16"/>
      <c r="D13" s="16"/>
      <c r="H13" s="81">
        <v>5.24</v>
      </c>
      <c r="K13" s="80">
        <v>1.6E-2</v>
      </c>
      <c r="L13" s="81">
        <v>81294207.489999995</v>
      </c>
      <c r="N13" s="81">
        <v>0</v>
      </c>
      <c r="O13" s="81">
        <v>86409.655356623</v>
      </c>
      <c r="Q13" s="80">
        <v>0.31230000000000002</v>
      </c>
      <c r="R13" s="80">
        <v>6.5000000000000002E-2</v>
      </c>
    </row>
    <row r="14" spans="2:53">
      <c r="B14" s="79" t="s">
        <v>222</v>
      </c>
      <c r="C14" s="16"/>
      <c r="D14" s="16"/>
      <c r="H14" s="81">
        <v>5.24</v>
      </c>
      <c r="K14" s="80">
        <v>1.6E-2</v>
      </c>
      <c r="L14" s="81">
        <v>81294207.489999995</v>
      </c>
      <c r="N14" s="81">
        <v>0</v>
      </c>
      <c r="O14" s="81">
        <v>86409.655356623</v>
      </c>
      <c r="Q14" s="80">
        <v>0.31230000000000002</v>
      </c>
      <c r="R14" s="80">
        <v>6.5000000000000002E-2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153190.62</v>
      </c>
      <c r="M15" s="77">
        <v>140.66999999999999</v>
      </c>
      <c r="N15" s="77">
        <v>0</v>
      </c>
      <c r="O15" s="77">
        <v>215.49324515399999</v>
      </c>
      <c r="P15" s="78">
        <v>0</v>
      </c>
      <c r="Q15" s="78">
        <v>8.0000000000000004E-4</v>
      </c>
      <c r="R15" s="78">
        <v>2.0000000000000001E-4</v>
      </c>
    </row>
    <row r="16" spans="2:53">
      <c r="B16" t="s">
        <v>226</v>
      </c>
      <c r="C16" t="s">
        <v>227</v>
      </c>
      <c r="D16" t="s">
        <v>100</v>
      </c>
      <c r="E16" t="s">
        <v>225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8025561.2800000003</v>
      </c>
      <c r="M16" s="77">
        <v>109.59</v>
      </c>
      <c r="N16" s="77">
        <v>0</v>
      </c>
      <c r="O16" s="77">
        <v>8795.2126067520003</v>
      </c>
      <c r="P16" s="78">
        <v>4.0000000000000002E-4</v>
      </c>
      <c r="Q16" s="78">
        <v>3.1800000000000002E-2</v>
      </c>
      <c r="R16" s="78">
        <v>6.6E-3</v>
      </c>
    </row>
    <row r="17" spans="2:18">
      <c r="B17" t="s">
        <v>228</v>
      </c>
      <c r="C17" t="s">
        <v>229</v>
      </c>
      <c r="D17" t="s">
        <v>100</v>
      </c>
      <c r="E17" t="s">
        <v>225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622838.59</v>
      </c>
      <c r="M17" s="77">
        <v>100.01</v>
      </c>
      <c r="N17" s="77">
        <v>0</v>
      </c>
      <c r="O17" s="77">
        <v>622.90087385899994</v>
      </c>
      <c r="P17" s="78">
        <v>0</v>
      </c>
      <c r="Q17" s="78">
        <v>2.3E-3</v>
      </c>
      <c r="R17" s="78">
        <v>5.0000000000000001E-4</v>
      </c>
    </row>
    <row r="18" spans="2:18">
      <c r="B18" t="s">
        <v>230</v>
      </c>
      <c r="C18" t="s">
        <v>231</v>
      </c>
      <c r="D18" t="s">
        <v>100</v>
      </c>
      <c r="E18" t="s">
        <v>225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124499.01</v>
      </c>
      <c r="M18" s="77">
        <v>114.81</v>
      </c>
      <c r="N18" s="77">
        <v>0</v>
      </c>
      <c r="O18" s="77">
        <v>142.937313381</v>
      </c>
      <c r="P18" s="78">
        <v>0</v>
      </c>
      <c r="Q18" s="78">
        <v>5.0000000000000001E-4</v>
      </c>
      <c r="R18" s="78">
        <v>1E-4</v>
      </c>
    </row>
    <row r="19" spans="2:18">
      <c r="B19" t="s">
        <v>232</v>
      </c>
      <c r="C19" t="s">
        <v>233</v>
      </c>
      <c r="D19" t="s">
        <v>100</v>
      </c>
      <c r="E19" t="s">
        <v>225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12761363.720000001</v>
      </c>
      <c r="M19" s="77">
        <v>110.36</v>
      </c>
      <c r="N19" s="77">
        <v>0</v>
      </c>
      <c r="O19" s="77">
        <v>14083.441001392001</v>
      </c>
      <c r="P19" s="78">
        <v>5.9999999999999995E-4</v>
      </c>
      <c r="Q19" s="78">
        <v>5.0900000000000001E-2</v>
      </c>
      <c r="R19" s="78">
        <v>1.06E-2</v>
      </c>
    </row>
    <row r="20" spans="2:18">
      <c r="B20" t="s">
        <v>234</v>
      </c>
      <c r="C20" t="s">
        <v>235</v>
      </c>
      <c r="D20" t="s">
        <v>100</v>
      </c>
      <c r="E20" t="s">
        <v>225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14819482.470000001</v>
      </c>
      <c r="M20" s="77">
        <v>99.42</v>
      </c>
      <c r="N20" s="77">
        <v>0</v>
      </c>
      <c r="O20" s="77">
        <v>14733.529471674001</v>
      </c>
      <c r="P20" s="78">
        <v>8.0000000000000004E-4</v>
      </c>
      <c r="Q20" s="78">
        <v>5.33E-2</v>
      </c>
      <c r="R20" s="78">
        <v>1.11E-2</v>
      </c>
    </row>
    <row r="21" spans="2:18">
      <c r="B21" t="s">
        <v>236</v>
      </c>
      <c r="C21" t="s">
        <v>237</v>
      </c>
      <c r="D21" t="s">
        <v>100</v>
      </c>
      <c r="E21" t="s">
        <v>225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2116091.38</v>
      </c>
      <c r="M21" s="77">
        <v>82.95</v>
      </c>
      <c r="N21" s="77">
        <v>0</v>
      </c>
      <c r="O21" s="77">
        <v>1755.2977997099999</v>
      </c>
      <c r="P21" s="78">
        <v>2.0000000000000001E-4</v>
      </c>
      <c r="Q21" s="78">
        <v>6.3E-3</v>
      </c>
      <c r="R21" s="78">
        <v>1.2999999999999999E-3</v>
      </c>
    </row>
    <row r="22" spans="2:18">
      <c r="B22" t="s">
        <v>238</v>
      </c>
      <c r="C22" t="s">
        <v>239</v>
      </c>
      <c r="D22" t="s">
        <v>100</v>
      </c>
      <c r="E22" t="s">
        <v>225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1115068.26</v>
      </c>
      <c r="M22" s="77">
        <v>141.94</v>
      </c>
      <c r="N22" s="77">
        <v>0</v>
      </c>
      <c r="O22" s="77">
        <v>1582.727888244</v>
      </c>
      <c r="P22" s="78">
        <v>1E-4</v>
      </c>
      <c r="Q22" s="78">
        <v>5.7000000000000002E-3</v>
      </c>
      <c r="R22" s="78">
        <v>1.1999999999999999E-3</v>
      </c>
    </row>
    <row r="23" spans="2:18">
      <c r="B23" t="s">
        <v>240</v>
      </c>
      <c r="C23" t="s">
        <v>241</v>
      </c>
      <c r="D23" t="s">
        <v>100</v>
      </c>
      <c r="E23" t="s">
        <v>225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748590.46</v>
      </c>
      <c r="M23" s="77">
        <v>172.93</v>
      </c>
      <c r="N23" s="77">
        <v>0</v>
      </c>
      <c r="O23" s="77">
        <v>1294.5374824779999</v>
      </c>
      <c r="P23" s="78">
        <v>0</v>
      </c>
      <c r="Q23" s="78">
        <v>4.7000000000000002E-3</v>
      </c>
      <c r="R23" s="78">
        <v>1E-3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17093842.890000001</v>
      </c>
      <c r="M24" s="77">
        <v>105.57</v>
      </c>
      <c r="N24" s="77">
        <v>0</v>
      </c>
      <c r="O24" s="77">
        <v>18045.969938973001</v>
      </c>
      <c r="P24" s="78">
        <v>8.0000000000000004E-4</v>
      </c>
      <c r="Q24" s="78">
        <v>6.5199999999999994E-2</v>
      </c>
      <c r="R24" s="78">
        <v>1.3599999999999999E-2</v>
      </c>
    </row>
    <row r="25" spans="2:18">
      <c r="B25" t="s">
        <v>244</v>
      </c>
      <c r="C25" t="s">
        <v>245</v>
      </c>
      <c r="D25" t="s">
        <v>100</v>
      </c>
      <c r="E25" t="s">
        <v>225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21507823.27</v>
      </c>
      <c r="M25" s="77">
        <v>106.72</v>
      </c>
      <c r="N25" s="77">
        <v>0</v>
      </c>
      <c r="O25" s="77">
        <v>22953.148993743998</v>
      </c>
      <c r="P25" s="78">
        <v>1.1000000000000001E-3</v>
      </c>
      <c r="Q25" s="78">
        <v>8.3000000000000004E-2</v>
      </c>
      <c r="R25" s="78">
        <v>1.7299999999999999E-2</v>
      </c>
    </row>
    <row r="26" spans="2:18">
      <c r="B26" t="s">
        <v>246</v>
      </c>
      <c r="C26" t="s">
        <v>247</v>
      </c>
      <c r="D26" t="s">
        <v>100</v>
      </c>
      <c r="E26" t="s">
        <v>225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2205855.54</v>
      </c>
      <c r="M26" s="77">
        <v>99.03</v>
      </c>
      <c r="N26" s="77">
        <v>0</v>
      </c>
      <c r="O26" s="77">
        <v>2184.4587412619999</v>
      </c>
      <c r="P26" s="78">
        <v>0</v>
      </c>
      <c r="Q26" s="78">
        <v>7.9000000000000008E-3</v>
      </c>
      <c r="R26" s="78">
        <v>1.6000000000000001E-3</v>
      </c>
    </row>
    <row r="27" spans="2:18">
      <c r="B27" s="79" t="s">
        <v>248</v>
      </c>
      <c r="C27" s="16"/>
      <c r="D27" s="16"/>
      <c r="H27" s="81">
        <v>6.56</v>
      </c>
      <c r="K27" s="80">
        <v>4.4299999999999999E-2</v>
      </c>
      <c r="L27" s="81">
        <v>222157313.59999999</v>
      </c>
      <c r="N27" s="81">
        <v>407.72783399999997</v>
      </c>
      <c r="O27" s="81">
        <v>190052.299491065</v>
      </c>
      <c r="Q27" s="80">
        <v>0.68689999999999996</v>
      </c>
      <c r="R27" s="80">
        <v>0.14299999999999999</v>
      </c>
    </row>
    <row r="28" spans="2:18">
      <c r="B28" s="79" t="s">
        <v>249</v>
      </c>
      <c r="C28" s="16"/>
      <c r="D28" s="16"/>
      <c r="H28" s="81">
        <v>0.5</v>
      </c>
      <c r="K28" s="80">
        <v>4.7899999999999998E-2</v>
      </c>
      <c r="L28" s="81">
        <v>47226151.57</v>
      </c>
      <c r="N28" s="81">
        <v>0</v>
      </c>
      <c r="O28" s="81">
        <v>46136.791395916</v>
      </c>
      <c r="Q28" s="80">
        <v>0.1668</v>
      </c>
      <c r="R28" s="80">
        <v>3.4700000000000002E-2</v>
      </c>
    </row>
    <row r="29" spans="2:18">
      <c r="B29" t="s">
        <v>250</v>
      </c>
      <c r="C29" t="s">
        <v>251</v>
      </c>
      <c r="D29" t="s">
        <v>100</v>
      </c>
      <c r="E29" t="s">
        <v>225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5033533.57</v>
      </c>
      <c r="M29" s="77">
        <v>97.64</v>
      </c>
      <c r="N29" s="77">
        <v>0</v>
      </c>
      <c r="O29" s="77">
        <v>4914.7421777480004</v>
      </c>
      <c r="P29" s="78">
        <v>2.9999999999999997E-4</v>
      </c>
      <c r="Q29" s="78">
        <v>1.78E-2</v>
      </c>
      <c r="R29" s="78">
        <v>3.7000000000000002E-3</v>
      </c>
    </row>
    <row r="30" spans="2:18">
      <c r="B30" t="s">
        <v>252</v>
      </c>
      <c r="C30" t="s">
        <v>253</v>
      </c>
      <c r="D30" t="s">
        <v>100</v>
      </c>
      <c r="E30" t="s">
        <v>225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7180361.2800000003</v>
      </c>
      <c r="M30" s="77">
        <v>98.78</v>
      </c>
      <c r="N30" s="77">
        <v>0</v>
      </c>
      <c r="O30" s="77">
        <v>7092.7608723840003</v>
      </c>
      <c r="P30" s="78">
        <v>2.0000000000000001E-4</v>
      </c>
      <c r="Q30" s="78">
        <v>2.5600000000000001E-2</v>
      </c>
      <c r="R30" s="78">
        <v>5.3E-3</v>
      </c>
    </row>
    <row r="31" spans="2:18">
      <c r="B31" t="s">
        <v>254</v>
      </c>
      <c r="C31" t="s">
        <v>255</v>
      </c>
      <c r="D31" t="s">
        <v>100</v>
      </c>
      <c r="E31" t="s">
        <v>225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8557990.7599999998</v>
      </c>
      <c r="M31" s="77">
        <v>98.33</v>
      </c>
      <c r="N31" s="77">
        <v>0</v>
      </c>
      <c r="O31" s="77">
        <v>8415.0723143079995</v>
      </c>
      <c r="P31" s="78">
        <v>2.9999999999999997E-4</v>
      </c>
      <c r="Q31" s="78">
        <v>3.04E-2</v>
      </c>
      <c r="R31" s="78">
        <v>6.3E-3</v>
      </c>
    </row>
    <row r="32" spans="2:18">
      <c r="B32" t="s">
        <v>256</v>
      </c>
      <c r="C32" t="s">
        <v>257</v>
      </c>
      <c r="D32" t="s">
        <v>100</v>
      </c>
      <c r="E32" t="s">
        <v>225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10917295.35</v>
      </c>
      <c r="M32" s="77">
        <v>97.97</v>
      </c>
      <c r="N32" s="77">
        <v>0</v>
      </c>
      <c r="O32" s="77">
        <v>10695.674254395</v>
      </c>
      <c r="P32" s="78">
        <v>4.0000000000000002E-4</v>
      </c>
      <c r="Q32" s="78">
        <v>3.8699999999999998E-2</v>
      </c>
      <c r="R32" s="78">
        <v>8.0000000000000002E-3</v>
      </c>
    </row>
    <row r="33" spans="2:18">
      <c r="B33" t="s">
        <v>258</v>
      </c>
      <c r="C33" t="s">
        <v>259</v>
      </c>
      <c r="D33" t="s">
        <v>100</v>
      </c>
      <c r="E33" t="s">
        <v>225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871747.57</v>
      </c>
      <c r="M33" s="77">
        <v>96.05</v>
      </c>
      <c r="N33" s="77">
        <v>0</v>
      </c>
      <c r="O33" s="77">
        <v>837.31354098500003</v>
      </c>
      <c r="P33" s="78">
        <v>0</v>
      </c>
      <c r="Q33" s="78">
        <v>3.0000000000000001E-3</v>
      </c>
      <c r="R33" s="78">
        <v>5.9999999999999995E-4</v>
      </c>
    </row>
    <row r="34" spans="2:18">
      <c r="B34" t="s">
        <v>260</v>
      </c>
      <c r="C34" t="s">
        <v>261</v>
      </c>
      <c r="D34" t="s">
        <v>100</v>
      </c>
      <c r="E34" t="s">
        <v>225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3486795.19</v>
      </c>
      <c r="M34" s="77">
        <v>95.72</v>
      </c>
      <c r="N34" s="77">
        <v>0</v>
      </c>
      <c r="O34" s="77">
        <v>3337.560355868</v>
      </c>
      <c r="P34" s="78">
        <v>2.0000000000000001E-4</v>
      </c>
      <c r="Q34" s="78">
        <v>1.21E-2</v>
      </c>
      <c r="R34" s="78">
        <v>2.5000000000000001E-3</v>
      </c>
    </row>
    <row r="35" spans="2:18">
      <c r="B35" t="s">
        <v>262</v>
      </c>
      <c r="C35" t="s">
        <v>263</v>
      </c>
      <c r="D35" t="s">
        <v>100</v>
      </c>
      <c r="E35" t="s">
        <v>225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805.32</v>
      </c>
      <c r="M35" s="77">
        <v>99.15</v>
      </c>
      <c r="N35" s="77">
        <v>0</v>
      </c>
      <c r="O35" s="77">
        <v>0.79847478000000005</v>
      </c>
      <c r="P35" s="78">
        <v>0</v>
      </c>
      <c r="Q35" s="78">
        <v>0</v>
      </c>
      <c r="R35" s="78">
        <v>0</v>
      </c>
    </row>
    <row r="36" spans="2:18">
      <c r="B36" t="s">
        <v>264</v>
      </c>
      <c r="C36" t="s">
        <v>265</v>
      </c>
      <c r="D36" t="s">
        <v>100</v>
      </c>
      <c r="E36" t="s">
        <v>225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5127707.6100000003</v>
      </c>
      <c r="M36" s="77">
        <v>97.2</v>
      </c>
      <c r="N36" s="77">
        <v>0</v>
      </c>
      <c r="O36" s="77">
        <v>4984.1317969199999</v>
      </c>
      <c r="P36" s="78">
        <v>2.9999999999999997E-4</v>
      </c>
      <c r="Q36" s="78">
        <v>1.7999999999999999E-2</v>
      </c>
      <c r="R36" s="78">
        <v>3.8E-3</v>
      </c>
    </row>
    <row r="37" spans="2:18">
      <c r="B37" t="s">
        <v>266</v>
      </c>
      <c r="C37" t="s">
        <v>267</v>
      </c>
      <c r="D37" t="s">
        <v>100</v>
      </c>
      <c r="E37" t="s">
        <v>225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6049914.9199999999</v>
      </c>
      <c r="M37" s="77">
        <v>96.84</v>
      </c>
      <c r="N37" s="77">
        <v>0</v>
      </c>
      <c r="O37" s="77">
        <v>5858.7376085280002</v>
      </c>
      <c r="P37" s="78">
        <v>2.9999999999999997E-4</v>
      </c>
      <c r="Q37" s="78">
        <v>2.12E-2</v>
      </c>
      <c r="R37" s="78">
        <v>4.4000000000000003E-3</v>
      </c>
    </row>
    <row r="38" spans="2:18">
      <c r="B38" s="79" t="s">
        <v>268</v>
      </c>
      <c r="C38" s="16"/>
      <c r="D38" s="16"/>
      <c r="H38" s="81">
        <v>8.5</v>
      </c>
      <c r="K38" s="80">
        <v>4.3200000000000002E-2</v>
      </c>
      <c r="L38" s="81">
        <v>174931162.03</v>
      </c>
      <c r="N38" s="81">
        <v>407.72783399999997</v>
      </c>
      <c r="O38" s="81">
        <v>143915.50809514901</v>
      </c>
      <c r="Q38" s="80">
        <v>0.5202</v>
      </c>
      <c r="R38" s="80">
        <v>0.10829999999999999</v>
      </c>
    </row>
    <row r="39" spans="2:18">
      <c r="B39" t="s">
        <v>269</v>
      </c>
      <c r="C39" t="s">
        <v>270</v>
      </c>
      <c r="D39" t="s">
        <v>100</v>
      </c>
      <c r="E39" t="s">
        <v>225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18171056.190000001</v>
      </c>
      <c r="M39" s="77">
        <v>91.16</v>
      </c>
      <c r="N39" s="77">
        <v>407.72783399999997</v>
      </c>
      <c r="O39" s="77">
        <v>16972.462656804</v>
      </c>
      <c r="P39" s="78">
        <v>8.0000000000000004E-4</v>
      </c>
      <c r="Q39" s="78">
        <v>6.13E-2</v>
      </c>
      <c r="R39" s="78">
        <v>1.2800000000000001E-2</v>
      </c>
    </row>
    <row r="40" spans="2:18">
      <c r="B40" t="s">
        <v>271</v>
      </c>
      <c r="C40" t="s">
        <v>272</v>
      </c>
      <c r="D40" t="s">
        <v>100</v>
      </c>
      <c r="E40" t="s">
        <v>225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1081081.77</v>
      </c>
      <c r="M40" s="77">
        <v>91.2</v>
      </c>
      <c r="N40" s="77">
        <v>0</v>
      </c>
      <c r="O40" s="77">
        <v>985.94657424000002</v>
      </c>
      <c r="P40" s="78">
        <v>1E-4</v>
      </c>
      <c r="Q40" s="78">
        <v>3.5999999999999999E-3</v>
      </c>
      <c r="R40" s="78">
        <v>6.9999999999999999E-4</v>
      </c>
    </row>
    <row r="41" spans="2:18">
      <c r="B41" t="s">
        <v>273</v>
      </c>
      <c r="C41" t="s">
        <v>274</v>
      </c>
      <c r="D41" t="s">
        <v>100</v>
      </c>
      <c r="E41" t="s">
        <v>225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11455314.1</v>
      </c>
      <c r="M41" s="77">
        <v>99.4</v>
      </c>
      <c r="N41" s="77">
        <v>0</v>
      </c>
      <c r="O41" s="77">
        <v>11386.5822154</v>
      </c>
      <c r="P41" s="78">
        <v>2.5999999999999999E-3</v>
      </c>
      <c r="Q41" s="78">
        <v>4.1200000000000001E-2</v>
      </c>
      <c r="R41" s="78">
        <v>8.6E-3</v>
      </c>
    </row>
    <row r="42" spans="2:18">
      <c r="B42" t="s">
        <v>275</v>
      </c>
      <c r="C42" t="s">
        <v>276</v>
      </c>
      <c r="D42" t="s">
        <v>100</v>
      </c>
      <c r="E42" t="s">
        <v>225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7058429.5099999998</v>
      </c>
      <c r="M42" s="77">
        <v>93.59</v>
      </c>
      <c r="N42" s="77">
        <v>0</v>
      </c>
      <c r="O42" s="77">
        <v>6605.9841784090004</v>
      </c>
      <c r="P42" s="78">
        <v>2.9999999999999997E-4</v>
      </c>
      <c r="Q42" s="78">
        <v>2.3900000000000001E-2</v>
      </c>
      <c r="R42" s="78">
        <v>5.0000000000000001E-3</v>
      </c>
    </row>
    <row r="43" spans="2:18">
      <c r="B43" t="s">
        <v>277</v>
      </c>
      <c r="C43" t="s">
        <v>278</v>
      </c>
      <c r="D43" t="s">
        <v>100</v>
      </c>
      <c r="E43" t="s">
        <v>225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8080500.7999999998</v>
      </c>
      <c r="M43" s="77">
        <v>91.42</v>
      </c>
      <c r="N43" s="77">
        <v>0</v>
      </c>
      <c r="O43" s="77">
        <v>7387.1938313600003</v>
      </c>
      <c r="P43" s="78">
        <v>2.9999999999999997E-4</v>
      </c>
      <c r="Q43" s="78">
        <v>2.6700000000000002E-2</v>
      </c>
      <c r="R43" s="78">
        <v>5.5999999999999999E-3</v>
      </c>
    </row>
    <row r="44" spans="2:18">
      <c r="B44" t="s">
        <v>279</v>
      </c>
      <c r="C44" t="s">
        <v>280</v>
      </c>
      <c r="D44" t="s">
        <v>100</v>
      </c>
      <c r="E44" t="s">
        <v>225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7555.34</v>
      </c>
      <c r="M44" s="77">
        <v>95.09</v>
      </c>
      <c r="N44" s="77">
        <v>0</v>
      </c>
      <c r="O44" s="77">
        <v>7.1843728059999998</v>
      </c>
      <c r="P44" s="78">
        <v>0</v>
      </c>
      <c r="Q44" s="78">
        <v>0</v>
      </c>
      <c r="R44" s="78">
        <v>0</v>
      </c>
    </row>
    <row r="45" spans="2:18">
      <c r="B45" t="s">
        <v>281</v>
      </c>
      <c r="C45" t="s">
        <v>282</v>
      </c>
      <c r="D45" t="s">
        <v>100</v>
      </c>
      <c r="E45" t="s">
        <v>225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12666888.189999999</v>
      </c>
      <c r="M45" s="77">
        <v>74.349999999999994</v>
      </c>
      <c r="N45" s="77">
        <v>0</v>
      </c>
      <c r="O45" s="77">
        <v>9417.8313692650008</v>
      </c>
      <c r="P45" s="78">
        <v>1.8E-3</v>
      </c>
      <c r="Q45" s="78">
        <v>3.4000000000000002E-2</v>
      </c>
      <c r="R45" s="78">
        <v>7.1000000000000004E-3</v>
      </c>
    </row>
    <row r="46" spans="2:18">
      <c r="B46" t="s">
        <v>283</v>
      </c>
      <c r="C46" t="s">
        <v>284</v>
      </c>
      <c r="D46" t="s">
        <v>100</v>
      </c>
      <c r="E46" t="s">
        <v>225</v>
      </c>
      <c r="G46"/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0.03</v>
      </c>
      <c r="M46" s="77">
        <v>111</v>
      </c>
      <c r="N46" s="77">
        <v>0</v>
      </c>
      <c r="O46" s="77">
        <v>3.3300000000000003E-5</v>
      </c>
      <c r="P46" s="78">
        <v>0</v>
      </c>
      <c r="Q46" s="78">
        <v>0</v>
      </c>
      <c r="R46" s="78">
        <v>0</v>
      </c>
    </row>
    <row r="47" spans="2:18">
      <c r="B47" t="s">
        <v>285</v>
      </c>
      <c r="C47" t="s">
        <v>286</v>
      </c>
      <c r="D47" t="s">
        <v>100</v>
      </c>
      <c r="E47" t="s">
        <v>225</v>
      </c>
      <c r="G47"/>
      <c r="H47" s="77">
        <v>0.51</v>
      </c>
      <c r="I47" t="s">
        <v>102</v>
      </c>
      <c r="J47" s="78">
        <v>3.7499999999999999E-2</v>
      </c>
      <c r="K47" s="78">
        <v>4.3999999999999997E-2</v>
      </c>
      <c r="L47" s="77">
        <v>1682.29</v>
      </c>
      <c r="M47" s="77">
        <v>101.56</v>
      </c>
      <c r="N47" s="77">
        <v>0</v>
      </c>
      <c r="O47" s="77">
        <v>1.708533724</v>
      </c>
      <c r="P47" s="78">
        <v>0</v>
      </c>
      <c r="Q47" s="78">
        <v>0</v>
      </c>
      <c r="R47" s="78">
        <v>0</v>
      </c>
    </row>
    <row r="48" spans="2:18">
      <c r="B48" t="s">
        <v>287</v>
      </c>
      <c r="C48" t="s">
        <v>288</v>
      </c>
      <c r="D48" t="s">
        <v>100</v>
      </c>
      <c r="E48" t="s">
        <v>225</v>
      </c>
      <c r="G48"/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7601.09</v>
      </c>
      <c r="M48" s="77">
        <v>117.33</v>
      </c>
      <c r="N48" s="77">
        <v>0</v>
      </c>
      <c r="O48" s="77">
        <v>8.9183588969999992</v>
      </c>
      <c r="P48" s="78">
        <v>0</v>
      </c>
      <c r="Q48" s="78">
        <v>0</v>
      </c>
      <c r="R48" s="78">
        <v>0</v>
      </c>
    </row>
    <row r="49" spans="2:18">
      <c r="B49" t="s">
        <v>289</v>
      </c>
      <c r="C49" t="s">
        <v>290</v>
      </c>
      <c r="D49" t="s">
        <v>100</v>
      </c>
      <c r="E49" t="s">
        <v>225</v>
      </c>
      <c r="G49"/>
      <c r="H49" s="77">
        <v>1.0900000000000001</v>
      </c>
      <c r="I49" t="s">
        <v>102</v>
      </c>
      <c r="J49" s="78">
        <v>4.0000000000000001E-3</v>
      </c>
      <c r="K49" s="78">
        <v>4.5100000000000001E-2</v>
      </c>
      <c r="L49" s="77">
        <v>63369.38</v>
      </c>
      <c r="M49" s="77">
        <v>96.08</v>
      </c>
      <c r="N49" s="77">
        <v>0</v>
      </c>
      <c r="O49" s="77">
        <v>60.885300303999998</v>
      </c>
      <c r="P49" s="78">
        <v>0</v>
      </c>
      <c r="Q49" s="78">
        <v>2.0000000000000001E-4</v>
      </c>
      <c r="R49" s="78">
        <v>0</v>
      </c>
    </row>
    <row r="50" spans="2:18">
      <c r="B50" t="s">
        <v>291</v>
      </c>
      <c r="C50" t="s">
        <v>292</v>
      </c>
      <c r="D50" t="s">
        <v>100</v>
      </c>
      <c r="E50" t="s">
        <v>225</v>
      </c>
      <c r="G50"/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23973.52</v>
      </c>
      <c r="M50" s="77">
        <v>94.08</v>
      </c>
      <c r="N50" s="77">
        <v>0</v>
      </c>
      <c r="O50" s="77">
        <v>22.554287616</v>
      </c>
      <c r="P50" s="78">
        <v>0</v>
      </c>
      <c r="Q50" s="78">
        <v>1E-4</v>
      </c>
      <c r="R50" s="78">
        <v>0</v>
      </c>
    </row>
    <row r="51" spans="2:18">
      <c r="B51" t="s">
        <v>293</v>
      </c>
      <c r="C51" t="s">
        <v>294</v>
      </c>
      <c r="D51" t="s">
        <v>100</v>
      </c>
      <c r="E51" t="s">
        <v>225</v>
      </c>
      <c r="G51"/>
      <c r="H51" s="77">
        <v>6.28</v>
      </c>
      <c r="I51" t="s">
        <v>102</v>
      </c>
      <c r="J51" s="78">
        <v>0.01</v>
      </c>
      <c r="K51" s="78">
        <v>4.2700000000000002E-2</v>
      </c>
      <c r="L51" s="77">
        <v>31646523.829999998</v>
      </c>
      <c r="M51" s="77">
        <v>82.4</v>
      </c>
      <c r="N51" s="77">
        <v>0</v>
      </c>
      <c r="O51" s="77">
        <v>26076.735635919998</v>
      </c>
      <c r="P51" s="78">
        <v>1.2999999999999999E-3</v>
      </c>
      <c r="Q51" s="78">
        <v>9.4299999999999995E-2</v>
      </c>
      <c r="R51" s="78">
        <v>1.9599999999999999E-2</v>
      </c>
    </row>
    <row r="52" spans="2:18">
      <c r="B52" t="s">
        <v>295</v>
      </c>
      <c r="C52" t="s">
        <v>296</v>
      </c>
      <c r="D52" t="s">
        <v>100</v>
      </c>
      <c r="E52" t="s">
        <v>225</v>
      </c>
      <c r="G52"/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53320853.799999997</v>
      </c>
      <c r="M52" s="77">
        <v>79.739999999999995</v>
      </c>
      <c r="N52" s="77">
        <v>0</v>
      </c>
      <c r="O52" s="77">
        <v>42518.048820119999</v>
      </c>
      <c r="P52" s="78">
        <v>3.8E-3</v>
      </c>
      <c r="Q52" s="78">
        <v>0.1537</v>
      </c>
      <c r="R52" s="78">
        <v>3.2000000000000001E-2</v>
      </c>
    </row>
    <row r="53" spans="2:18">
      <c r="B53" t="s">
        <v>297</v>
      </c>
      <c r="C53" t="s">
        <v>298</v>
      </c>
      <c r="D53" t="s">
        <v>100</v>
      </c>
      <c r="E53" t="s">
        <v>225</v>
      </c>
      <c r="G53"/>
      <c r="H53" s="77">
        <v>0.17</v>
      </c>
      <c r="I53" t="s">
        <v>102</v>
      </c>
      <c r="J53" s="78">
        <v>1.4999999999999999E-2</v>
      </c>
      <c r="K53" s="78">
        <v>4.3999999999999997E-2</v>
      </c>
      <c r="L53" s="77">
        <v>66865.84</v>
      </c>
      <c r="M53" s="77">
        <v>100.76</v>
      </c>
      <c r="N53" s="77">
        <v>0</v>
      </c>
      <c r="O53" s="77">
        <v>67.374020384000005</v>
      </c>
      <c r="P53" s="78">
        <v>0</v>
      </c>
      <c r="Q53" s="78">
        <v>2.0000000000000001E-4</v>
      </c>
      <c r="R53" s="78">
        <v>1E-4</v>
      </c>
    </row>
    <row r="54" spans="2:18">
      <c r="B54" t="s">
        <v>299</v>
      </c>
      <c r="C54" t="s">
        <v>300</v>
      </c>
      <c r="D54" t="s">
        <v>100</v>
      </c>
      <c r="E54" t="s">
        <v>225</v>
      </c>
      <c r="G54"/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31279466.350000001</v>
      </c>
      <c r="M54" s="77">
        <v>71.599999999999994</v>
      </c>
      <c r="N54" s="77">
        <v>0</v>
      </c>
      <c r="O54" s="77">
        <v>22396.0979066</v>
      </c>
      <c r="P54" s="78">
        <v>1.6000000000000001E-3</v>
      </c>
      <c r="Q54" s="78">
        <v>8.1000000000000003E-2</v>
      </c>
      <c r="R54" s="78">
        <v>1.6899999999999998E-2</v>
      </c>
    </row>
    <row r="55" spans="2:18">
      <c r="B55" s="79" t="s">
        <v>301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209</v>
      </c>
      <c r="C56" t="s">
        <v>209</v>
      </c>
      <c r="D56" s="16"/>
      <c r="E56" t="s">
        <v>209</v>
      </c>
      <c r="H56" s="77">
        <v>0</v>
      </c>
      <c r="I56" t="s">
        <v>209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302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209</v>
      </c>
      <c r="C58" t="s">
        <v>209</v>
      </c>
      <c r="D58" s="16"/>
      <c r="E58" t="s">
        <v>209</v>
      </c>
      <c r="H58" s="77">
        <v>0</v>
      </c>
      <c r="I58" t="s">
        <v>209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218</v>
      </c>
      <c r="C59" s="16"/>
      <c r="D59" s="16"/>
      <c r="H59" s="81">
        <v>16.559999999999999</v>
      </c>
      <c r="K59" s="80">
        <v>6.2399999999999997E-2</v>
      </c>
      <c r="L59" s="81">
        <v>70633.67</v>
      </c>
      <c r="N59" s="81">
        <v>0</v>
      </c>
      <c r="O59" s="81">
        <v>200.12412705516101</v>
      </c>
      <c r="Q59" s="80">
        <v>6.9999999999999999E-4</v>
      </c>
      <c r="R59" s="80">
        <v>2.0000000000000001E-4</v>
      </c>
    </row>
    <row r="60" spans="2:18">
      <c r="B60" s="79" t="s">
        <v>303</v>
      </c>
      <c r="C60" s="16"/>
      <c r="D60" s="16"/>
      <c r="H60" s="81">
        <v>16.559999999999999</v>
      </c>
      <c r="K60" s="80">
        <v>6.2399999999999997E-2</v>
      </c>
      <c r="L60" s="81">
        <v>70633.67</v>
      </c>
      <c r="N60" s="81">
        <v>0</v>
      </c>
      <c r="O60" s="81">
        <v>200.12412705516101</v>
      </c>
      <c r="Q60" s="80">
        <v>6.9999999999999999E-4</v>
      </c>
      <c r="R60" s="80">
        <v>2.0000000000000001E-4</v>
      </c>
    </row>
    <row r="61" spans="2:18">
      <c r="B61" t="s">
        <v>304</v>
      </c>
      <c r="C61" t="s">
        <v>305</v>
      </c>
      <c r="D61" t="s">
        <v>123</v>
      </c>
      <c r="E61" t="s">
        <v>935</v>
      </c>
      <c r="F61" t="s">
        <v>2883</v>
      </c>
      <c r="G61"/>
      <c r="H61" s="77">
        <v>16.559999999999999</v>
      </c>
      <c r="I61" t="s">
        <v>106</v>
      </c>
      <c r="J61" s="78">
        <v>4.4999999999999998E-2</v>
      </c>
      <c r="K61" s="78">
        <v>6.2399999999999997E-2</v>
      </c>
      <c r="L61" s="77">
        <v>70633.67</v>
      </c>
      <c r="M61" s="77">
        <v>73.610499955757675</v>
      </c>
      <c r="N61" s="77">
        <v>0</v>
      </c>
      <c r="O61" s="77">
        <v>200.12412705516101</v>
      </c>
      <c r="P61" s="78">
        <v>1E-4</v>
      </c>
      <c r="Q61" s="78">
        <v>6.9999999999999999E-4</v>
      </c>
      <c r="R61" s="78">
        <v>2.0000000000000001E-4</v>
      </c>
    </row>
    <row r="62" spans="2:18">
      <c r="B62" s="79" t="s">
        <v>307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209</v>
      </c>
      <c r="C63" t="s">
        <v>209</v>
      </c>
      <c r="D63" s="16"/>
      <c r="E63" t="s">
        <v>209</v>
      </c>
      <c r="H63" s="77">
        <v>0</v>
      </c>
      <c r="I63" t="s">
        <v>209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308</v>
      </c>
      <c r="C64" s="16"/>
      <c r="D64" s="16"/>
    </row>
    <row r="65" spans="2:4">
      <c r="B65" t="s">
        <v>309</v>
      </c>
      <c r="C65" s="16"/>
      <c r="D65" s="16"/>
    </row>
    <row r="66" spans="2:4">
      <c r="B66" t="s">
        <v>310</v>
      </c>
      <c r="C66" s="16"/>
      <c r="D66" s="16"/>
    </row>
    <row r="67" spans="2:4">
      <c r="B67" t="s">
        <v>311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2664</v>
      </c>
    </row>
    <row r="3" spans="2:23" s="1" customFormat="1">
      <c r="B3" s="2" t="s">
        <v>2</v>
      </c>
      <c r="C3" s="26" t="s">
        <v>2665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17" t="s">
        <v>178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2006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2007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901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308</v>
      </c>
      <c r="D27" s="16"/>
    </row>
    <row r="28" spans="2:23">
      <c r="B28" t="s">
        <v>309</v>
      </c>
      <c r="D28" s="16"/>
    </row>
    <row r="29" spans="2:23">
      <c r="B29" t="s">
        <v>310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2664</v>
      </c>
    </row>
    <row r="3" spans="2:68" s="1" customFormat="1">
      <c r="B3" s="2" t="s">
        <v>2</v>
      </c>
      <c r="C3" s="26" t="s">
        <v>2665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12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BP6" s="19"/>
    </row>
    <row r="7" spans="2:68" ht="26.25" customHeight="1">
      <c r="B7" s="112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308</v>
      </c>
      <c r="C25" s="16"/>
      <c r="D25" s="16"/>
      <c r="E25" s="16"/>
      <c r="F25" s="16"/>
      <c r="G25" s="16"/>
    </row>
    <row r="26" spans="2:21">
      <c r="B26" t="s">
        <v>309</v>
      </c>
      <c r="C26" s="16"/>
      <c r="D26" s="16"/>
      <c r="E26" s="16"/>
      <c r="F26" s="16"/>
      <c r="G26" s="16"/>
    </row>
    <row r="27" spans="2:21">
      <c r="B27" t="s">
        <v>310</v>
      </c>
      <c r="C27" s="16"/>
      <c r="D27" s="16"/>
      <c r="E27" s="16"/>
      <c r="F27" s="16"/>
      <c r="G27" s="16"/>
    </row>
    <row r="28" spans="2:21">
      <c r="B28" t="s">
        <v>311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workbookViewId="0">
      <selection activeCell="L19" sqref="L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2664</v>
      </c>
    </row>
    <row r="3" spans="2:66" s="1" customFormat="1">
      <c r="B3" s="2" t="s">
        <v>2</v>
      </c>
      <c r="C3" s="26" t="s">
        <v>2665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66" ht="26.25" customHeight="1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4.5599999999999996</v>
      </c>
      <c r="L11" s="7"/>
      <c r="M11" s="7"/>
      <c r="N11" s="76">
        <v>4.6199999999999998E-2</v>
      </c>
      <c r="O11" s="75">
        <f>O12+O257</f>
        <v>255353690.02000001</v>
      </c>
      <c r="P11" s="33"/>
      <c r="Q11" s="75">
        <f t="shared" ref="Q11:R11" si="0">Q12+Q257</f>
        <v>1232.5576000000001</v>
      </c>
      <c r="R11" s="75">
        <f t="shared" si="0"/>
        <v>329605.46377655515</v>
      </c>
      <c r="S11" s="7"/>
      <c r="T11" s="76">
        <f>R11/$R$11</f>
        <v>1</v>
      </c>
      <c r="U11" s="76">
        <f>R11/'סכום נכסי הקרן'!$C$42</f>
        <v>0.24800448971641195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4.47</v>
      </c>
      <c r="N12" s="80">
        <v>3.9399999999999998E-2</v>
      </c>
      <c r="O12" s="81">
        <f>O13+O168+O250+O255</f>
        <v>239081266.89000002</v>
      </c>
      <c r="Q12" s="81">
        <f t="shared" ref="Q12:R12" si="1">Q13+Q168+Q250+Q255</f>
        <v>1232.5576000000001</v>
      </c>
      <c r="R12" s="81">
        <f t="shared" si="1"/>
        <v>270226.50518773787</v>
      </c>
      <c r="T12" s="80">
        <f t="shared" ref="T12:T75" si="2">R12/$R$11</f>
        <v>0.81984837900299123</v>
      </c>
      <c r="U12" s="80">
        <f>R12/'סכום נכסי הקרן'!$C$42</f>
        <v>0.20332607887946436</v>
      </c>
    </row>
    <row r="13" spans="2:66">
      <c r="B13" s="79" t="s">
        <v>312</v>
      </c>
      <c r="C13" s="16"/>
      <c r="D13" s="16"/>
      <c r="E13" s="16"/>
      <c r="F13" s="16"/>
      <c r="K13" s="81">
        <v>4.57</v>
      </c>
      <c r="N13" s="80">
        <v>3.5299999999999998E-2</v>
      </c>
      <c r="O13" s="81">
        <f>SUM(O14:O167)</f>
        <v>188745731.59</v>
      </c>
      <c r="Q13" s="81">
        <f t="shared" ref="Q13:R13" si="3">SUM(Q14:Q167)</f>
        <v>1027.2659500000002</v>
      </c>
      <c r="R13" s="81">
        <f t="shared" si="3"/>
        <v>223955.5217525429</v>
      </c>
      <c r="T13" s="80">
        <f t="shared" si="2"/>
        <v>0.67946544085314664</v>
      </c>
      <c r="U13" s="80">
        <f>R13/'סכום נכסי הקרן'!$C$42</f>
        <v>0.16851047993872154</v>
      </c>
    </row>
    <row r="14" spans="2:66">
      <c r="B14" t="s">
        <v>316</v>
      </c>
      <c r="C14" t="s">
        <v>317</v>
      </c>
      <c r="D14" t="s">
        <v>100</v>
      </c>
      <c r="E14" t="s">
        <v>123</v>
      </c>
      <c r="F14" t="s">
        <v>318</v>
      </c>
      <c r="G14" t="s">
        <v>319</v>
      </c>
      <c r="H14" t="s">
        <v>320</v>
      </c>
      <c r="I14" t="s">
        <v>149</v>
      </c>
      <c r="J14"/>
      <c r="K14" s="77">
        <v>1.73</v>
      </c>
      <c r="L14" t="s">
        <v>102</v>
      </c>
      <c r="M14" s="78">
        <v>8.3000000000000001E-3</v>
      </c>
      <c r="N14" s="78">
        <v>2.4400000000000002E-2</v>
      </c>
      <c r="O14" s="77">
        <v>0.03</v>
      </c>
      <c r="P14" s="77">
        <v>108.5</v>
      </c>
      <c r="Q14" s="77">
        <v>0</v>
      </c>
      <c r="R14" s="77">
        <v>3.2549999999999998E-5</v>
      </c>
      <c r="S14" s="78">
        <v>0</v>
      </c>
      <c r="T14" s="78">
        <f t="shared" si="2"/>
        <v>9.8754430909756302E-11</v>
      </c>
      <c r="U14" s="78">
        <f>R14/'סכום נכסי הקרן'!$C$42</f>
        <v>2.4491542245008771E-11</v>
      </c>
    </row>
    <row r="15" spans="2:66">
      <c r="B15" t="s">
        <v>321</v>
      </c>
      <c r="C15" t="s">
        <v>322</v>
      </c>
      <c r="D15" t="s">
        <v>100</v>
      </c>
      <c r="E15" t="s">
        <v>123</v>
      </c>
      <c r="F15" t="s">
        <v>323</v>
      </c>
      <c r="G15" t="s">
        <v>319</v>
      </c>
      <c r="H15" t="s">
        <v>320</v>
      </c>
      <c r="I15" t="s">
        <v>149</v>
      </c>
      <c r="J15"/>
      <c r="K15" s="77">
        <v>6.72</v>
      </c>
      <c r="L15" t="s">
        <v>102</v>
      </c>
      <c r="M15" s="78">
        <v>2E-3</v>
      </c>
      <c r="N15" s="78">
        <v>2.4199999999999999E-2</v>
      </c>
      <c r="O15" s="77">
        <v>246644.59</v>
      </c>
      <c r="P15" s="77">
        <v>96.35</v>
      </c>
      <c r="Q15" s="77">
        <v>0</v>
      </c>
      <c r="R15" s="77">
        <v>237.64206246500001</v>
      </c>
      <c r="S15" s="78">
        <v>2.9999999999999997E-4</v>
      </c>
      <c r="T15" s="78">
        <f t="shared" si="2"/>
        <v>7.2098945127348191E-4</v>
      </c>
      <c r="U15" s="78">
        <f>R15/'סכום נכסי הקרן'!$C$42</f>
        <v>1.7880862095399574E-4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323</v>
      </c>
      <c r="G16" t="s">
        <v>319</v>
      </c>
      <c r="H16" t="s">
        <v>320</v>
      </c>
      <c r="I16" t="s">
        <v>149</v>
      </c>
      <c r="J16"/>
      <c r="K16" s="77">
        <v>1</v>
      </c>
      <c r="L16" t="s">
        <v>102</v>
      </c>
      <c r="M16" s="78">
        <v>8.6E-3</v>
      </c>
      <c r="N16" s="78">
        <v>2.7099999999999999E-2</v>
      </c>
      <c r="O16" s="77">
        <v>0.02</v>
      </c>
      <c r="P16" s="77">
        <v>110.38</v>
      </c>
      <c r="Q16" s="77">
        <v>0</v>
      </c>
      <c r="R16" s="77">
        <v>2.2076E-5</v>
      </c>
      <c r="S16" s="78">
        <v>0</v>
      </c>
      <c r="T16" s="78">
        <f t="shared" si="2"/>
        <v>6.6977045061867285E-11</v>
      </c>
      <c r="U16" s="78">
        <f>R16/'סכום נכסי הקרן'!$C$42</f>
        <v>1.6610607883281526E-11</v>
      </c>
    </row>
    <row r="17" spans="2:21">
      <c r="B17" t="s">
        <v>326</v>
      </c>
      <c r="C17" t="s">
        <v>327</v>
      </c>
      <c r="D17" t="s">
        <v>100</v>
      </c>
      <c r="E17" t="s">
        <v>123</v>
      </c>
      <c r="F17" t="s">
        <v>323</v>
      </c>
      <c r="G17" t="s">
        <v>319</v>
      </c>
      <c r="H17" t="s">
        <v>320</v>
      </c>
      <c r="I17" t="s">
        <v>149</v>
      </c>
      <c r="J17"/>
      <c r="K17" s="77">
        <v>2.73</v>
      </c>
      <c r="L17" t="s">
        <v>102</v>
      </c>
      <c r="M17" s="78">
        <v>3.8E-3</v>
      </c>
      <c r="N17" s="78">
        <v>2.3800000000000002E-2</v>
      </c>
      <c r="O17" s="77">
        <v>1586110.88</v>
      </c>
      <c r="P17" s="77">
        <v>104.01</v>
      </c>
      <c r="Q17" s="77">
        <v>0</v>
      </c>
      <c r="R17" s="77">
        <v>1649.713926288</v>
      </c>
      <c r="S17" s="78">
        <v>5.0000000000000001E-4</v>
      </c>
      <c r="T17" s="78">
        <f t="shared" si="2"/>
        <v>5.0051170492925075E-3</v>
      </c>
      <c r="U17" s="78">
        <f>R17/'סכום נכסי הקרן'!$C$42</f>
        <v>1.2412914997807017E-3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330</v>
      </c>
      <c r="G18" t="s">
        <v>127</v>
      </c>
      <c r="H18" t="s">
        <v>206</v>
      </c>
      <c r="I18" t="s">
        <v>207</v>
      </c>
      <c r="J18"/>
      <c r="K18" s="77">
        <v>12.17</v>
      </c>
      <c r="L18" t="s">
        <v>102</v>
      </c>
      <c r="M18" s="78">
        <v>2.07E-2</v>
      </c>
      <c r="N18" s="78">
        <v>2.7099999999999999E-2</v>
      </c>
      <c r="O18" s="77">
        <v>4439827.8499999996</v>
      </c>
      <c r="P18" s="77">
        <v>102.43</v>
      </c>
      <c r="Q18" s="77">
        <v>0</v>
      </c>
      <c r="R18" s="77">
        <v>4547.7156667549998</v>
      </c>
      <c r="S18" s="78">
        <v>1.6000000000000001E-3</v>
      </c>
      <c r="T18" s="78">
        <f t="shared" si="2"/>
        <v>1.3797452307519907E-2</v>
      </c>
      <c r="U18" s="78">
        <f>R18/'סכום נכסי הקרן'!$C$42</f>
        <v>3.4218301189130051E-3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333</v>
      </c>
      <c r="G19" t="s">
        <v>334</v>
      </c>
      <c r="H19" t="s">
        <v>320</v>
      </c>
      <c r="I19" t="s">
        <v>149</v>
      </c>
      <c r="J19"/>
      <c r="K19" s="77">
        <v>2.14</v>
      </c>
      <c r="L19" t="s">
        <v>102</v>
      </c>
      <c r="M19" s="78">
        <v>8.3000000000000001E-3</v>
      </c>
      <c r="N19" s="78">
        <v>2.3599999999999999E-2</v>
      </c>
      <c r="O19" s="77">
        <v>0.03</v>
      </c>
      <c r="P19" s="77">
        <v>109</v>
      </c>
      <c r="Q19" s="77">
        <v>0</v>
      </c>
      <c r="R19" s="77">
        <v>3.2700000000000002E-5</v>
      </c>
      <c r="S19" s="78">
        <v>0</v>
      </c>
      <c r="T19" s="78">
        <f t="shared" si="2"/>
        <v>9.9209520453119245E-11</v>
      </c>
      <c r="U19" s="78">
        <f>R19/'סכום נכסי הקרן'!$C$42</f>
        <v>2.4604406494985772E-11</v>
      </c>
    </row>
    <row r="20" spans="2:21">
      <c r="B20" t="s">
        <v>335</v>
      </c>
      <c r="C20" t="s">
        <v>336</v>
      </c>
      <c r="D20" t="s">
        <v>100</v>
      </c>
      <c r="E20" t="s">
        <v>123</v>
      </c>
      <c r="F20" t="s">
        <v>337</v>
      </c>
      <c r="G20" t="s">
        <v>319</v>
      </c>
      <c r="H20" t="s">
        <v>320</v>
      </c>
      <c r="I20" t="s">
        <v>149</v>
      </c>
      <c r="J20"/>
      <c r="K20" s="77">
        <v>4.04</v>
      </c>
      <c r="L20" t="s">
        <v>102</v>
      </c>
      <c r="M20" s="78">
        <v>1E-3</v>
      </c>
      <c r="N20" s="78">
        <v>2.3699999999999999E-2</v>
      </c>
      <c r="O20" s="77">
        <v>0.02</v>
      </c>
      <c r="P20" s="77">
        <v>99.07</v>
      </c>
      <c r="Q20" s="77">
        <v>0</v>
      </c>
      <c r="R20" s="77">
        <v>1.9814E-5</v>
      </c>
      <c r="S20" s="78">
        <v>0</v>
      </c>
      <c r="T20" s="78">
        <f t="shared" si="2"/>
        <v>6.0114294747954272E-11</v>
      </c>
      <c r="U20" s="78">
        <f>R20/'סכום נכסי הקרן'!$C$42</f>
        <v>1.4908614993628382E-11</v>
      </c>
    </row>
    <row r="21" spans="2:21">
      <c r="B21" t="s">
        <v>338</v>
      </c>
      <c r="C21" t="s">
        <v>339</v>
      </c>
      <c r="D21" t="s">
        <v>100</v>
      </c>
      <c r="E21" t="s">
        <v>123</v>
      </c>
      <c r="F21" t="s">
        <v>337</v>
      </c>
      <c r="G21" t="s">
        <v>319</v>
      </c>
      <c r="H21" t="s">
        <v>320</v>
      </c>
      <c r="I21" t="s">
        <v>149</v>
      </c>
      <c r="J21"/>
      <c r="K21" s="77">
        <v>2.5299999999999998</v>
      </c>
      <c r="L21" t="s">
        <v>102</v>
      </c>
      <c r="M21" s="78">
        <v>6.0000000000000001E-3</v>
      </c>
      <c r="N21" s="78">
        <v>2.2499999999999999E-2</v>
      </c>
      <c r="O21" s="77">
        <v>0.04</v>
      </c>
      <c r="P21" s="77">
        <v>107.75</v>
      </c>
      <c r="Q21" s="77">
        <v>0</v>
      </c>
      <c r="R21" s="77">
        <v>4.3099999999999997E-5</v>
      </c>
      <c r="S21" s="78">
        <v>0</v>
      </c>
      <c r="T21" s="78">
        <f t="shared" si="2"/>
        <v>1.3076239545961587E-10</v>
      </c>
      <c r="U21" s="78">
        <f>R21/'סכום נכסי הקרן'!$C$42</f>
        <v>3.24296611600577E-11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337</v>
      </c>
      <c r="G22" t="s">
        <v>319</v>
      </c>
      <c r="H22" t="s">
        <v>320</v>
      </c>
      <c r="I22" t="s">
        <v>149</v>
      </c>
      <c r="J22"/>
      <c r="K22" s="77">
        <v>3.47</v>
      </c>
      <c r="L22" t="s">
        <v>102</v>
      </c>
      <c r="M22" s="78">
        <v>1.7500000000000002E-2</v>
      </c>
      <c r="N22" s="78">
        <v>2.4299999999999999E-2</v>
      </c>
      <c r="O22" s="77">
        <v>0.06</v>
      </c>
      <c r="P22" s="77">
        <v>109.67</v>
      </c>
      <c r="Q22" s="77">
        <v>0</v>
      </c>
      <c r="R22" s="77">
        <v>6.5802000000000005E-5</v>
      </c>
      <c r="S22" s="78">
        <v>0</v>
      </c>
      <c r="T22" s="78">
        <f t="shared" si="2"/>
        <v>1.9963868088245115E-10</v>
      </c>
      <c r="U22" s="78">
        <f>R22/'סכום נכסי הקרן'!$C$42</f>
        <v>4.9511289179909902E-11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345</v>
      </c>
      <c r="H23" t="s">
        <v>346</v>
      </c>
      <c r="I23" t="s">
        <v>149</v>
      </c>
      <c r="J23"/>
      <c r="K23" s="77">
        <v>1.86</v>
      </c>
      <c r="L23" t="s">
        <v>102</v>
      </c>
      <c r="M23" s="78">
        <v>4.4999999999999998E-2</v>
      </c>
      <c r="N23" s="78">
        <v>2.63E-2</v>
      </c>
      <c r="O23" s="77">
        <v>1455059.43</v>
      </c>
      <c r="P23" s="77">
        <v>117.23</v>
      </c>
      <c r="Q23" s="77">
        <v>0</v>
      </c>
      <c r="R23" s="77">
        <v>1705.7661697890001</v>
      </c>
      <c r="S23" s="78">
        <v>5.0000000000000001E-4</v>
      </c>
      <c r="T23" s="78">
        <f t="shared" si="2"/>
        <v>5.1751756486214271E-3</v>
      </c>
      <c r="U23" s="78">
        <f>R23/'סכום נכסי הקרן'!$C$42</f>
        <v>1.2834667959291583E-3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344</v>
      </c>
      <c r="G24" t="s">
        <v>345</v>
      </c>
      <c r="H24" t="s">
        <v>346</v>
      </c>
      <c r="I24" t="s">
        <v>149</v>
      </c>
      <c r="J24"/>
      <c r="K24" s="77">
        <v>4.2</v>
      </c>
      <c r="L24" t="s">
        <v>102</v>
      </c>
      <c r="M24" s="78">
        <v>3.85E-2</v>
      </c>
      <c r="N24" s="78">
        <v>2.5499999999999998E-2</v>
      </c>
      <c r="O24" s="77">
        <v>3457521.39</v>
      </c>
      <c r="P24" s="77">
        <v>120.55</v>
      </c>
      <c r="Q24" s="77">
        <v>0</v>
      </c>
      <c r="R24" s="77">
        <v>4168.0420356450004</v>
      </c>
      <c r="S24" s="78">
        <v>1.2999999999999999E-3</v>
      </c>
      <c r="T24" s="78">
        <f t="shared" si="2"/>
        <v>1.2645548978127932E-2</v>
      </c>
      <c r="U24" s="78">
        <f>R24/'סכום נכסי הקרן'!$C$42</f>
        <v>3.1361529215045126E-3</v>
      </c>
    </row>
    <row r="25" spans="2:21">
      <c r="B25" t="s">
        <v>349</v>
      </c>
      <c r="C25" t="s">
        <v>350</v>
      </c>
      <c r="D25" t="s">
        <v>100</v>
      </c>
      <c r="E25" t="s">
        <v>123</v>
      </c>
      <c r="F25" t="s">
        <v>344</v>
      </c>
      <c r="G25" t="s">
        <v>345</v>
      </c>
      <c r="H25" t="s">
        <v>346</v>
      </c>
      <c r="I25" t="s">
        <v>149</v>
      </c>
      <c r="J25"/>
      <c r="K25" s="77">
        <v>6.66</v>
      </c>
      <c r="L25" t="s">
        <v>102</v>
      </c>
      <c r="M25" s="78">
        <v>2.3900000000000001E-2</v>
      </c>
      <c r="N25" s="78">
        <v>2.8500000000000001E-2</v>
      </c>
      <c r="O25" s="77">
        <v>5119463.8600000003</v>
      </c>
      <c r="P25" s="77">
        <v>108.05</v>
      </c>
      <c r="Q25" s="77">
        <v>0</v>
      </c>
      <c r="R25" s="77">
        <v>5531.58070073</v>
      </c>
      <c r="S25" s="78">
        <v>1.2999999999999999E-3</v>
      </c>
      <c r="T25" s="78">
        <f t="shared" si="2"/>
        <v>1.6782430234469497E-2</v>
      </c>
      <c r="U25" s="78">
        <f>R25/'סכום נכסי הקרן'!$C$42</f>
        <v>4.1621180465008919E-3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344</v>
      </c>
      <c r="G26" t="s">
        <v>345</v>
      </c>
      <c r="H26" t="s">
        <v>346</v>
      </c>
      <c r="I26" t="s">
        <v>149</v>
      </c>
      <c r="J26"/>
      <c r="K26" s="77">
        <v>3.76</v>
      </c>
      <c r="L26" t="s">
        <v>102</v>
      </c>
      <c r="M26" s="78">
        <v>0.01</v>
      </c>
      <c r="N26" s="78">
        <v>2.3900000000000001E-2</v>
      </c>
      <c r="O26" s="77">
        <v>502840.53</v>
      </c>
      <c r="P26" s="77">
        <v>104.44</v>
      </c>
      <c r="Q26" s="77">
        <v>0</v>
      </c>
      <c r="R26" s="77">
        <v>525.16664953199995</v>
      </c>
      <c r="S26" s="78">
        <v>4.0000000000000002E-4</v>
      </c>
      <c r="T26" s="78">
        <f t="shared" si="2"/>
        <v>1.5933190048330597E-3</v>
      </c>
      <c r="U26" s="78">
        <f>R26/'סכום נכסי הקרן'!$C$42</f>
        <v>3.9515026674908428E-4</v>
      </c>
    </row>
    <row r="27" spans="2:21">
      <c r="B27" t="s">
        <v>353</v>
      </c>
      <c r="C27" t="s">
        <v>354</v>
      </c>
      <c r="D27" t="s">
        <v>100</v>
      </c>
      <c r="E27" t="s">
        <v>123</v>
      </c>
      <c r="F27" t="s">
        <v>344</v>
      </c>
      <c r="G27" t="s">
        <v>345</v>
      </c>
      <c r="H27" t="s">
        <v>346</v>
      </c>
      <c r="I27" t="s">
        <v>149</v>
      </c>
      <c r="J27"/>
      <c r="K27" s="77">
        <v>11.64</v>
      </c>
      <c r="L27" t="s">
        <v>102</v>
      </c>
      <c r="M27" s="78">
        <v>1.2500000000000001E-2</v>
      </c>
      <c r="N27" s="78">
        <v>2.9399999999999999E-2</v>
      </c>
      <c r="O27" s="77">
        <v>2187262.5099999998</v>
      </c>
      <c r="P27" s="77">
        <v>91.1</v>
      </c>
      <c r="Q27" s="77">
        <v>0</v>
      </c>
      <c r="R27" s="77">
        <v>1992.59614661</v>
      </c>
      <c r="S27" s="78">
        <v>5.0000000000000001E-4</v>
      </c>
      <c r="T27" s="78">
        <f t="shared" si="2"/>
        <v>6.045397803116556E-3</v>
      </c>
      <c r="U27" s="78">
        <f>R27/'סכום נכסי הקרן'!$C$42</f>
        <v>1.4992857972946393E-3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344</v>
      </c>
      <c r="G28" t="s">
        <v>345</v>
      </c>
      <c r="H28" t="s">
        <v>346</v>
      </c>
      <c r="I28" t="s">
        <v>149</v>
      </c>
      <c r="J28"/>
      <c r="K28" s="77">
        <v>8.44</v>
      </c>
      <c r="L28" t="s">
        <v>102</v>
      </c>
      <c r="M28" s="78">
        <v>0.03</v>
      </c>
      <c r="N28" s="78">
        <v>2.9100000000000001E-2</v>
      </c>
      <c r="O28" s="77">
        <v>265577.73</v>
      </c>
      <c r="P28" s="77">
        <v>102.99</v>
      </c>
      <c r="Q28" s="77">
        <v>0</v>
      </c>
      <c r="R28" s="77">
        <v>273.51850412700003</v>
      </c>
      <c r="S28" s="78">
        <v>0</v>
      </c>
      <c r="T28" s="78">
        <f t="shared" si="2"/>
        <v>8.2983607429645834E-4</v>
      </c>
      <c r="U28" s="78">
        <f>R28/'סכום נכסי הקרן'!$C$42</f>
        <v>2.0580307215416367E-4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344</v>
      </c>
      <c r="G29" t="s">
        <v>345</v>
      </c>
      <c r="H29" t="s">
        <v>346</v>
      </c>
      <c r="I29" t="s">
        <v>149</v>
      </c>
      <c r="J29"/>
      <c r="K29" s="77">
        <v>11.16</v>
      </c>
      <c r="L29" t="s">
        <v>102</v>
      </c>
      <c r="M29" s="78">
        <v>3.2000000000000001E-2</v>
      </c>
      <c r="N29" s="78">
        <v>2.9399999999999999E-2</v>
      </c>
      <c r="O29" s="77">
        <v>1751214.47</v>
      </c>
      <c r="P29" s="77">
        <v>105.31</v>
      </c>
      <c r="Q29" s="77">
        <v>0</v>
      </c>
      <c r="R29" s="77">
        <v>1844.2039583569999</v>
      </c>
      <c r="S29" s="78">
        <v>1.2999999999999999E-3</v>
      </c>
      <c r="T29" s="78">
        <f t="shared" si="2"/>
        <v>5.5951862485119951E-3</v>
      </c>
      <c r="U29" s="78">
        <f>R29/'סכום נכסי הקרן'!$C$42</f>
        <v>1.3876313104305028E-3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361</v>
      </c>
      <c r="G30" t="s">
        <v>127</v>
      </c>
      <c r="H30" t="s">
        <v>346</v>
      </c>
      <c r="I30" t="s">
        <v>149</v>
      </c>
      <c r="J30"/>
      <c r="K30" s="77">
        <v>6.24</v>
      </c>
      <c r="L30" t="s">
        <v>102</v>
      </c>
      <c r="M30" s="78">
        <v>2.6499999999999999E-2</v>
      </c>
      <c r="N30" s="78">
        <v>2.6599999999999999E-2</v>
      </c>
      <c r="O30" s="77">
        <v>523787.2</v>
      </c>
      <c r="P30" s="77">
        <v>112.76</v>
      </c>
      <c r="Q30" s="77">
        <v>0</v>
      </c>
      <c r="R30" s="77">
        <v>590.62244671999997</v>
      </c>
      <c r="S30" s="78">
        <v>4.0000000000000002E-4</v>
      </c>
      <c r="T30" s="78">
        <f t="shared" si="2"/>
        <v>1.7919073305180172E-3</v>
      </c>
      <c r="U30" s="78">
        <f>R30/'סכום נכסי הקרן'!$C$42</f>
        <v>4.4440106312421883E-4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364</v>
      </c>
      <c r="G31" t="s">
        <v>334</v>
      </c>
      <c r="H31" t="s">
        <v>346</v>
      </c>
      <c r="I31" t="s">
        <v>149</v>
      </c>
      <c r="J31"/>
      <c r="K31" s="77">
        <v>3.35</v>
      </c>
      <c r="L31" t="s">
        <v>102</v>
      </c>
      <c r="M31" s="78">
        <v>1.34E-2</v>
      </c>
      <c r="N31" s="78">
        <v>3.0499999999999999E-2</v>
      </c>
      <c r="O31" s="77">
        <v>6234555.8700000001</v>
      </c>
      <c r="P31" s="77">
        <v>107.07</v>
      </c>
      <c r="Q31" s="77">
        <v>0</v>
      </c>
      <c r="R31" s="77">
        <v>6675.3389700090001</v>
      </c>
      <c r="S31" s="78">
        <v>2E-3</v>
      </c>
      <c r="T31" s="78">
        <f t="shared" si="2"/>
        <v>2.0252513091027883E-2</v>
      </c>
      <c r="U31" s="78">
        <f>R31/'סכום נכסי הקרן'!$C$42</f>
        <v>5.0227141746153232E-3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364</v>
      </c>
      <c r="G32" t="s">
        <v>334</v>
      </c>
      <c r="H32" t="s">
        <v>346</v>
      </c>
      <c r="I32" t="s">
        <v>149</v>
      </c>
      <c r="J32"/>
      <c r="K32" s="77">
        <v>3.33</v>
      </c>
      <c r="L32" t="s">
        <v>102</v>
      </c>
      <c r="M32" s="78">
        <v>1.77E-2</v>
      </c>
      <c r="N32" s="78">
        <v>0.03</v>
      </c>
      <c r="O32" s="77">
        <v>3669957.06</v>
      </c>
      <c r="P32" s="77">
        <v>107.4</v>
      </c>
      <c r="Q32" s="77">
        <v>0</v>
      </c>
      <c r="R32" s="77">
        <v>3941.5338824400001</v>
      </c>
      <c r="S32" s="78">
        <v>1.2999999999999999E-3</v>
      </c>
      <c r="T32" s="78">
        <f t="shared" si="2"/>
        <v>1.1958339031394302E-2</v>
      </c>
      <c r="U32" s="78">
        <f>R32/'סכום נכסי הקרן'!$C$42</f>
        <v>2.9657217693367958E-3</v>
      </c>
    </row>
    <row r="33" spans="2:21">
      <c r="B33" t="s">
        <v>367</v>
      </c>
      <c r="C33" t="s">
        <v>368</v>
      </c>
      <c r="D33" t="s">
        <v>100</v>
      </c>
      <c r="E33" t="s">
        <v>123</v>
      </c>
      <c r="F33" t="s">
        <v>364</v>
      </c>
      <c r="G33" t="s">
        <v>334</v>
      </c>
      <c r="H33" t="s">
        <v>346</v>
      </c>
      <c r="I33" t="s">
        <v>149</v>
      </c>
      <c r="J33"/>
      <c r="K33" s="77">
        <v>6.33</v>
      </c>
      <c r="L33" t="s">
        <v>102</v>
      </c>
      <c r="M33" s="78">
        <v>2.4799999999999999E-2</v>
      </c>
      <c r="N33" s="78">
        <v>3.1600000000000003E-2</v>
      </c>
      <c r="O33" s="77">
        <v>6900636.2800000003</v>
      </c>
      <c r="P33" s="77">
        <v>107.59</v>
      </c>
      <c r="Q33" s="77">
        <v>0</v>
      </c>
      <c r="R33" s="77">
        <v>7424.394573652</v>
      </c>
      <c r="S33" s="78">
        <v>2.0999999999999999E-3</v>
      </c>
      <c r="T33" s="78">
        <f t="shared" si="2"/>
        <v>2.252509557513014E-2</v>
      </c>
      <c r="U33" s="78">
        <f>R33/'סכום נכסי הקרן'!$C$42</f>
        <v>5.5863248339235588E-3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364</v>
      </c>
      <c r="G34" t="s">
        <v>334</v>
      </c>
      <c r="H34" t="s">
        <v>371</v>
      </c>
      <c r="I34" t="s">
        <v>207</v>
      </c>
      <c r="J34"/>
      <c r="K34" s="77">
        <v>7.7</v>
      </c>
      <c r="L34" t="s">
        <v>102</v>
      </c>
      <c r="M34" s="78">
        <v>8.9999999999999993E-3</v>
      </c>
      <c r="N34" s="78">
        <v>3.2000000000000001E-2</v>
      </c>
      <c r="O34" s="77">
        <v>3688459.88</v>
      </c>
      <c r="P34" s="77">
        <v>92.19</v>
      </c>
      <c r="Q34" s="77">
        <v>0</v>
      </c>
      <c r="R34" s="77">
        <v>3400.3911633719999</v>
      </c>
      <c r="S34" s="78">
        <v>1.9E-3</v>
      </c>
      <c r="T34" s="78">
        <f t="shared" si="2"/>
        <v>1.0316549745295424E-2</v>
      </c>
      <c r="U34" s="78">
        <f>R34/'סכום נכסי הקרן'!$C$42</f>
        <v>2.558550655215971E-3</v>
      </c>
    </row>
    <row r="35" spans="2:21">
      <c r="B35" t="s">
        <v>372</v>
      </c>
      <c r="C35" t="s">
        <v>373</v>
      </c>
      <c r="D35" t="s">
        <v>100</v>
      </c>
      <c r="E35" t="s">
        <v>123</v>
      </c>
      <c r="F35" t="s">
        <v>364</v>
      </c>
      <c r="G35" t="s">
        <v>334</v>
      </c>
      <c r="H35" t="s">
        <v>371</v>
      </c>
      <c r="I35" t="s">
        <v>207</v>
      </c>
      <c r="J35"/>
      <c r="K35" s="77">
        <v>11.19</v>
      </c>
      <c r="L35" t="s">
        <v>102</v>
      </c>
      <c r="M35" s="78">
        <v>1.6899999999999998E-2</v>
      </c>
      <c r="N35" s="78">
        <v>3.3500000000000002E-2</v>
      </c>
      <c r="O35" s="77">
        <v>4612947.5</v>
      </c>
      <c r="P35" s="77">
        <v>92.05</v>
      </c>
      <c r="Q35" s="77">
        <v>0</v>
      </c>
      <c r="R35" s="77">
        <v>4246.2181737499996</v>
      </c>
      <c r="S35" s="78">
        <v>1.6999999999999999E-3</v>
      </c>
      <c r="T35" s="78">
        <f t="shared" si="2"/>
        <v>1.2882729931408477E-2</v>
      </c>
      <c r="U35" s="78">
        <f>R35/'סכום נכסי הקרן'!$C$42</f>
        <v>3.1949748627933061E-3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364</v>
      </c>
      <c r="G36" t="s">
        <v>334</v>
      </c>
      <c r="H36" t="s">
        <v>371</v>
      </c>
      <c r="I36" t="s">
        <v>207</v>
      </c>
      <c r="J36"/>
      <c r="K36" s="77">
        <v>1</v>
      </c>
      <c r="L36" t="s">
        <v>102</v>
      </c>
      <c r="M36" s="78">
        <v>6.4999999999999997E-3</v>
      </c>
      <c r="N36" s="78">
        <v>2.5499999999999998E-2</v>
      </c>
      <c r="O36" s="77">
        <v>198215.55</v>
      </c>
      <c r="P36" s="77">
        <v>109.23</v>
      </c>
      <c r="Q36" s="77">
        <v>0.79449000000000003</v>
      </c>
      <c r="R36" s="77">
        <v>217.305335265</v>
      </c>
      <c r="S36" s="78">
        <v>6.9999999999999999E-4</v>
      </c>
      <c r="T36" s="78">
        <f t="shared" si="2"/>
        <v>6.5928923864051834E-4</v>
      </c>
      <c r="U36" s="78">
        <f>R36/'סכום נכסי הקרן'!$C$42</f>
        <v>1.635066912045635E-4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378</v>
      </c>
      <c r="G37" t="s">
        <v>334</v>
      </c>
      <c r="H37" t="s">
        <v>379</v>
      </c>
      <c r="I37" t="s">
        <v>207</v>
      </c>
      <c r="J37"/>
      <c r="K37" s="77">
        <v>4.29</v>
      </c>
      <c r="L37" t="s">
        <v>102</v>
      </c>
      <c r="M37" s="78">
        <v>5.0000000000000001E-3</v>
      </c>
      <c r="N37" s="78">
        <v>3.2099999999999997E-2</v>
      </c>
      <c r="O37" s="77">
        <v>1208812.58</v>
      </c>
      <c r="P37" s="77">
        <v>99.19</v>
      </c>
      <c r="Q37" s="77">
        <v>0</v>
      </c>
      <c r="R37" s="77">
        <v>1199.021198102</v>
      </c>
      <c r="S37" s="78">
        <v>6.9999999999999999E-4</v>
      </c>
      <c r="T37" s="78">
        <f t="shared" si="2"/>
        <v>3.637746730178101E-3</v>
      </c>
      <c r="U37" s="78">
        <f>R37/'סכום נכסי הקרן'!$C$42</f>
        <v>9.0217752153536599E-4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378</v>
      </c>
      <c r="G38" t="s">
        <v>334</v>
      </c>
      <c r="H38" t="s">
        <v>379</v>
      </c>
      <c r="I38" t="s">
        <v>207</v>
      </c>
      <c r="J38"/>
      <c r="K38" s="77">
        <v>6.11</v>
      </c>
      <c r="L38" t="s">
        <v>102</v>
      </c>
      <c r="M38" s="78">
        <v>5.8999999999999999E-3</v>
      </c>
      <c r="N38" s="78">
        <v>3.39E-2</v>
      </c>
      <c r="O38" s="77">
        <v>3661409.39</v>
      </c>
      <c r="P38" s="77">
        <v>91.47</v>
      </c>
      <c r="Q38" s="77">
        <v>0</v>
      </c>
      <c r="R38" s="77">
        <v>3349.0911690329999</v>
      </c>
      <c r="S38" s="78">
        <v>3.3E-3</v>
      </c>
      <c r="T38" s="78">
        <f t="shared" si="2"/>
        <v>1.016090913864038E-2</v>
      </c>
      <c r="U38" s="78">
        <f>R38/'סכום נכסי הקרן'!$C$42</f>
        <v>2.5199510859833345E-3</v>
      </c>
    </row>
    <row r="39" spans="2:21">
      <c r="B39" t="s">
        <v>382</v>
      </c>
      <c r="C39" t="s">
        <v>383</v>
      </c>
      <c r="D39" t="s">
        <v>100</v>
      </c>
      <c r="E39" t="s">
        <v>123</v>
      </c>
      <c r="F39" t="s">
        <v>378</v>
      </c>
      <c r="G39" t="s">
        <v>334</v>
      </c>
      <c r="H39" t="s">
        <v>379</v>
      </c>
      <c r="I39" t="s">
        <v>207</v>
      </c>
      <c r="J39"/>
      <c r="K39" s="77">
        <v>1.47</v>
      </c>
      <c r="L39" t="s">
        <v>102</v>
      </c>
      <c r="M39" s="78">
        <v>4.7500000000000001E-2</v>
      </c>
      <c r="N39" s="78">
        <v>3.3599999999999998E-2</v>
      </c>
      <c r="O39" s="77">
        <v>550949.93000000005</v>
      </c>
      <c r="P39" s="77">
        <v>137.97999999999999</v>
      </c>
      <c r="Q39" s="77">
        <v>17.672440000000002</v>
      </c>
      <c r="R39" s="77">
        <v>777.87315341399994</v>
      </c>
      <c r="S39" s="78">
        <v>4.0000000000000002E-4</v>
      </c>
      <c r="T39" s="78">
        <f t="shared" si="2"/>
        <v>2.3600129212097429E-3</v>
      </c>
      <c r="U39" s="78">
        <f>R39/'סכום נכסי הקרן'!$C$42</f>
        <v>5.85293800248761E-4</v>
      </c>
    </row>
    <row r="40" spans="2:21">
      <c r="B40" t="s">
        <v>384</v>
      </c>
      <c r="C40" t="s">
        <v>385</v>
      </c>
      <c r="D40" t="s">
        <v>100</v>
      </c>
      <c r="E40" t="s">
        <v>123</v>
      </c>
      <c r="F40" t="s">
        <v>386</v>
      </c>
      <c r="G40" t="s">
        <v>334</v>
      </c>
      <c r="H40" t="s">
        <v>387</v>
      </c>
      <c r="I40" t="s">
        <v>149</v>
      </c>
      <c r="J40"/>
      <c r="K40" s="77">
        <v>6.82</v>
      </c>
      <c r="L40" t="s">
        <v>102</v>
      </c>
      <c r="M40" s="78">
        <v>3.5000000000000001E-3</v>
      </c>
      <c r="N40" s="78">
        <v>3.3300000000000003E-2</v>
      </c>
      <c r="O40" s="77">
        <v>6591001.1900000004</v>
      </c>
      <c r="P40" s="77">
        <v>88.99</v>
      </c>
      <c r="Q40" s="77">
        <v>390.2543</v>
      </c>
      <c r="R40" s="77">
        <v>6255.5862589810004</v>
      </c>
      <c r="S40" s="78">
        <v>2.0999999999999999E-3</v>
      </c>
      <c r="T40" s="78">
        <f t="shared" si="2"/>
        <v>1.8979012627113982E-2</v>
      </c>
      <c r="U40" s="78">
        <f>R40/'סכום נכסי הקרן'!$C$42</f>
        <v>4.7068803419087419E-3</v>
      </c>
    </row>
    <row r="41" spans="2:21">
      <c r="B41" t="s">
        <v>388</v>
      </c>
      <c r="C41" t="s">
        <v>389</v>
      </c>
      <c r="D41" t="s">
        <v>100</v>
      </c>
      <c r="E41" t="s">
        <v>123</v>
      </c>
      <c r="F41" t="s">
        <v>386</v>
      </c>
      <c r="G41" t="s">
        <v>334</v>
      </c>
      <c r="H41" t="s">
        <v>379</v>
      </c>
      <c r="I41" t="s">
        <v>207</v>
      </c>
      <c r="J41"/>
      <c r="K41" s="77">
        <v>2.72</v>
      </c>
      <c r="L41" t="s">
        <v>102</v>
      </c>
      <c r="M41" s="78">
        <v>2.4E-2</v>
      </c>
      <c r="N41" s="78">
        <v>2.9399999999999999E-2</v>
      </c>
      <c r="O41" s="77">
        <v>82467.23</v>
      </c>
      <c r="P41" s="77">
        <v>110.4</v>
      </c>
      <c r="Q41" s="77">
        <v>7.5081600000000002</v>
      </c>
      <c r="R41" s="77">
        <v>98.551981920000003</v>
      </c>
      <c r="S41" s="78">
        <v>1E-4</v>
      </c>
      <c r="T41" s="78">
        <f t="shared" si="2"/>
        <v>2.9899984299656507E-4</v>
      </c>
      <c r="U41" s="78">
        <f>R41/'סכום נכסי הקרן'!$C$42</f>
        <v>7.4153303487650409E-5</v>
      </c>
    </row>
    <row r="42" spans="2:21">
      <c r="B42" t="s">
        <v>390</v>
      </c>
      <c r="C42" t="s">
        <v>391</v>
      </c>
      <c r="D42" t="s">
        <v>100</v>
      </c>
      <c r="E42" t="s">
        <v>123</v>
      </c>
      <c r="F42" t="s">
        <v>386</v>
      </c>
      <c r="G42" t="s">
        <v>334</v>
      </c>
      <c r="H42" t="s">
        <v>387</v>
      </c>
      <c r="I42" t="s">
        <v>149</v>
      </c>
      <c r="J42"/>
      <c r="K42" s="77">
        <v>3.88</v>
      </c>
      <c r="L42" t="s">
        <v>102</v>
      </c>
      <c r="M42" s="78">
        <v>2.5999999999999999E-2</v>
      </c>
      <c r="N42" s="78">
        <v>2.9600000000000001E-2</v>
      </c>
      <c r="O42" s="77">
        <v>1284063.8400000001</v>
      </c>
      <c r="P42" s="77">
        <v>111.25</v>
      </c>
      <c r="Q42" s="77">
        <v>0</v>
      </c>
      <c r="R42" s="77">
        <v>1428.5210219999999</v>
      </c>
      <c r="S42" s="78">
        <v>2.5999999999999999E-3</v>
      </c>
      <c r="T42" s="78">
        <f t="shared" si="2"/>
        <v>4.334033197242195E-3</v>
      </c>
      <c r="U42" s="78">
        <f>R42/'סכום נכסי הקרן'!$C$42</f>
        <v>1.07485969149604E-3</v>
      </c>
    </row>
    <row r="43" spans="2:21">
      <c r="B43" t="s">
        <v>392</v>
      </c>
      <c r="C43" t="s">
        <v>393</v>
      </c>
      <c r="D43" t="s">
        <v>100</v>
      </c>
      <c r="E43" t="s">
        <v>123</v>
      </c>
      <c r="F43" t="s">
        <v>386</v>
      </c>
      <c r="G43" t="s">
        <v>334</v>
      </c>
      <c r="H43" t="s">
        <v>387</v>
      </c>
      <c r="I43" t="s">
        <v>149</v>
      </c>
      <c r="J43"/>
      <c r="K43" s="77">
        <v>4.08</v>
      </c>
      <c r="L43" t="s">
        <v>102</v>
      </c>
      <c r="M43" s="78">
        <v>2.81E-2</v>
      </c>
      <c r="N43" s="78">
        <v>3.1300000000000001E-2</v>
      </c>
      <c r="O43" s="77">
        <v>377329.75</v>
      </c>
      <c r="P43" s="77">
        <v>112.12</v>
      </c>
      <c r="Q43" s="77">
        <v>0</v>
      </c>
      <c r="R43" s="77">
        <v>423.06211569999999</v>
      </c>
      <c r="S43" s="78">
        <v>2.9999999999999997E-4</v>
      </c>
      <c r="T43" s="78">
        <f t="shared" si="2"/>
        <v>1.2835409669871268E-3</v>
      </c>
      <c r="U43" s="78">
        <f>R43/'סכום נכסי הקרן'!$C$42</f>
        <v>3.1832392254775235E-4</v>
      </c>
    </row>
    <row r="44" spans="2:21">
      <c r="B44" t="s">
        <v>394</v>
      </c>
      <c r="C44" t="s">
        <v>395</v>
      </c>
      <c r="D44" t="s">
        <v>100</v>
      </c>
      <c r="E44" t="s">
        <v>123</v>
      </c>
      <c r="F44" t="s">
        <v>386</v>
      </c>
      <c r="G44" t="s">
        <v>334</v>
      </c>
      <c r="H44" t="s">
        <v>387</v>
      </c>
      <c r="I44" t="s">
        <v>149</v>
      </c>
      <c r="J44"/>
      <c r="K44" s="77">
        <v>2.61</v>
      </c>
      <c r="L44" t="s">
        <v>102</v>
      </c>
      <c r="M44" s="78">
        <v>3.6999999999999998E-2</v>
      </c>
      <c r="N44" s="78">
        <v>3.09E-2</v>
      </c>
      <c r="O44" s="77">
        <v>97826.44</v>
      </c>
      <c r="P44" s="77">
        <v>114.36</v>
      </c>
      <c r="Q44" s="77">
        <v>0</v>
      </c>
      <c r="R44" s="77">
        <v>111.874316784</v>
      </c>
      <c r="S44" s="78">
        <v>2.9999999999999997E-4</v>
      </c>
      <c r="T44" s="78">
        <f t="shared" si="2"/>
        <v>3.3941887826180396E-4</v>
      </c>
      <c r="U44" s="78">
        <f>R44/'סכום נכסי הקרן'!$C$42</f>
        <v>8.417740570343564E-5</v>
      </c>
    </row>
    <row r="45" spans="2:21">
      <c r="B45" t="s">
        <v>396</v>
      </c>
      <c r="C45" t="s">
        <v>397</v>
      </c>
      <c r="D45" t="s">
        <v>100</v>
      </c>
      <c r="E45" t="s">
        <v>123</v>
      </c>
      <c r="F45" t="s">
        <v>398</v>
      </c>
      <c r="G45" t="s">
        <v>334</v>
      </c>
      <c r="H45" t="s">
        <v>379</v>
      </c>
      <c r="I45" t="s">
        <v>207</v>
      </c>
      <c r="J45"/>
      <c r="K45" s="77">
        <v>4.4400000000000004</v>
      </c>
      <c r="L45" t="s">
        <v>102</v>
      </c>
      <c r="M45" s="78">
        <v>6.4999999999999997E-3</v>
      </c>
      <c r="N45" s="78">
        <v>2.7400000000000001E-2</v>
      </c>
      <c r="O45" s="77">
        <v>1188665.3700000001</v>
      </c>
      <c r="P45" s="77">
        <v>101.81</v>
      </c>
      <c r="Q45" s="77">
        <v>0</v>
      </c>
      <c r="R45" s="77">
        <v>1210.1802131970001</v>
      </c>
      <c r="S45" s="78">
        <v>2.3999999999999998E-3</v>
      </c>
      <c r="T45" s="78">
        <f t="shared" si="2"/>
        <v>3.6716024040711918E-3</v>
      </c>
      <c r="U45" s="78">
        <f>R45/'סכום נכסי הקרן'!$C$42</f>
        <v>9.1057388066322737E-4</v>
      </c>
    </row>
    <row r="46" spans="2:21">
      <c r="B46" t="s">
        <v>399</v>
      </c>
      <c r="C46" t="s">
        <v>400</v>
      </c>
      <c r="D46" t="s">
        <v>100</v>
      </c>
      <c r="E46" t="s">
        <v>123</v>
      </c>
      <c r="F46" t="s">
        <v>398</v>
      </c>
      <c r="G46" t="s">
        <v>334</v>
      </c>
      <c r="H46" t="s">
        <v>379</v>
      </c>
      <c r="I46" t="s">
        <v>207</v>
      </c>
      <c r="J46"/>
      <c r="K46" s="77">
        <v>5.17</v>
      </c>
      <c r="L46" t="s">
        <v>102</v>
      </c>
      <c r="M46" s="78">
        <v>1.43E-2</v>
      </c>
      <c r="N46" s="78">
        <v>3.0499999999999999E-2</v>
      </c>
      <c r="O46" s="77">
        <v>19106.75</v>
      </c>
      <c r="P46" s="77">
        <v>102.75</v>
      </c>
      <c r="Q46" s="77">
        <v>0</v>
      </c>
      <c r="R46" s="77">
        <v>19.632185625000002</v>
      </c>
      <c r="S46" s="78">
        <v>0</v>
      </c>
      <c r="T46" s="78">
        <f t="shared" si="2"/>
        <v>5.9562682608650495E-5</v>
      </c>
      <c r="U46" s="78">
        <f>R46/'סכום נכסי הקרן'!$C$42</f>
        <v>1.4771812706498971E-5</v>
      </c>
    </row>
    <row r="47" spans="2:21">
      <c r="B47" t="s">
        <v>401</v>
      </c>
      <c r="C47" t="s">
        <v>402</v>
      </c>
      <c r="D47" t="s">
        <v>100</v>
      </c>
      <c r="E47" t="s">
        <v>123</v>
      </c>
      <c r="F47" t="s">
        <v>398</v>
      </c>
      <c r="G47" t="s">
        <v>334</v>
      </c>
      <c r="H47" t="s">
        <v>379</v>
      </c>
      <c r="I47" t="s">
        <v>207</v>
      </c>
      <c r="J47"/>
      <c r="K47" s="77">
        <v>6.74</v>
      </c>
      <c r="L47" t="s">
        <v>102</v>
      </c>
      <c r="M47" s="78">
        <v>3.61E-2</v>
      </c>
      <c r="N47" s="78">
        <v>3.3599999999999998E-2</v>
      </c>
      <c r="O47" s="77">
        <v>1814487.23</v>
      </c>
      <c r="P47" s="77">
        <v>104.99</v>
      </c>
      <c r="Q47" s="77">
        <v>0</v>
      </c>
      <c r="R47" s="77">
        <v>1905.030142777</v>
      </c>
      <c r="S47" s="78">
        <v>3.8999999999999998E-3</v>
      </c>
      <c r="T47" s="78">
        <f t="shared" si="2"/>
        <v>5.7797286517933776E-3</v>
      </c>
      <c r="U47" s="78">
        <f>R47/'סכום נכסי הקרן'!$C$42</f>
        <v>1.4333986549873421E-3</v>
      </c>
    </row>
    <row r="48" spans="2:21">
      <c r="B48" t="s">
        <v>403</v>
      </c>
      <c r="C48" t="s">
        <v>404</v>
      </c>
      <c r="D48" t="s">
        <v>100</v>
      </c>
      <c r="E48" t="s">
        <v>123</v>
      </c>
      <c r="F48" t="s">
        <v>398</v>
      </c>
      <c r="G48" t="s">
        <v>334</v>
      </c>
      <c r="H48" t="s">
        <v>379</v>
      </c>
      <c r="I48" t="s">
        <v>207</v>
      </c>
      <c r="J48"/>
      <c r="K48" s="77">
        <v>0.03</v>
      </c>
      <c r="L48" t="s">
        <v>102</v>
      </c>
      <c r="M48" s="78">
        <v>4.9000000000000002E-2</v>
      </c>
      <c r="N48" s="78">
        <v>5.04E-2</v>
      </c>
      <c r="O48" s="77">
        <v>0.03</v>
      </c>
      <c r="P48" s="77">
        <v>117.36</v>
      </c>
      <c r="Q48" s="77">
        <v>0</v>
      </c>
      <c r="R48" s="77">
        <v>3.5207999999999999E-5</v>
      </c>
      <c r="S48" s="78">
        <v>0</v>
      </c>
      <c r="T48" s="78">
        <f t="shared" si="2"/>
        <v>1.0681861761814747E-10</v>
      </c>
      <c r="U48" s="78">
        <f>R48/'סכום נכסי הקרן'!$C$42</f>
        <v>2.6491496754601192E-11</v>
      </c>
    </row>
    <row r="49" spans="2:21">
      <c r="B49" t="s">
        <v>405</v>
      </c>
      <c r="C49" t="s">
        <v>406</v>
      </c>
      <c r="D49" t="s">
        <v>100</v>
      </c>
      <c r="E49" t="s">
        <v>123</v>
      </c>
      <c r="F49" t="s">
        <v>398</v>
      </c>
      <c r="G49" t="s">
        <v>334</v>
      </c>
      <c r="H49" t="s">
        <v>379</v>
      </c>
      <c r="I49" t="s">
        <v>207</v>
      </c>
      <c r="J49"/>
      <c r="K49" s="77">
        <v>1.72</v>
      </c>
      <c r="L49" t="s">
        <v>102</v>
      </c>
      <c r="M49" s="78">
        <v>1.7600000000000001E-2</v>
      </c>
      <c r="N49" s="78">
        <v>3.0499999999999999E-2</v>
      </c>
      <c r="O49" s="77">
        <v>1016027.84</v>
      </c>
      <c r="P49" s="77">
        <v>111.29</v>
      </c>
      <c r="Q49" s="77">
        <v>0</v>
      </c>
      <c r="R49" s="77">
        <v>1130.7373831360001</v>
      </c>
      <c r="S49" s="78">
        <v>8.0000000000000004E-4</v>
      </c>
      <c r="T49" s="78">
        <f t="shared" si="2"/>
        <v>3.4305783956983952E-3</v>
      </c>
      <c r="U49" s="78">
        <f>R49/'סכום נכסי הקרן'!$C$42</f>
        <v>8.5079884445732768E-4</v>
      </c>
    </row>
    <row r="50" spans="2:21">
      <c r="B50" t="s">
        <v>407</v>
      </c>
      <c r="C50" t="s">
        <v>408</v>
      </c>
      <c r="D50" t="s">
        <v>100</v>
      </c>
      <c r="E50" t="s">
        <v>123</v>
      </c>
      <c r="F50" t="s">
        <v>398</v>
      </c>
      <c r="G50" t="s">
        <v>334</v>
      </c>
      <c r="H50" t="s">
        <v>379</v>
      </c>
      <c r="I50" t="s">
        <v>207</v>
      </c>
      <c r="J50"/>
      <c r="K50" s="77">
        <v>2.42</v>
      </c>
      <c r="L50" t="s">
        <v>102</v>
      </c>
      <c r="M50" s="78">
        <v>2.1499999999999998E-2</v>
      </c>
      <c r="N50" s="78">
        <v>2.9600000000000001E-2</v>
      </c>
      <c r="O50" s="77">
        <v>1597756.67</v>
      </c>
      <c r="P50" s="77">
        <v>112.3</v>
      </c>
      <c r="Q50" s="77">
        <v>0</v>
      </c>
      <c r="R50" s="77">
        <v>1794.2807404099999</v>
      </c>
      <c r="S50" s="78">
        <v>1.2999999999999999E-3</v>
      </c>
      <c r="T50" s="78">
        <f t="shared" si="2"/>
        <v>5.4437226854539391E-3</v>
      </c>
      <c r="U50" s="78">
        <f>R50/'סכום נכסי הקרן'!$C$42</f>
        <v>1.3500676667636601E-3</v>
      </c>
    </row>
    <row r="51" spans="2:21">
      <c r="B51" t="s">
        <v>409</v>
      </c>
      <c r="C51" t="s">
        <v>410</v>
      </c>
      <c r="D51" t="s">
        <v>100</v>
      </c>
      <c r="E51" t="s">
        <v>123</v>
      </c>
      <c r="F51" t="s">
        <v>398</v>
      </c>
      <c r="G51" t="s">
        <v>334</v>
      </c>
      <c r="H51" t="s">
        <v>379</v>
      </c>
      <c r="I51" t="s">
        <v>207</v>
      </c>
      <c r="J51"/>
      <c r="K51" s="77">
        <v>4.22</v>
      </c>
      <c r="L51" t="s">
        <v>102</v>
      </c>
      <c r="M51" s="78">
        <v>2.2499999999999999E-2</v>
      </c>
      <c r="N51" s="78">
        <v>3.1E-2</v>
      </c>
      <c r="O51" s="77">
        <v>3349369.55</v>
      </c>
      <c r="P51" s="77">
        <v>109.55</v>
      </c>
      <c r="Q51" s="77">
        <v>0</v>
      </c>
      <c r="R51" s="77">
        <v>3669.2343420249999</v>
      </c>
      <c r="S51" s="78">
        <v>3.3999999999999998E-3</v>
      </c>
      <c r="T51" s="78">
        <f t="shared" si="2"/>
        <v>1.1132201208024977E-2</v>
      </c>
      <c r="U51" s="78">
        <f>R51/'סכום נכסי הקרן'!$C$42</f>
        <v>2.760835880016659E-3</v>
      </c>
    </row>
    <row r="52" spans="2:21">
      <c r="B52" t="s">
        <v>411</v>
      </c>
      <c r="C52" t="s">
        <v>412</v>
      </c>
      <c r="D52" t="s">
        <v>100</v>
      </c>
      <c r="E52" t="s">
        <v>123</v>
      </c>
      <c r="F52" t="s">
        <v>398</v>
      </c>
      <c r="G52" t="s">
        <v>334</v>
      </c>
      <c r="H52" t="s">
        <v>379</v>
      </c>
      <c r="I52" t="s">
        <v>207</v>
      </c>
      <c r="J52"/>
      <c r="K52" s="77">
        <v>6</v>
      </c>
      <c r="L52" t="s">
        <v>102</v>
      </c>
      <c r="M52" s="78">
        <v>2.5000000000000001E-3</v>
      </c>
      <c r="N52" s="78">
        <v>3.0700000000000002E-2</v>
      </c>
      <c r="O52" s="77">
        <v>2790305.26</v>
      </c>
      <c r="P52" s="77">
        <v>92.21</v>
      </c>
      <c r="Q52" s="77">
        <v>0</v>
      </c>
      <c r="R52" s="77">
        <v>2572.9404802459999</v>
      </c>
      <c r="S52" s="78">
        <v>2.2000000000000001E-3</v>
      </c>
      <c r="T52" s="78">
        <f t="shared" si="2"/>
        <v>7.8061220550343716E-3</v>
      </c>
      <c r="U52" s="78">
        <f>R52/'סכום נכסי הקרן'!$C$42</f>
        <v>1.9359533169228285E-3</v>
      </c>
    </row>
    <row r="53" spans="2:21">
      <c r="B53" t="s">
        <v>413</v>
      </c>
      <c r="C53" t="s">
        <v>414</v>
      </c>
      <c r="D53" t="s">
        <v>100</v>
      </c>
      <c r="E53" t="s">
        <v>123</v>
      </c>
      <c r="F53" t="s">
        <v>398</v>
      </c>
      <c r="G53" t="s">
        <v>334</v>
      </c>
      <c r="H53" t="s">
        <v>379</v>
      </c>
      <c r="I53" t="s">
        <v>207</v>
      </c>
      <c r="J53"/>
      <c r="K53" s="77">
        <v>3.27</v>
      </c>
      <c r="L53" t="s">
        <v>102</v>
      </c>
      <c r="M53" s="78">
        <v>2.35E-2</v>
      </c>
      <c r="N53" s="78">
        <v>2.86E-2</v>
      </c>
      <c r="O53" s="77">
        <v>2345932.4700000002</v>
      </c>
      <c r="P53" s="77">
        <v>110.9</v>
      </c>
      <c r="Q53" s="77">
        <v>62.13832</v>
      </c>
      <c r="R53" s="77">
        <v>2663.7774292300001</v>
      </c>
      <c r="S53" s="78">
        <v>3.2000000000000002E-3</v>
      </c>
      <c r="T53" s="78">
        <f t="shared" si="2"/>
        <v>8.081715025925109E-3</v>
      </c>
      <c r="U53" s="78">
        <f>R53/'סכום נכסי הקרן'!$C$42</f>
        <v>2.0043016110380158E-3</v>
      </c>
    </row>
    <row r="54" spans="2:21">
      <c r="B54" t="s">
        <v>415</v>
      </c>
      <c r="C54" t="s">
        <v>416</v>
      </c>
      <c r="D54" t="s">
        <v>100</v>
      </c>
      <c r="E54" t="s">
        <v>123</v>
      </c>
      <c r="F54" t="s">
        <v>417</v>
      </c>
      <c r="G54" t="s">
        <v>334</v>
      </c>
      <c r="H54" t="s">
        <v>379</v>
      </c>
      <c r="I54" t="s">
        <v>207</v>
      </c>
      <c r="J54"/>
      <c r="K54" s="77">
        <v>2.98</v>
      </c>
      <c r="L54" t="s">
        <v>102</v>
      </c>
      <c r="M54" s="78">
        <v>1.4200000000000001E-2</v>
      </c>
      <c r="N54" s="78">
        <v>0.03</v>
      </c>
      <c r="O54" s="77">
        <v>1025146.87</v>
      </c>
      <c r="P54" s="77">
        <v>107.02</v>
      </c>
      <c r="Q54" s="77">
        <v>0</v>
      </c>
      <c r="R54" s="77">
        <v>1097.1121802739999</v>
      </c>
      <c r="S54" s="78">
        <v>1.1000000000000001E-3</v>
      </c>
      <c r="T54" s="78">
        <f t="shared" si="2"/>
        <v>3.3285618742587043E-3</v>
      </c>
      <c r="U54" s="78">
        <f>R54/'סכום נכסי הקרן'!$C$42</f>
        <v>8.2549828911503381E-4</v>
      </c>
    </row>
    <row r="55" spans="2:21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334</v>
      </c>
      <c r="H55" t="s">
        <v>379</v>
      </c>
      <c r="I55" t="s">
        <v>207</v>
      </c>
      <c r="J55"/>
      <c r="K55" s="77">
        <v>0.97</v>
      </c>
      <c r="L55" t="s">
        <v>102</v>
      </c>
      <c r="M55" s="78">
        <v>0.04</v>
      </c>
      <c r="N55" s="78">
        <v>3.0099999999999998E-2</v>
      </c>
      <c r="O55" s="77">
        <v>14282.07</v>
      </c>
      <c r="P55" s="77">
        <v>112.25</v>
      </c>
      <c r="Q55" s="77">
        <v>0</v>
      </c>
      <c r="R55" s="77">
        <v>16.031623575000001</v>
      </c>
      <c r="S55" s="78">
        <v>1E-4</v>
      </c>
      <c r="T55" s="78">
        <f t="shared" si="2"/>
        <v>4.8638828347421137E-5</v>
      </c>
      <c r="U55" s="78">
        <f>R55/'סכום נכסי הקרן'!$C$42</f>
        <v>1.2062647804706332E-5</v>
      </c>
    </row>
    <row r="56" spans="2:21">
      <c r="B56" t="s">
        <v>421</v>
      </c>
      <c r="C56" t="s">
        <v>422</v>
      </c>
      <c r="D56" t="s">
        <v>100</v>
      </c>
      <c r="E56" t="s">
        <v>123</v>
      </c>
      <c r="F56" t="s">
        <v>420</v>
      </c>
      <c r="G56" t="s">
        <v>334</v>
      </c>
      <c r="H56" t="s">
        <v>379</v>
      </c>
      <c r="I56" t="s">
        <v>207</v>
      </c>
      <c r="J56"/>
      <c r="K56" s="77">
        <v>4.28</v>
      </c>
      <c r="L56" t="s">
        <v>102</v>
      </c>
      <c r="M56" s="78">
        <v>3.5000000000000003E-2</v>
      </c>
      <c r="N56" s="78">
        <v>3.1199999999999999E-2</v>
      </c>
      <c r="O56" s="77">
        <v>778059.32</v>
      </c>
      <c r="P56" s="77">
        <v>115.14</v>
      </c>
      <c r="Q56" s="77">
        <v>0</v>
      </c>
      <c r="R56" s="77">
        <v>895.85750104800002</v>
      </c>
      <c r="S56" s="78">
        <v>8.9999999999999998E-4</v>
      </c>
      <c r="T56" s="78">
        <f t="shared" si="2"/>
        <v>2.717969207134613E-3</v>
      </c>
      <c r="U56" s="78">
        <f>R56/'סכום נכסי הקרן'!$C$42</f>
        <v>6.7406856628034054E-4</v>
      </c>
    </row>
    <row r="57" spans="2:21">
      <c r="B57" t="s">
        <v>423</v>
      </c>
      <c r="C57" t="s">
        <v>424</v>
      </c>
      <c r="D57" t="s">
        <v>100</v>
      </c>
      <c r="E57" t="s">
        <v>123</v>
      </c>
      <c r="F57" t="s">
        <v>420</v>
      </c>
      <c r="G57" t="s">
        <v>334</v>
      </c>
      <c r="H57" t="s">
        <v>379</v>
      </c>
      <c r="I57" t="s">
        <v>207</v>
      </c>
      <c r="J57"/>
      <c r="K57" s="77">
        <v>6.83</v>
      </c>
      <c r="L57" t="s">
        <v>102</v>
      </c>
      <c r="M57" s="78">
        <v>2.5000000000000001E-2</v>
      </c>
      <c r="N57" s="78">
        <v>3.1800000000000002E-2</v>
      </c>
      <c r="O57" s="77">
        <v>1359673.66</v>
      </c>
      <c r="P57" s="77">
        <v>106.56</v>
      </c>
      <c r="Q57" s="77">
        <v>0</v>
      </c>
      <c r="R57" s="77">
        <v>1448.8682520960001</v>
      </c>
      <c r="S57" s="78">
        <v>2.2000000000000001E-3</v>
      </c>
      <c r="T57" s="78">
        <f t="shared" si="2"/>
        <v>4.3957652749294571E-3</v>
      </c>
      <c r="U57" s="78">
        <f>R57/'סכום נכסי הקרן'!$C$42</f>
        <v>1.0901695239220032E-3</v>
      </c>
    </row>
    <row r="58" spans="2:21">
      <c r="B58" t="s">
        <v>425</v>
      </c>
      <c r="C58" t="s">
        <v>426</v>
      </c>
      <c r="D58" t="s">
        <v>100</v>
      </c>
      <c r="E58" t="s">
        <v>123</v>
      </c>
      <c r="F58" t="s">
        <v>420</v>
      </c>
      <c r="G58" t="s">
        <v>334</v>
      </c>
      <c r="H58" t="s">
        <v>379</v>
      </c>
      <c r="I58" t="s">
        <v>207</v>
      </c>
      <c r="J58"/>
      <c r="K58" s="77">
        <v>2.93</v>
      </c>
      <c r="L58" t="s">
        <v>102</v>
      </c>
      <c r="M58" s="78">
        <v>0.04</v>
      </c>
      <c r="N58" s="78">
        <v>2.93E-2</v>
      </c>
      <c r="O58" s="77">
        <v>2496713.02</v>
      </c>
      <c r="P58" s="77">
        <v>115.78</v>
      </c>
      <c r="Q58" s="77">
        <v>0</v>
      </c>
      <c r="R58" s="77">
        <v>2890.6943345559998</v>
      </c>
      <c r="S58" s="78">
        <v>2.7000000000000001E-3</v>
      </c>
      <c r="T58" s="78">
        <f t="shared" si="2"/>
        <v>8.7701650980993688E-3</v>
      </c>
      <c r="U58" s="78">
        <f>R58/'סכום נכסי הקרן'!$C$42</f>
        <v>2.1750403198828199E-3</v>
      </c>
    </row>
    <row r="59" spans="2:21">
      <c r="B59" t="s">
        <v>427</v>
      </c>
      <c r="C59" t="s">
        <v>428</v>
      </c>
      <c r="D59" t="s">
        <v>100</v>
      </c>
      <c r="E59" t="s">
        <v>123</v>
      </c>
      <c r="F59" t="s">
        <v>429</v>
      </c>
      <c r="G59" t="s">
        <v>334</v>
      </c>
      <c r="H59" t="s">
        <v>379</v>
      </c>
      <c r="I59" t="s">
        <v>207</v>
      </c>
      <c r="J59"/>
      <c r="K59" s="77">
        <v>2.62</v>
      </c>
      <c r="L59" t="s">
        <v>102</v>
      </c>
      <c r="M59" s="78">
        <v>2.3400000000000001E-2</v>
      </c>
      <c r="N59" s="78">
        <v>3.1600000000000003E-2</v>
      </c>
      <c r="O59" s="77">
        <v>1693190.27</v>
      </c>
      <c r="P59" s="77">
        <v>110.3</v>
      </c>
      <c r="Q59" s="77">
        <v>0</v>
      </c>
      <c r="R59" s="77">
        <v>1867.58886781</v>
      </c>
      <c r="S59" s="78">
        <v>6.9999999999999999E-4</v>
      </c>
      <c r="T59" s="78">
        <f t="shared" si="2"/>
        <v>5.6661344336089905E-3</v>
      </c>
      <c r="U59" s="78">
        <f>R59/'סכום נכסי הקרן'!$C$42</f>
        <v>1.4052267788717886E-3</v>
      </c>
    </row>
    <row r="60" spans="2:21">
      <c r="B60" t="s">
        <v>430</v>
      </c>
      <c r="C60" t="s">
        <v>431</v>
      </c>
      <c r="D60" t="s">
        <v>100</v>
      </c>
      <c r="E60" t="s">
        <v>123</v>
      </c>
      <c r="F60" t="s">
        <v>432</v>
      </c>
      <c r="G60" t="s">
        <v>334</v>
      </c>
      <c r="H60" t="s">
        <v>387</v>
      </c>
      <c r="I60" t="s">
        <v>149</v>
      </c>
      <c r="J60"/>
      <c r="K60" s="77">
        <v>2.5299999999999998</v>
      </c>
      <c r="L60" t="s">
        <v>102</v>
      </c>
      <c r="M60" s="78">
        <v>3.2000000000000001E-2</v>
      </c>
      <c r="N60" s="78">
        <v>3.0200000000000001E-2</v>
      </c>
      <c r="O60" s="77">
        <v>2225105.41</v>
      </c>
      <c r="P60" s="77">
        <v>112.5</v>
      </c>
      <c r="Q60" s="77">
        <v>0</v>
      </c>
      <c r="R60" s="77">
        <v>2503.2435862500001</v>
      </c>
      <c r="S60" s="78">
        <v>1.6000000000000001E-3</v>
      </c>
      <c r="T60" s="78">
        <f t="shared" si="2"/>
        <v>7.5946665372846767E-3</v>
      </c>
      <c r="U60" s="78">
        <f>R60/'סכום נכסי הקרן'!$C$42</f>
        <v>1.8835113991455957E-3</v>
      </c>
    </row>
    <row r="61" spans="2:21">
      <c r="B61" t="s">
        <v>433</v>
      </c>
      <c r="C61" t="s">
        <v>434</v>
      </c>
      <c r="D61" t="s">
        <v>100</v>
      </c>
      <c r="E61" t="s">
        <v>123</v>
      </c>
      <c r="F61" t="s">
        <v>432</v>
      </c>
      <c r="G61" t="s">
        <v>334</v>
      </c>
      <c r="H61" t="s">
        <v>387</v>
      </c>
      <c r="I61" t="s">
        <v>149</v>
      </c>
      <c r="J61"/>
      <c r="K61" s="77">
        <v>4.3</v>
      </c>
      <c r="L61" t="s">
        <v>102</v>
      </c>
      <c r="M61" s="78">
        <v>1.14E-2</v>
      </c>
      <c r="N61" s="78">
        <v>3.15E-2</v>
      </c>
      <c r="O61" s="77">
        <v>2424202.87</v>
      </c>
      <c r="P61" s="77">
        <v>100.96</v>
      </c>
      <c r="Q61" s="77">
        <v>30.306719999999999</v>
      </c>
      <c r="R61" s="77">
        <v>2477.7819375519998</v>
      </c>
      <c r="S61" s="78">
        <v>1E-3</v>
      </c>
      <c r="T61" s="78">
        <f t="shared" si="2"/>
        <v>7.5174176700897417E-3</v>
      </c>
      <c r="U61" s="78">
        <f>R61/'סכום נכסי הקרן'!$C$42</f>
        <v>1.8643533332557448E-3</v>
      </c>
    </row>
    <row r="62" spans="2:21">
      <c r="B62" t="s">
        <v>435</v>
      </c>
      <c r="C62" t="s">
        <v>436</v>
      </c>
      <c r="D62" t="s">
        <v>100</v>
      </c>
      <c r="E62" t="s">
        <v>123</v>
      </c>
      <c r="F62" t="s">
        <v>432</v>
      </c>
      <c r="G62" t="s">
        <v>334</v>
      </c>
      <c r="H62" t="s">
        <v>387</v>
      </c>
      <c r="I62" t="s">
        <v>149</v>
      </c>
      <c r="J62"/>
      <c r="K62" s="77">
        <v>6.5</v>
      </c>
      <c r="L62" t="s">
        <v>102</v>
      </c>
      <c r="M62" s="78">
        <v>9.1999999999999998E-3</v>
      </c>
      <c r="N62" s="78">
        <v>3.32E-2</v>
      </c>
      <c r="O62" s="77">
        <v>3454697.49</v>
      </c>
      <c r="P62" s="77">
        <v>96.51</v>
      </c>
      <c r="Q62" s="77">
        <v>0</v>
      </c>
      <c r="R62" s="77">
        <v>3334.1285475989998</v>
      </c>
      <c r="S62" s="78">
        <v>1.6999999999999999E-3</v>
      </c>
      <c r="T62" s="78">
        <f t="shared" si="2"/>
        <v>1.0115513588267637E-2</v>
      </c>
      <c r="U62" s="78">
        <f>R62/'סכום נכסי הקרן'!$C$42</f>
        <v>2.5086927856777463E-3</v>
      </c>
    </row>
    <row r="63" spans="2:21">
      <c r="B63" t="s">
        <v>437</v>
      </c>
      <c r="C63" t="s">
        <v>438</v>
      </c>
      <c r="D63" t="s">
        <v>100</v>
      </c>
      <c r="E63" t="s">
        <v>123</v>
      </c>
      <c r="F63" t="s">
        <v>429</v>
      </c>
      <c r="G63" t="s">
        <v>334</v>
      </c>
      <c r="H63" t="s">
        <v>379</v>
      </c>
      <c r="I63" t="s">
        <v>207</v>
      </c>
      <c r="J63"/>
      <c r="K63" s="77">
        <v>5.9</v>
      </c>
      <c r="L63" t="s">
        <v>102</v>
      </c>
      <c r="M63" s="78">
        <v>6.4999999999999997E-3</v>
      </c>
      <c r="N63" s="78">
        <v>3.15E-2</v>
      </c>
      <c r="O63" s="77">
        <v>4897286.67</v>
      </c>
      <c r="P63" s="77">
        <v>95.32</v>
      </c>
      <c r="Q63" s="77">
        <v>0</v>
      </c>
      <c r="R63" s="77">
        <v>4668.0936538440001</v>
      </c>
      <c r="S63" s="78">
        <v>2.0999999999999999E-3</v>
      </c>
      <c r="T63" s="78">
        <f t="shared" si="2"/>
        <v>1.4162670728688454E-2</v>
      </c>
      <c r="U63" s="78">
        <f>R63/'סכום נכסי הקרן'!$C$42</f>
        <v>3.5124059270899444E-3</v>
      </c>
    </row>
    <row r="64" spans="2:21">
      <c r="B64" t="s">
        <v>439</v>
      </c>
      <c r="C64" t="s">
        <v>440</v>
      </c>
      <c r="D64" t="s">
        <v>100</v>
      </c>
      <c r="E64" t="s">
        <v>123</v>
      </c>
      <c r="F64" t="s">
        <v>429</v>
      </c>
      <c r="G64" t="s">
        <v>334</v>
      </c>
      <c r="H64" t="s">
        <v>379</v>
      </c>
      <c r="I64" t="s">
        <v>207</v>
      </c>
      <c r="J64"/>
      <c r="K64" s="77">
        <v>8.82</v>
      </c>
      <c r="L64" t="s">
        <v>102</v>
      </c>
      <c r="M64" s="78">
        <v>2.64E-2</v>
      </c>
      <c r="N64" s="78">
        <v>2.9499999999999998E-2</v>
      </c>
      <c r="O64" s="77">
        <v>214462.1</v>
      </c>
      <c r="P64" s="77">
        <v>99.52</v>
      </c>
      <c r="Q64" s="77">
        <v>0</v>
      </c>
      <c r="R64" s="77">
        <v>213.43268191999999</v>
      </c>
      <c r="S64" s="78">
        <v>6.9999999999999999E-4</v>
      </c>
      <c r="T64" s="78">
        <f t="shared" si="2"/>
        <v>6.4753987835799184E-4</v>
      </c>
      <c r="U64" s="78">
        <f>R64/'סכום נכסי הקרן'!$C$42</f>
        <v>1.6059279710320122E-4</v>
      </c>
    </row>
    <row r="65" spans="2:21">
      <c r="B65" t="s">
        <v>441</v>
      </c>
      <c r="C65" t="s">
        <v>442</v>
      </c>
      <c r="D65" t="s">
        <v>100</v>
      </c>
      <c r="E65" t="s">
        <v>123</v>
      </c>
      <c r="F65" t="s">
        <v>443</v>
      </c>
      <c r="G65" t="s">
        <v>334</v>
      </c>
      <c r="H65" t="s">
        <v>387</v>
      </c>
      <c r="I65" t="s">
        <v>149</v>
      </c>
      <c r="J65"/>
      <c r="K65" s="77">
        <v>2.2599999999999998</v>
      </c>
      <c r="L65" t="s">
        <v>102</v>
      </c>
      <c r="M65" s="78">
        <v>1.34E-2</v>
      </c>
      <c r="N65" s="78">
        <v>2.9600000000000001E-2</v>
      </c>
      <c r="O65" s="77">
        <v>525947.54</v>
      </c>
      <c r="P65" s="77">
        <v>109.14</v>
      </c>
      <c r="Q65" s="77">
        <v>0</v>
      </c>
      <c r="R65" s="77">
        <v>574.01914515600004</v>
      </c>
      <c r="S65" s="78">
        <v>1E-3</v>
      </c>
      <c r="T65" s="78">
        <f t="shared" si="2"/>
        <v>1.7415340710041653E-3</v>
      </c>
      <c r="U65" s="78">
        <f>R65/'סכום נכסי הקרן'!$C$42</f>
        <v>4.3190826860313355E-4</v>
      </c>
    </row>
    <row r="66" spans="2:21">
      <c r="B66" t="s">
        <v>444</v>
      </c>
      <c r="C66" t="s">
        <v>445</v>
      </c>
      <c r="D66" t="s">
        <v>100</v>
      </c>
      <c r="E66" t="s">
        <v>123</v>
      </c>
      <c r="F66" t="s">
        <v>443</v>
      </c>
      <c r="G66" t="s">
        <v>334</v>
      </c>
      <c r="H66" t="s">
        <v>379</v>
      </c>
      <c r="I66" t="s">
        <v>207</v>
      </c>
      <c r="J66"/>
      <c r="K66" s="77">
        <v>3.59</v>
      </c>
      <c r="L66" t="s">
        <v>102</v>
      </c>
      <c r="M66" s="78">
        <v>1.8200000000000001E-2</v>
      </c>
      <c r="N66" s="78">
        <v>2.9600000000000001E-2</v>
      </c>
      <c r="O66" s="77">
        <v>1414441.05</v>
      </c>
      <c r="P66" s="77">
        <v>107.72</v>
      </c>
      <c r="Q66" s="77">
        <v>0</v>
      </c>
      <c r="R66" s="77">
        <v>1523.6358990599999</v>
      </c>
      <c r="S66" s="78">
        <v>3.7000000000000002E-3</v>
      </c>
      <c r="T66" s="78">
        <f t="shared" si="2"/>
        <v>4.622605103697241E-3</v>
      </c>
      <c r="U66" s="78">
        <f>R66/'סכום נכסי הקרן'!$C$42</f>
        <v>1.1464268199029158E-3</v>
      </c>
    </row>
    <row r="67" spans="2:21">
      <c r="B67" t="s">
        <v>446</v>
      </c>
      <c r="C67" t="s">
        <v>447</v>
      </c>
      <c r="D67" t="s">
        <v>100</v>
      </c>
      <c r="E67" t="s">
        <v>123</v>
      </c>
      <c r="F67" t="s">
        <v>443</v>
      </c>
      <c r="G67" t="s">
        <v>334</v>
      </c>
      <c r="H67" t="s">
        <v>379</v>
      </c>
      <c r="I67" t="s">
        <v>207</v>
      </c>
      <c r="J67"/>
      <c r="K67" s="77">
        <v>2.0299999999999998</v>
      </c>
      <c r="L67" t="s">
        <v>102</v>
      </c>
      <c r="M67" s="78">
        <v>2E-3</v>
      </c>
      <c r="N67" s="78">
        <v>2.9399999999999999E-2</v>
      </c>
      <c r="O67" s="77">
        <v>1129300.42</v>
      </c>
      <c r="P67" s="77">
        <v>104.5</v>
      </c>
      <c r="Q67" s="77">
        <v>0</v>
      </c>
      <c r="R67" s="77">
        <v>1180.1189389000001</v>
      </c>
      <c r="S67" s="78">
        <v>3.3999999999999998E-3</v>
      </c>
      <c r="T67" s="78">
        <f t="shared" si="2"/>
        <v>3.5803985934529949E-3</v>
      </c>
      <c r="U67" s="78">
        <f>R67/'סכום נכסי הקרן'!$C$42</f>
        <v>8.8795492615066911E-4</v>
      </c>
    </row>
    <row r="68" spans="2:21">
      <c r="B68" t="s">
        <v>448</v>
      </c>
      <c r="C68" t="s">
        <v>449</v>
      </c>
      <c r="D68" t="s">
        <v>100</v>
      </c>
      <c r="E68" t="s">
        <v>123</v>
      </c>
      <c r="F68" t="s">
        <v>450</v>
      </c>
      <c r="G68" t="s">
        <v>451</v>
      </c>
      <c r="H68" t="s">
        <v>387</v>
      </c>
      <c r="I68" t="s">
        <v>149</v>
      </c>
      <c r="J68"/>
      <c r="K68" s="77">
        <v>5.29</v>
      </c>
      <c r="L68" t="s">
        <v>102</v>
      </c>
      <c r="M68" s="78">
        <v>4.4000000000000003E-3</v>
      </c>
      <c r="N68" s="78">
        <v>2.75E-2</v>
      </c>
      <c r="O68" s="77">
        <v>779736.81</v>
      </c>
      <c r="P68" s="77">
        <v>98.69</v>
      </c>
      <c r="Q68" s="77">
        <v>0</v>
      </c>
      <c r="R68" s="77">
        <v>769.52225778900004</v>
      </c>
      <c r="S68" s="78">
        <v>1E-3</v>
      </c>
      <c r="T68" s="78">
        <f t="shared" si="2"/>
        <v>2.334676886032058E-3</v>
      </c>
      <c r="U68" s="78">
        <f>R68/'סכום נכסי הקרן'!$C$42</f>
        <v>5.7901034977308216E-4</v>
      </c>
    </row>
    <row r="69" spans="2:21">
      <c r="B69" t="s">
        <v>452</v>
      </c>
      <c r="C69" t="s">
        <v>453</v>
      </c>
      <c r="D69" t="s">
        <v>100</v>
      </c>
      <c r="E69" t="s">
        <v>123</v>
      </c>
      <c r="F69" t="s">
        <v>454</v>
      </c>
      <c r="G69" t="s">
        <v>334</v>
      </c>
      <c r="H69" t="s">
        <v>387</v>
      </c>
      <c r="I69" t="s">
        <v>149</v>
      </c>
      <c r="J69"/>
      <c r="K69" s="77">
        <v>3.07</v>
      </c>
      <c r="L69" t="s">
        <v>102</v>
      </c>
      <c r="M69" s="78">
        <v>1.5800000000000002E-2</v>
      </c>
      <c r="N69" s="78">
        <v>2.92E-2</v>
      </c>
      <c r="O69" s="77">
        <v>1412362.42</v>
      </c>
      <c r="P69" s="77">
        <v>108.57</v>
      </c>
      <c r="Q69" s="77">
        <v>0</v>
      </c>
      <c r="R69" s="77">
        <v>1533.4018793939999</v>
      </c>
      <c r="S69" s="78">
        <v>3.0000000000000001E-3</v>
      </c>
      <c r="T69" s="78">
        <f t="shared" si="2"/>
        <v>4.6522344072351838E-3</v>
      </c>
      <c r="U69" s="78">
        <f>R69/'סכום נכסי הקרן'!$C$42</f>
        <v>1.1537750202074959E-3</v>
      </c>
    </row>
    <row r="70" spans="2:21">
      <c r="B70" t="s">
        <v>455</v>
      </c>
      <c r="C70" t="s">
        <v>456</v>
      </c>
      <c r="D70" t="s">
        <v>100</v>
      </c>
      <c r="E70" t="s">
        <v>123</v>
      </c>
      <c r="F70" t="s">
        <v>454</v>
      </c>
      <c r="G70" t="s">
        <v>334</v>
      </c>
      <c r="H70" t="s">
        <v>387</v>
      </c>
      <c r="I70" t="s">
        <v>149</v>
      </c>
      <c r="J70"/>
      <c r="K70" s="77">
        <v>5.5</v>
      </c>
      <c r="L70" t="s">
        <v>102</v>
      </c>
      <c r="M70" s="78">
        <v>8.3999999999999995E-3</v>
      </c>
      <c r="N70" s="78">
        <v>3.0300000000000001E-2</v>
      </c>
      <c r="O70" s="77">
        <v>1136672.21</v>
      </c>
      <c r="P70" s="77">
        <v>98.55</v>
      </c>
      <c r="Q70" s="77">
        <v>0</v>
      </c>
      <c r="R70" s="77">
        <v>1120.1904629549999</v>
      </c>
      <c r="S70" s="78">
        <v>2.5000000000000001E-3</v>
      </c>
      <c r="T70" s="78">
        <f t="shared" si="2"/>
        <v>3.3985797751046841E-3</v>
      </c>
      <c r="U70" s="78">
        <f>R70/'סכום נכסי הקרן'!$C$42</f>
        <v>8.4286304288535533E-4</v>
      </c>
    </row>
    <row r="71" spans="2:21">
      <c r="B71" t="s">
        <v>457</v>
      </c>
      <c r="C71" t="s">
        <v>458</v>
      </c>
      <c r="D71" t="s">
        <v>100</v>
      </c>
      <c r="E71" t="s">
        <v>123</v>
      </c>
      <c r="F71" t="s">
        <v>318</v>
      </c>
      <c r="G71" t="s">
        <v>319</v>
      </c>
      <c r="H71" t="s">
        <v>379</v>
      </c>
      <c r="I71" t="s">
        <v>207</v>
      </c>
      <c r="J71"/>
      <c r="K71" s="77">
        <v>1.4</v>
      </c>
      <c r="L71" t="s">
        <v>102</v>
      </c>
      <c r="M71" s="78">
        <v>2.4199999999999999E-2</v>
      </c>
      <c r="N71" s="78">
        <v>3.56E-2</v>
      </c>
      <c r="O71" s="77">
        <v>35.35</v>
      </c>
      <c r="P71" s="77">
        <v>5556939</v>
      </c>
      <c r="Q71" s="77">
        <v>0</v>
      </c>
      <c r="R71" s="77">
        <v>1964.3779365</v>
      </c>
      <c r="S71" s="78">
        <v>1.1999999999999999E-3</v>
      </c>
      <c r="T71" s="78">
        <f t="shared" si="2"/>
        <v>5.9597857207600285E-3</v>
      </c>
      <c r="U71" s="78">
        <f>R71/'סכום נכסי הקרן'!$C$42</f>
        <v>1.4780536164962492E-3</v>
      </c>
    </row>
    <row r="72" spans="2:21">
      <c r="B72" t="s">
        <v>459</v>
      </c>
      <c r="C72" t="s">
        <v>460</v>
      </c>
      <c r="D72" t="s">
        <v>100</v>
      </c>
      <c r="E72" t="s">
        <v>123</v>
      </c>
      <c r="F72" t="s">
        <v>318</v>
      </c>
      <c r="G72" t="s">
        <v>319</v>
      </c>
      <c r="H72" t="s">
        <v>379</v>
      </c>
      <c r="I72" t="s">
        <v>207</v>
      </c>
      <c r="J72"/>
      <c r="K72" s="77">
        <v>1.01</v>
      </c>
      <c r="L72" t="s">
        <v>102</v>
      </c>
      <c r="M72" s="78">
        <v>1.95E-2</v>
      </c>
      <c r="N72" s="78">
        <v>3.56E-2</v>
      </c>
      <c r="O72" s="77">
        <v>8.6999999999999993</v>
      </c>
      <c r="P72" s="77">
        <v>5397000</v>
      </c>
      <c r="Q72" s="77">
        <v>17.238299999999999</v>
      </c>
      <c r="R72" s="77">
        <v>486.77730000000003</v>
      </c>
      <c r="S72" s="78">
        <v>4.0000000000000002E-4</v>
      </c>
      <c r="T72" s="78">
        <f t="shared" si="2"/>
        <v>1.4768483945096075E-3</v>
      </c>
      <c r="U72" s="78">
        <f>R72/'סכום נכסי הקרן'!$C$42</f>
        <v>3.6626503246885741E-4</v>
      </c>
    </row>
    <row r="73" spans="2:21">
      <c r="B73" t="s">
        <v>461</v>
      </c>
      <c r="C73" t="s">
        <v>462</v>
      </c>
      <c r="D73" t="s">
        <v>100</v>
      </c>
      <c r="E73" t="s">
        <v>123</v>
      </c>
      <c r="F73" t="s">
        <v>318</v>
      </c>
      <c r="G73" t="s">
        <v>319</v>
      </c>
      <c r="H73" t="s">
        <v>387</v>
      </c>
      <c r="I73" t="s">
        <v>149</v>
      </c>
      <c r="J73"/>
      <c r="K73" s="77">
        <v>4.34</v>
      </c>
      <c r="L73" t="s">
        <v>102</v>
      </c>
      <c r="M73" s="78">
        <v>1.4999999999999999E-2</v>
      </c>
      <c r="N73" s="78">
        <v>3.7600000000000001E-2</v>
      </c>
      <c r="O73" s="77">
        <v>29.89</v>
      </c>
      <c r="P73" s="77">
        <v>4910638</v>
      </c>
      <c r="Q73" s="77">
        <v>0</v>
      </c>
      <c r="R73" s="77">
        <v>1467.7896982</v>
      </c>
      <c r="S73" s="78">
        <v>1.1000000000000001E-3</v>
      </c>
      <c r="T73" s="78">
        <f t="shared" si="2"/>
        <v>4.4531716233776946E-3</v>
      </c>
      <c r="U73" s="78">
        <f>R73/'סכום נכסי הקרן'!$C$42</f>
        <v>1.1044065560753911E-3</v>
      </c>
    </row>
    <row r="74" spans="2:21">
      <c r="B74" t="s">
        <v>463</v>
      </c>
      <c r="C74" t="s">
        <v>464</v>
      </c>
      <c r="D74" t="s">
        <v>100</v>
      </c>
      <c r="E74" t="s">
        <v>123</v>
      </c>
      <c r="F74" t="s">
        <v>318</v>
      </c>
      <c r="G74" t="s">
        <v>319</v>
      </c>
      <c r="H74" t="s">
        <v>379</v>
      </c>
      <c r="I74" t="s">
        <v>207</v>
      </c>
      <c r="J74"/>
      <c r="K74" s="77">
        <v>4.5199999999999996</v>
      </c>
      <c r="L74" t="s">
        <v>102</v>
      </c>
      <c r="M74" s="78">
        <v>2.7799999999999998E-2</v>
      </c>
      <c r="N74" s="78">
        <v>3.3399999999999999E-2</v>
      </c>
      <c r="O74" s="77">
        <v>9.1999999999999993</v>
      </c>
      <c r="P74" s="77">
        <v>5460000</v>
      </c>
      <c r="Q74" s="77">
        <v>0</v>
      </c>
      <c r="R74" s="77">
        <v>502.32</v>
      </c>
      <c r="S74" s="78">
        <v>0</v>
      </c>
      <c r="T74" s="78">
        <f t="shared" si="2"/>
        <v>1.5240038628137876E-3</v>
      </c>
      <c r="U74" s="78">
        <f>R74/'סכום נכסי הקרן'!$C$42</f>
        <v>3.779598003229741E-4</v>
      </c>
    </row>
    <row r="75" spans="2:21">
      <c r="B75" t="s">
        <v>465</v>
      </c>
      <c r="C75" t="s">
        <v>466</v>
      </c>
      <c r="D75" t="s">
        <v>100</v>
      </c>
      <c r="E75" t="s">
        <v>123</v>
      </c>
      <c r="F75" t="s">
        <v>337</v>
      </c>
      <c r="G75" t="s">
        <v>319</v>
      </c>
      <c r="H75" t="s">
        <v>387</v>
      </c>
      <c r="I75" t="s">
        <v>149</v>
      </c>
      <c r="J75"/>
      <c r="K75" s="77">
        <v>2.56</v>
      </c>
      <c r="L75" t="s">
        <v>102</v>
      </c>
      <c r="M75" s="78">
        <v>2.5899999999999999E-2</v>
      </c>
      <c r="N75" s="78">
        <v>3.6600000000000001E-2</v>
      </c>
      <c r="O75" s="77">
        <v>45.79</v>
      </c>
      <c r="P75" s="77">
        <v>5459551</v>
      </c>
      <c r="Q75" s="77">
        <v>0</v>
      </c>
      <c r="R75" s="77">
        <v>2499.9284029</v>
      </c>
      <c r="S75" s="78">
        <v>2.2000000000000001E-3</v>
      </c>
      <c r="T75" s="78">
        <f t="shared" si="2"/>
        <v>7.5846085021052372E-3</v>
      </c>
      <c r="U75" s="78">
        <f>R75/'סכום נכסי הקרן'!$C$42</f>
        <v>1.8810169612633691E-3</v>
      </c>
    </row>
    <row r="76" spans="2:21">
      <c r="B76" t="s">
        <v>467</v>
      </c>
      <c r="C76" t="s">
        <v>468</v>
      </c>
      <c r="D76" t="s">
        <v>100</v>
      </c>
      <c r="E76" t="s">
        <v>123</v>
      </c>
      <c r="F76" t="s">
        <v>337</v>
      </c>
      <c r="G76" t="s">
        <v>319</v>
      </c>
      <c r="H76" t="s">
        <v>387</v>
      </c>
      <c r="I76" t="s">
        <v>149</v>
      </c>
      <c r="J76"/>
      <c r="K76" s="77">
        <v>2.8</v>
      </c>
      <c r="L76" t="s">
        <v>102</v>
      </c>
      <c r="M76" s="78">
        <v>2.9700000000000001E-2</v>
      </c>
      <c r="N76" s="78">
        <v>2.9100000000000001E-2</v>
      </c>
      <c r="O76" s="77">
        <v>18.100000000000001</v>
      </c>
      <c r="P76" s="77">
        <v>5593655</v>
      </c>
      <c r="Q76" s="77">
        <v>0</v>
      </c>
      <c r="R76" s="77">
        <v>1012.451555</v>
      </c>
      <c r="S76" s="78">
        <v>1.2999999999999999E-3</v>
      </c>
      <c r="T76" s="78">
        <f t="shared" ref="T76:T139" si="4">R76/$R$11</f>
        <v>3.0717074389469382E-3</v>
      </c>
      <c r="U76" s="78">
        <f>R76/'סכום נכסי הקרן'!$C$42</f>
        <v>7.6179723595414201E-4</v>
      </c>
    </row>
    <row r="77" spans="2:21">
      <c r="B77" t="s">
        <v>469</v>
      </c>
      <c r="C77" t="s">
        <v>470</v>
      </c>
      <c r="D77" t="s">
        <v>100</v>
      </c>
      <c r="E77" t="s">
        <v>123</v>
      </c>
      <c r="F77" t="s">
        <v>337</v>
      </c>
      <c r="G77" t="s">
        <v>319</v>
      </c>
      <c r="H77" t="s">
        <v>387</v>
      </c>
      <c r="I77" t="s">
        <v>149</v>
      </c>
      <c r="J77"/>
      <c r="K77" s="77">
        <v>4.37</v>
      </c>
      <c r="L77" t="s">
        <v>102</v>
      </c>
      <c r="M77" s="78">
        <v>8.3999999999999995E-3</v>
      </c>
      <c r="N77" s="78">
        <v>3.4500000000000003E-2</v>
      </c>
      <c r="O77" s="77">
        <v>11.71</v>
      </c>
      <c r="P77" s="77">
        <v>4859428</v>
      </c>
      <c r="Q77" s="77">
        <v>0</v>
      </c>
      <c r="R77" s="77">
        <v>569.03901880000001</v>
      </c>
      <c r="S77" s="78">
        <v>1.5E-3</v>
      </c>
      <c r="T77" s="78">
        <f t="shared" si="4"/>
        <v>1.7264247148092203E-3</v>
      </c>
      <c r="U77" s="78">
        <f>R77/'סכום נכסי הקרן'!$C$42</f>
        <v>4.2816108043006271E-4</v>
      </c>
    </row>
    <row r="78" spans="2:21">
      <c r="B78" t="s">
        <v>471</v>
      </c>
      <c r="C78" t="s">
        <v>472</v>
      </c>
      <c r="D78" t="s">
        <v>100</v>
      </c>
      <c r="E78" t="s">
        <v>123</v>
      </c>
      <c r="F78" t="s">
        <v>337</v>
      </c>
      <c r="G78" t="s">
        <v>319</v>
      </c>
      <c r="H78" t="s">
        <v>387</v>
      </c>
      <c r="I78" t="s">
        <v>149</v>
      </c>
      <c r="J78"/>
      <c r="K78" s="77">
        <v>4.74</v>
      </c>
      <c r="L78" t="s">
        <v>102</v>
      </c>
      <c r="M78" s="78">
        <v>3.09E-2</v>
      </c>
      <c r="N78" s="78">
        <v>3.5200000000000002E-2</v>
      </c>
      <c r="O78" s="77">
        <v>27.86</v>
      </c>
      <c r="P78" s="77">
        <v>5195474</v>
      </c>
      <c r="Q78" s="77">
        <v>0</v>
      </c>
      <c r="R78" s="77">
        <v>1447.4590564</v>
      </c>
      <c r="S78" s="78">
        <v>1.5E-3</v>
      </c>
      <c r="T78" s="78">
        <f t="shared" si="4"/>
        <v>4.3914898734241127E-3</v>
      </c>
      <c r="U78" s="78">
        <f>R78/'סכום נכסי הקרן'!$C$42</f>
        <v>1.0891092051533375E-3</v>
      </c>
    </row>
    <row r="79" spans="2:21">
      <c r="B79" t="s">
        <v>473</v>
      </c>
      <c r="C79" t="s">
        <v>474</v>
      </c>
      <c r="D79" t="s">
        <v>100</v>
      </c>
      <c r="E79" t="s">
        <v>123</v>
      </c>
      <c r="F79" t="s">
        <v>337</v>
      </c>
      <c r="G79" t="s">
        <v>319</v>
      </c>
      <c r="H79" t="s">
        <v>387</v>
      </c>
      <c r="I79" t="s">
        <v>149</v>
      </c>
      <c r="J79"/>
      <c r="K79" s="77">
        <v>0.25</v>
      </c>
      <c r="L79" t="s">
        <v>102</v>
      </c>
      <c r="M79" s="78">
        <v>1.5900000000000001E-2</v>
      </c>
      <c r="N79" s="78">
        <v>6.3100000000000003E-2</v>
      </c>
      <c r="O79" s="77">
        <v>28.27</v>
      </c>
      <c r="P79" s="77">
        <v>5566402</v>
      </c>
      <c r="Q79" s="77">
        <v>0</v>
      </c>
      <c r="R79" s="77">
        <v>1573.6218454</v>
      </c>
      <c r="S79" s="78">
        <v>0</v>
      </c>
      <c r="T79" s="78">
        <f t="shared" si="4"/>
        <v>4.7742589803268058E-3</v>
      </c>
      <c r="U79" s="78">
        <f>R79/'סכום נכסי הקרן'!$C$42</f>
        <v>1.1840376621899467E-3</v>
      </c>
    </row>
    <row r="80" spans="2:21">
      <c r="B80" t="s">
        <v>475</v>
      </c>
      <c r="C80" t="s">
        <v>476</v>
      </c>
      <c r="D80" t="s">
        <v>100</v>
      </c>
      <c r="E80" t="s">
        <v>123</v>
      </c>
      <c r="F80" t="s">
        <v>337</v>
      </c>
      <c r="G80" t="s">
        <v>319</v>
      </c>
      <c r="H80" t="s">
        <v>387</v>
      </c>
      <c r="I80" t="s">
        <v>149</v>
      </c>
      <c r="J80"/>
      <c r="K80" s="77">
        <v>1.49</v>
      </c>
      <c r="L80" t="s">
        <v>102</v>
      </c>
      <c r="M80" s="78">
        <v>2.0199999999999999E-2</v>
      </c>
      <c r="N80" s="78">
        <v>3.3799999999999997E-2</v>
      </c>
      <c r="O80" s="77">
        <v>20.72</v>
      </c>
      <c r="P80" s="77">
        <v>5510000</v>
      </c>
      <c r="Q80" s="77">
        <v>0</v>
      </c>
      <c r="R80" s="77">
        <v>1141.672</v>
      </c>
      <c r="S80" s="78">
        <v>1E-3</v>
      </c>
      <c r="T80" s="78">
        <f t="shared" si="4"/>
        <v>3.4637532610016378E-3</v>
      </c>
      <c r="U80" s="78">
        <f>R80/'סכום נכסי הקרן'!$C$42</f>
        <v>8.5902635999826897E-4</v>
      </c>
    </row>
    <row r="81" spans="2:21">
      <c r="B81" t="s">
        <v>477</v>
      </c>
      <c r="C81" t="s">
        <v>478</v>
      </c>
      <c r="D81" t="s">
        <v>100</v>
      </c>
      <c r="E81" t="s">
        <v>123</v>
      </c>
      <c r="F81" t="s">
        <v>479</v>
      </c>
      <c r="G81" t="s">
        <v>127</v>
      </c>
      <c r="H81" t="s">
        <v>379</v>
      </c>
      <c r="I81" t="s">
        <v>207</v>
      </c>
      <c r="J81"/>
      <c r="K81" s="77">
        <v>1.45</v>
      </c>
      <c r="L81" t="s">
        <v>102</v>
      </c>
      <c r="M81" s="78">
        <v>1.7999999999999999E-2</v>
      </c>
      <c r="N81" s="78">
        <v>3.2300000000000002E-2</v>
      </c>
      <c r="O81" s="77">
        <v>800166.9</v>
      </c>
      <c r="P81" s="77">
        <v>109.59</v>
      </c>
      <c r="Q81" s="77">
        <v>0</v>
      </c>
      <c r="R81" s="77">
        <v>876.90290571000003</v>
      </c>
      <c r="S81" s="78">
        <v>8.0000000000000004E-4</v>
      </c>
      <c r="T81" s="78">
        <f t="shared" si="4"/>
        <v>2.6604622862212825E-3</v>
      </c>
      <c r="U81" s="78">
        <f>R81/'סכום נכסי הקרן'!$C$42</f>
        <v>6.5980659170406788E-4</v>
      </c>
    </row>
    <row r="82" spans="2:21">
      <c r="B82" t="s">
        <v>480</v>
      </c>
      <c r="C82" t="s">
        <v>481</v>
      </c>
      <c r="D82" t="s">
        <v>100</v>
      </c>
      <c r="E82" t="s">
        <v>123</v>
      </c>
      <c r="F82" t="s">
        <v>479</v>
      </c>
      <c r="G82" t="s">
        <v>127</v>
      </c>
      <c r="H82" t="s">
        <v>379</v>
      </c>
      <c r="I82" t="s">
        <v>207</v>
      </c>
      <c r="J82"/>
      <c r="K82" s="77">
        <v>3.95</v>
      </c>
      <c r="L82" t="s">
        <v>102</v>
      </c>
      <c r="M82" s="78">
        <v>2.1999999999999999E-2</v>
      </c>
      <c r="N82" s="78">
        <v>3.0599999999999999E-2</v>
      </c>
      <c r="O82" s="77">
        <v>621629.43999999994</v>
      </c>
      <c r="P82" s="77">
        <v>99.64</v>
      </c>
      <c r="Q82" s="77">
        <v>0</v>
      </c>
      <c r="R82" s="77">
        <v>619.39157401600005</v>
      </c>
      <c r="S82" s="78">
        <v>2.2000000000000001E-3</v>
      </c>
      <c r="T82" s="78">
        <f t="shared" si="4"/>
        <v>1.879190857211929E-3</v>
      </c>
      <c r="U82" s="78">
        <f>R82/'סכום נכסי הקרן'!$C$42</f>
        <v>4.6604776962259117E-4</v>
      </c>
    </row>
    <row r="83" spans="2:21">
      <c r="B83" t="s">
        <v>482</v>
      </c>
      <c r="C83" t="s">
        <v>483</v>
      </c>
      <c r="D83" t="s">
        <v>100</v>
      </c>
      <c r="E83" t="s">
        <v>123</v>
      </c>
      <c r="F83" t="s">
        <v>484</v>
      </c>
      <c r="G83" t="s">
        <v>334</v>
      </c>
      <c r="H83" t="s">
        <v>485</v>
      </c>
      <c r="I83" t="s">
        <v>207</v>
      </c>
      <c r="J83"/>
      <c r="K83" s="77">
        <v>2.25</v>
      </c>
      <c r="L83" t="s">
        <v>102</v>
      </c>
      <c r="M83" s="78">
        <v>1.4E-2</v>
      </c>
      <c r="N83" s="78">
        <v>3.2300000000000002E-2</v>
      </c>
      <c r="O83" s="77">
        <v>927389.02</v>
      </c>
      <c r="P83" s="77">
        <v>107.61</v>
      </c>
      <c r="Q83" s="77">
        <v>7.3614800000000002</v>
      </c>
      <c r="R83" s="77">
        <v>1005.3248044220001</v>
      </c>
      <c r="S83" s="78">
        <v>1E-3</v>
      </c>
      <c r="T83" s="78">
        <f t="shared" si="4"/>
        <v>3.0500853745055816E-3</v>
      </c>
      <c r="U83" s="78">
        <f>R83/'סכום נכסי הקרן'!$C$42</f>
        <v>7.5643486689574795E-4</v>
      </c>
    </row>
    <row r="84" spans="2:21">
      <c r="B84" t="s">
        <v>486</v>
      </c>
      <c r="C84" t="s">
        <v>487</v>
      </c>
      <c r="D84" t="s">
        <v>100</v>
      </c>
      <c r="E84" t="s">
        <v>123</v>
      </c>
      <c r="F84" t="s">
        <v>417</v>
      </c>
      <c r="G84" t="s">
        <v>334</v>
      </c>
      <c r="H84" t="s">
        <v>485</v>
      </c>
      <c r="I84" t="s">
        <v>207</v>
      </c>
      <c r="J84"/>
      <c r="K84" s="77">
        <v>2.1800000000000002</v>
      </c>
      <c r="L84" t="s">
        <v>102</v>
      </c>
      <c r="M84" s="78">
        <v>2.1499999999999998E-2</v>
      </c>
      <c r="N84" s="78">
        <v>3.5099999999999999E-2</v>
      </c>
      <c r="O84" s="77">
        <v>2748637.2</v>
      </c>
      <c r="P84" s="77">
        <v>110.54</v>
      </c>
      <c r="Q84" s="77">
        <v>0</v>
      </c>
      <c r="R84" s="77">
        <v>3038.34356088</v>
      </c>
      <c r="S84" s="78">
        <v>1.4E-3</v>
      </c>
      <c r="T84" s="78">
        <f t="shared" si="4"/>
        <v>9.2181225580038988E-3</v>
      </c>
      <c r="U84" s="78">
        <f>R84/'סכום נכסי הקרן'!$C$42</f>
        <v>2.2861357811411031E-3</v>
      </c>
    </row>
    <row r="85" spans="2:21">
      <c r="B85" t="s">
        <v>488</v>
      </c>
      <c r="C85" t="s">
        <v>489</v>
      </c>
      <c r="D85" t="s">
        <v>100</v>
      </c>
      <c r="E85" t="s">
        <v>123</v>
      </c>
      <c r="F85" t="s">
        <v>417</v>
      </c>
      <c r="G85" t="s">
        <v>334</v>
      </c>
      <c r="H85" t="s">
        <v>485</v>
      </c>
      <c r="I85" t="s">
        <v>207</v>
      </c>
      <c r="J85"/>
      <c r="K85" s="77">
        <v>7.2</v>
      </c>
      <c r="L85" t="s">
        <v>102</v>
      </c>
      <c r="M85" s="78">
        <v>1.15E-2</v>
      </c>
      <c r="N85" s="78">
        <v>3.7600000000000001E-2</v>
      </c>
      <c r="O85" s="77">
        <v>1762273.54</v>
      </c>
      <c r="P85" s="77">
        <v>92.59</v>
      </c>
      <c r="Q85" s="77">
        <v>0</v>
      </c>
      <c r="R85" s="77">
        <v>1631.6890706859999</v>
      </c>
      <c r="S85" s="78">
        <v>3.8E-3</v>
      </c>
      <c r="T85" s="78">
        <f t="shared" si="4"/>
        <v>4.9504308939251939E-3</v>
      </c>
      <c r="U85" s="78">
        <f>R85/'סכום נכסי הקרן'!$C$42</f>
        <v>1.2277290877242787E-3</v>
      </c>
    </row>
    <row r="86" spans="2:21">
      <c r="B86" t="s">
        <v>490</v>
      </c>
      <c r="C86" t="s">
        <v>491</v>
      </c>
      <c r="D86" t="s">
        <v>100</v>
      </c>
      <c r="E86" t="s">
        <v>123</v>
      </c>
      <c r="F86" t="s">
        <v>492</v>
      </c>
      <c r="G86" t="s">
        <v>493</v>
      </c>
      <c r="H86" t="s">
        <v>485</v>
      </c>
      <c r="I86" t="s">
        <v>207</v>
      </c>
      <c r="J86"/>
      <c r="K86" s="77">
        <v>5.63</v>
      </c>
      <c r="L86" t="s">
        <v>102</v>
      </c>
      <c r="M86" s="78">
        <v>5.1499999999999997E-2</v>
      </c>
      <c r="N86" s="78">
        <v>3.3000000000000002E-2</v>
      </c>
      <c r="O86" s="77">
        <v>4059469.24</v>
      </c>
      <c r="P86" s="77">
        <v>151.19999999999999</v>
      </c>
      <c r="Q86" s="77">
        <v>0</v>
      </c>
      <c r="R86" s="77">
        <v>6137.9174908799996</v>
      </c>
      <c r="S86" s="78">
        <v>1.2999999999999999E-3</v>
      </c>
      <c r="T86" s="78">
        <f t="shared" si="4"/>
        <v>1.8622013787492894E-2</v>
      </c>
      <c r="U86" s="78">
        <f>R86/'סכום נכסי הקרן'!$C$42</f>
        <v>4.6183430268591629E-3</v>
      </c>
    </row>
    <row r="87" spans="2:21">
      <c r="B87" t="s">
        <v>494</v>
      </c>
      <c r="C87" t="s">
        <v>495</v>
      </c>
      <c r="D87" t="s">
        <v>100</v>
      </c>
      <c r="E87" t="s">
        <v>123</v>
      </c>
      <c r="F87" t="s">
        <v>496</v>
      </c>
      <c r="G87" t="s">
        <v>132</v>
      </c>
      <c r="H87" t="s">
        <v>497</v>
      </c>
      <c r="I87" t="s">
        <v>149</v>
      </c>
      <c r="J87"/>
      <c r="K87" s="77">
        <v>1.1499999999999999</v>
      </c>
      <c r="L87" t="s">
        <v>102</v>
      </c>
      <c r="M87" s="78">
        <v>2.1999999999999999E-2</v>
      </c>
      <c r="N87" s="78">
        <v>2.8000000000000001E-2</v>
      </c>
      <c r="O87" s="77">
        <v>76387.37</v>
      </c>
      <c r="P87" s="77">
        <v>111.64</v>
      </c>
      <c r="Q87" s="77">
        <v>0</v>
      </c>
      <c r="R87" s="77">
        <v>85.278859867999998</v>
      </c>
      <c r="S87" s="78">
        <v>1E-4</v>
      </c>
      <c r="T87" s="78">
        <f t="shared" si="4"/>
        <v>2.5873011597226406E-4</v>
      </c>
      <c r="U87" s="78">
        <f>R87/'סכום נכסי הקרן'!$C$42</f>
        <v>6.4166230385969439E-5</v>
      </c>
    </row>
    <row r="88" spans="2:21">
      <c r="B88" t="s">
        <v>498</v>
      </c>
      <c r="C88" t="s">
        <v>499</v>
      </c>
      <c r="D88" t="s">
        <v>100</v>
      </c>
      <c r="E88" t="s">
        <v>123</v>
      </c>
      <c r="F88" t="s">
        <v>496</v>
      </c>
      <c r="G88" t="s">
        <v>132</v>
      </c>
      <c r="H88" t="s">
        <v>497</v>
      </c>
      <c r="I88" t="s">
        <v>149</v>
      </c>
      <c r="J88"/>
      <c r="K88" s="77">
        <v>4.46</v>
      </c>
      <c r="L88" t="s">
        <v>102</v>
      </c>
      <c r="M88" s="78">
        <v>1.7000000000000001E-2</v>
      </c>
      <c r="N88" s="78">
        <v>2.5999999999999999E-2</v>
      </c>
      <c r="O88" s="77">
        <v>611701.48</v>
      </c>
      <c r="P88" s="77">
        <v>106.1</v>
      </c>
      <c r="Q88" s="77">
        <v>0</v>
      </c>
      <c r="R88" s="77">
        <v>649.01527027999998</v>
      </c>
      <c r="S88" s="78">
        <v>5.0000000000000001E-4</v>
      </c>
      <c r="T88" s="78">
        <f t="shared" si="4"/>
        <v>1.9690670865819683E-3</v>
      </c>
      <c r="U88" s="78">
        <f>R88/'סכום נכסי הקרן'!$C$42</f>
        <v>4.8833747802514305E-4</v>
      </c>
    </row>
    <row r="89" spans="2:21">
      <c r="B89" t="s">
        <v>500</v>
      </c>
      <c r="C89" t="s">
        <v>501</v>
      </c>
      <c r="D89" t="s">
        <v>100</v>
      </c>
      <c r="E89" t="s">
        <v>123</v>
      </c>
      <c r="F89" t="s">
        <v>496</v>
      </c>
      <c r="G89" t="s">
        <v>132</v>
      </c>
      <c r="H89" t="s">
        <v>497</v>
      </c>
      <c r="I89" t="s">
        <v>149</v>
      </c>
      <c r="J89"/>
      <c r="K89" s="77">
        <v>9.32</v>
      </c>
      <c r="L89" t="s">
        <v>102</v>
      </c>
      <c r="M89" s="78">
        <v>5.7999999999999996E-3</v>
      </c>
      <c r="N89" s="78">
        <v>2.93E-2</v>
      </c>
      <c r="O89" s="77">
        <v>319200.99</v>
      </c>
      <c r="P89" s="77">
        <v>87.7</v>
      </c>
      <c r="Q89" s="77">
        <v>0</v>
      </c>
      <c r="R89" s="77">
        <v>279.93926822999998</v>
      </c>
      <c r="S89" s="78">
        <v>6.9999999999999999E-4</v>
      </c>
      <c r="T89" s="78">
        <f t="shared" si="4"/>
        <v>8.493162249876274E-4</v>
      </c>
      <c r="U89" s="78">
        <f>R89/'סכום נכסי הקרן'!$C$42</f>
        <v>2.1063423698592585E-4</v>
      </c>
    </row>
    <row r="90" spans="2:21">
      <c r="B90" t="s">
        <v>502</v>
      </c>
      <c r="C90" t="s">
        <v>503</v>
      </c>
      <c r="D90" t="s">
        <v>100</v>
      </c>
      <c r="E90" t="s">
        <v>123</v>
      </c>
      <c r="F90" t="s">
        <v>443</v>
      </c>
      <c r="G90" t="s">
        <v>334</v>
      </c>
      <c r="H90" t="s">
        <v>497</v>
      </c>
      <c r="I90" t="s">
        <v>149</v>
      </c>
      <c r="J90"/>
      <c r="K90" s="77">
        <v>1.95</v>
      </c>
      <c r="L90" t="s">
        <v>102</v>
      </c>
      <c r="M90" s="78">
        <v>1.95E-2</v>
      </c>
      <c r="N90" s="78">
        <v>3.15E-2</v>
      </c>
      <c r="O90" s="77">
        <v>846188.53</v>
      </c>
      <c r="P90" s="77">
        <v>110.25</v>
      </c>
      <c r="Q90" s="77">
        <v>0</v>
      </c>
      <c r="R90" s="77">
        <v>932.922854325</v>
      </c>
      <c r="S90" s="78">
        <v>1.5E-3</v>
      </c>
      <c r="T90" s="78">
        <f t="shared" si="4"/>
        <v>2.8304229051173842E-3</v>
      </c>
      <c r="U90" s="78">
        <f>R90/'סכום נכסי הקרן'!$C$42</f>
        <v>7.0195758826528123E-4</v>
      </c>
    </row>
    <row r="91" spans="2:21">
      <c r="B91" t="s">
        <v>504</v>
      </c>
      <c r="C91" t="s">
        <v>505</v>
      </c>
      <c r="D91" t="s">
        <v>100</v>
      </c>
      <c r="E91" t="s">
        <v>123</v>
      </c>
      <c r="F91" t="s">
        <v>443</v>
      </c>
      <c r="G91" t="s">
        <v>334</v>
      </c>
      <c r="H91" t="s">
        <v>497</v>
      </c>
      <c r="I91" t="s">
        <v>149</v>
      </c>
      <c r="J91"/>
      <c r="K91" s="77">
        <v>1.0900000000000001</v>
      </c>
      <c r="L91" t="s">
        <v>102</v>
      </c>
      <c r="M91" s="78">
        <v>2.5000000000000001E-2</v>
      </c>
      <c r="N91" s="78">
        <v>2.87E-2</v>
      </c>
      <c r="O91" s="77">
        <v>0.04</v>
      </c>
      <c r="P91" s="77">
        <v>112.16</v>
      </c>
      <c r="Q91" s="77">
        <v>0</v>
      </c>
      <c r="R91" s="77">
        <v>4.4864000000000003E-5</v>
      </c>
      <c r="S91" s="78">
        <v>0</v>
      </c>
      <c r="T91" s="78">
        <f t="shared" si="4"/>
        <v>1.3611424848956398E-10</v>
      </c>
      <c r="U91" s="78">
        <f>R91/'סכום נכסי הקרן'!$C$42</f>
        <v>3.3756944739787212E-11</v>
      </c>
    </row>
    <row r="92" spans="2:21">
      <c r="B92" t="s">
        <v>506</v>
      </c>
      <c r="C92" t="s">
        <v>507</v>
      </c>
      <c r="D92" t="s">
        <v>100</v>
      </c>
      <c r="E92" t="s">
        <v>123</v>
      </c>
      <c r="F92" t="s">
        <v>443</v>
      </c>
      <c r="G92" t="s">
        <v>334</v>
      </c>
      <c r="H92" t="s">
        <v>497</v>
      </c>
      <c r="I92" t="s">
        <v>149</v>
      </c>
      <c r="J92"/>
      <c r="K92" s="77">
        <v>5.15</v>
      </c>
      <c r="L92" t="s">
        <v>102</v>
      </c>
      <c r="M92" s="78">
        <v>1.17E-2</v>
      </c>
      <c r="N92" s="78">
        <v>3.9399999999999998E-2</v>
      </c>
      <c r="O92" s="77">
        <v>224663.23</v>
      </c>
      <c r="P92" s="77">
        <v>96.51</v>
      </c>
      <c r="Q92" s="77">
        <v>0</v>
      </c>
      <c r="R92" s="77">
        <v>216.82248327299999</v>
      </c>
      <c r="S92" s="78">
        <v>2.9999999999999997E-4</v>
      </c>
      <c r="T92" s="78">
        <f t="shared" si="4"/>
        <v>6.5782429935684389E-4</v>
      </c>
      <c r="U92" s="78">
        <f>R92/'סכום נכסי הקרן'!$C$42</f>
        <v>1.6314337968505031E-4</v>
      </c>
    </row>
    <row r="93" spans="2:21">
      <c r="B93" t="s">
        <v>508</v>
      </c>
      <c r="C93" t="s">
        <v>509</v>
      </c>
      <c r="D93" t="s">
        <v>100</v>
      </c>
      <c r="E93" t="s">
        <v>123</v>
      </c>
      <c r="F93" t="s">
        <v>443</v>
      </c>
      <c r="G93" t="s">
        <v>334</v>
      </c>
      <c r="H93" t="s">
        <v>497</v>
      </c>
      <c r="I93" t="s">
        <v>149</v>
      </c>
      <c r="J93"/>
      <c r="K93" s="77">
        <v>5.16</v>
      </c>
      <c r="L93" t="s">
        <v>102</v>
      </c>
      <c r="M93" s="78">
        <v>1.3299999999999999E-2</v>
      </c>
      <c r="N93" s="78">
        <v>3.9600000000000003E-2</v>
      </c>
      <c r="O93" s="77">
        <v>3506160.21</v>
      </c>
      <c r="P93" s="77">
        <v>97.5</v>
      </c>
      <c r="Q93" s="77">
        <v>25.926200000000001</v>
      </c>
      <c r="R93" s="77">
        <v>3444.4324047499999</v>
      </c>
      <c r="S93" s="78">
        <v>3.0000000000000001E-3</v>
      </c>
      <c r="T93" s="78">
        <f t="shared" si="4"/>
        <v>1.0450167801481095E-2</v>
      </c>
      <c r="U93" s="78">
        <f>R93/'סכום נכסי הקרן'!$C$42</f>
        <v>2.5916885330571973E-3</v>
      </c>
    </row>
    <row r="94" spans="2:21">
      <c r="B94" t="s">
        <v>510</v>
      </c>
      <c r="C94" t="s">
        <v>511</v>
      </c>
      <c r="D94" t="s">
        <v>100</v>
      </c>
      <c r="E94" t="s">
        <v>123</v>
      </c>
      <c r="F94" t="s">
        <v>443</v>
      </c>
      <c r="G94" t="s">
        <v>334</v>
      </c>
      <c r="H94" t="s">
        <v>485</v>
      </c>
      <c r="I94" t="s">
        <v>207</v>
      </c>
      <c r="J94"/>
      <c r="K94" s="77">
        <v>5.76</v>
      </c>
      <c r="L94" t="s">
        <v>102</v>
      </c>
      <c r="M94" s="78">
        <v>1.8700000000000001E-2</v>
      </c>
      <c r="N94" s="78">
        <v>4.07E-2</v>
      </c>
      <c r="O94" s="77">
        <v>1868119.36</v>
      </c>
      <c r="P94" s="77">
        <v>95.22</v>
      </c>
      <c r="Q94" s="77">
        <v>0</v>
      </c>
      <c r="R94" s="77">
        <v>1778.823254592</v>
      </c>
      <c r="S94" s="78">
        <v>3.3E-3</v>
      </c>
      <c r="T94" s="78">
        <f t="shared" si="4"/>
        <v>5.396825751037589E-3</v>
      </c>
      <c r="U94" s="78">
        <f>R94/'סכום נכסי הקרן'!$C$42</f>
        <v>1.338437016474469E-3</v>
      </c>
    </row>
    <row r="95" spans="2:21">
      <c r="B95" t="s">
        <v>512</v>
      </c>
      <c r="C95" t="s">
        <v>513</v>
      </c>
      <c r="D95" t="s">
        <v>100</v>
      </c>
      <c r="E95" t="s">
        <v>123</v>
      </c>
      <c r="F95" t="s">
        <v>443</v>
      </c>
      <c r="G95" t="s">
        <v>334</v>
      </c>
      <c r="H95" t="s">
        <v>497</v>
      </c>
      <c r="I95" t="s">
        <v>149</v>
      </c>
      <c r="J95"/>
      <c r="K95" s="77">
        <v>3.51</v>
      </c>
      <c r="L95" t="s">
        <v>102</v>
      </c>
      <c r="M95" s="78">
        <v>3.3500000000000002E-2</v>
      </c>
      <c r="N95" s="78">
        <v>3.3099999999999997E-2</v>
      </c>
      <c r="O95" s="77">
        <v>773316.48</v>
      </c>
      <c r="P95" s="77">
        <v>111.29</v>
      </c>
      <c r="Q95" s="77">
        <v>0</v>
      </c>
      <c r="R95" s="77">
        <v>860.62391059200002</v>
      </c>
      <c r="S95" s="78">
        <v>1.9E-3</v>
      </c>
      <c r="T95" s="78">
        <f t="shared" si="4"/>
        <v>2.6110729498568957E-3</v>
      </c>
      <c r="U95" s="78">
        <f>R95/'סכום נכסי הקרן'!$C$42</f>
        <v>6.4755781454158587E-4</v>
      </c>
    </row>
    <row r="96" spans="2:21">
      <c r="B96" t="s">
        <v>514</v>
      </c>
      <c r="C96" t="s">
        <v>515</v>
      </c>
      <c r="D96" t="s">
        <v>100</v>
      </c>
      <c r="E96" t="s">
        <v>123</v>
      </c>
      <c r="F96" t="s">
        <v>516</v>
      </c>
      <c r="G96" t="s">
        <v>319</v>
      </c>
      <c r="H96" t="s">
        <v>497</v>
      </c>
      <c r="I96" t="s">
        <v>149</v>
      </c>
      <c r="J96"/>
      <c r="K96" s="77">
        <v>4.4000000000000004</v>
      </c>
      <c r="L96" t="s">
        <v>102</v>
      </c>
      <c r="M96" s="78">
        <v>1.09E-2</v>
      </c>
      <c r="N96" s="78">
        <v>3.6999999999999998E-2</v>
      </c>
      <c r="O96" s="77">
        <v>36.659999999999997</v>
      </c>
      <c r="P96" s="77">
        <v>4827766</v>
      </c>
      <c r="Q96" s="77">
        <v>0</v>
      </c>
      <c r="R96" s="77">
        <v>1769.8590156</v>
      </c>
      <c r="S96" s="78">
        <v>2E-3</v>
      </c>
      <c r="T96" s="78">
        <f t="shared" si="4"/>
        <v>5.3696288748411522E-3</v>
      </c>
      <c r="U96" s="78">
        <f>R96/'סכום נכסי הקרן'!$C$42</f>
        <v>1.3316920690714914E-3</v>
      </c>
    </row>
    <row r="97" spans="2:21">
      <c r="B97" t="s">
        <v>517</v>
      </c>
      <c r="C97" t="s">
        <v>518</v>
      </c>
      <c r="D97" t="s">
        <v>100</v>
      </c>
      <c r="E97" t="s">
        <v>123</v>
      </c>
      <c r="F97" t="s">
        <v>516</v>
      </c>
      <c r="G97" t="s">
        <v>319</v>
      </c>
      <c r="H97" t="s">
        <v>497</v>
      </c>
      <c r="I97" t="s">
        <v>149</v>
      </c>
      <c r="J97"/>
      <c r="K97" s="77">
        <v>5.04</v>
      </c>
      <c r="L97" t="s">
        <v>102</v>
      </c>
      <c r="M97" s="78">
        <v>2.9899999999999999E-2</v>
      </c>
      <c r="N97" s="78">
        <v>3.4000000000000002E-2</v>
      </c>
      <c r="O97" s="77">
        <v>30.09</v>
      </c>
      <c r="P97" s="77">
        <v>5169986</v>
      </c>
      <c r="Q97" s="77">
        <v>0</v>
      </c>
      <c r="R97" s="77">
        <v>1555.6487873999999</v>
      </c>
      <c r="S97" s="78">
        <v>1.9E-3</v>
      </c>
      <c r="T97" s="78">
        <f t="shared" si="4"/>
        <v>4.7197299752731016E-3</v>
      </c>
      <c r="U97" s="78">
        <f>R97/'סכום נכסי הקרן'!$C$42</f>
        <v>1.1705142241168593E-3</v>
      </c>
    </row>
    <row r="98" spans="2:21">
      <c r="B98" t="s">
        <v>519</v>
      </c>
      <c r="C98" t="s">
        <v>520</v>
      </c>
      <c r="D98" t="s">
        <v>100</v>
      </c>
      <c r="E98" t="s">
        <v>123</v>
      </c>
      <c r="F98" t="s">
        <v>516</v>
      </c>
      <c r="G98" t="s">
        <v>319</v>
      </c>
      <c r="H98" t="s">
        <v>497</v>
      </c>
      <c r="I98" t="s">
        <v>149</v>
      </c>
      <c r="J98"/>
      <c r="K98" s="77">
        <v>2.67</v>
      </c>
      <c r="L98" t="s">
        <v>102</v>
      </c>
      <c r="M98" s="78">
        <v>2.3199999999999998E-2</v>
      </c>
      <c r="N98" s="78">
        <v>3.5900000000000001E-2</v>
      </c>
      <c r="O98" s="77">
        <v>4.33</v>
      </c>
      <c r="P98" s="77">
        <v>5423550</v>
      </c>
      <c r="Q98" s="77">
        <v>0</v>
      </c>
      <c r="R98" s="77">
        <v>234.83971500000001</v>
      </c>
      <c r="S98" s="78">
        <v>6.9999999999999999E-4</v>
      </c>
      <c r="T98" s="78">
        <f t="shared" si="4"/>
        <v>7.124873244188744E-4</v>
      </c>
      <c r="U98" s="78">
        <f>R98/'סכום נכסי הקרן'!$C$42</f>
        <v>1.7670005532191462E-4</v>
      </c>
    </row>
    <row r="99" spans="2:21">
      <c r="B99" t="s">
        <v>521</v>
      </c>
      <c r="C99" t="s">
        <v>522</v>
      </c>
      <c r="D99" t="s">
        <v>100</v>
      </c>
      <c r="E99" t="s">
        <v>123</v>
      </c>
      <c r="F99" t="s">
        <v>523</v>
      </c>
      <c r="G99" t="s">
        <v>319</v>
      </c>
      <c r="H99" t="s">
        <v>497</v>
      </c>
      <c r="I99" t="s">
        <v>149</v>
      </c>
      <c r="J99"/>
      <c r="K99" s="77">
        <v>2.69</v>
      </c>
      <c r="L99" t="s">
        <v>102</v>
      </c>
      <c r="M99" s="78">
        <v>2.4199999999999999E-2</v>
      </c>
      <c r="N99" s="78">
        <v>3.7999999999999999E-2</v>
      </c>
      <c r="O99" s="77">
        <v>42.62</v>
      </c>
      <c r="P99" s="77">
        <v>5405050</v>
      </c>
      <c r="Q99" s="77">
        <v>0</v>
      </c>
      <c r="R99" s="77">
        <v>2303.63231</v>
      </c>
      <c r="S99" s="78">
        <v>1.4E-3</v>
      </c>
      <c r="T99" s="78">
        <f t="shared" si="4"/>
        <v>6.9890598402266458E-3</v>
      </c>
      <c r="U99" s="78">
        <f>R99/'סכום נכסי הקרן'!$C$42</f>
        <v>1.733318219272877E-3</v>
      </c>
    </row>
    <row r="100" spans="2:21">
      <c r="B100" t="s">
        <v>524</v>
      </c>
      <c r="C100" t="s">
        <v>525</v>
      </c>
      <c r="D100" t="s">
        <v>100</v>
      </c>
      <c r="E100" t="s">
        <v>123</v>
      </c>
      <c r="F100" t="s">
        <v>523</v>
      </c>
      <c r="G100" t="s">
        <v>319</v>
      </c>
      <c r="H100" t="s">
        <v>497</v>
      </c>
      <c r="I100" t="s">
        <v>149</v>
      </c>
      <c r="J100"/>
      <c r="K100" s="77">
        <v>2.04</v>
      </c>
      <c r="L100" t="s">
        <v>102</v>
      </c>
      <c r="M100" s="78">
        <v>1.46E-2</v>
      </c>
      <c r="N100" s="78">
        <v>3.4599999999999999E-2</v>
      </c>
      <c r="O100" s="77">
        <v>38.97</v>
      </c>
      <c r="P100" s="77">
        <v>5387000</v>
      </c>
      <c r="Q100" s="77">
        <v>0</v>
      </c>
      <c r="R100" s="77">
        <v>2099.3139000000001</v>
      </c>
      <c r="S100" s="78">
        <v>1.5E-3</v>
      </c>
      <c r="T100" s="78">
        <f t="shared" si="4"/>
        <v>6.36917202750971E-3</v>
      </c>
      <c r="U100" s="78">
        <f>R100/'סכום נכסי הקרן'!$C$42</f>
        <v>1.5795832585985905E-3</v>
      </c>
    </row>
    <row r="101" spans="2:21">
      <c r="B101" t="s">
        <v>526</v>
      </c>
      <c r="C101" t="s">
        <v>527</v>
      </c>
      <c r="D101" t="s">
        <v>100</v>
      </c>
      <c r="E101" t="s">
        <v>123</v>
      </c>
      <c r="F101" t="s">
        <v>523</v>
      </c>
      <c r="G101" t="s">
        <v>319</v>
      </c>
      <c r="H101" t="s">
        <v>497</v>
      </c>
      <c r="I101" t="s">
        <v>149</v>
      </c>
      <c r="J101"/>
      <c r="K101" s="77">
        <v>4.07</v>
      </c>
      <c r="L101" t="s">
        <v>102</v>
      </c>
      <c r="M101" s="78">
        <v>2E-3</v>
      </c>
      <c r="N101" s="78">
        <v>3.6999999999999998E-2</v>
      </c>
      <c r="O101" s="77">
        <v>25.44</v>
      </c>
      <c r="P101" s="77">
        <v>4728999</v>
      </c>
      <c r="Q101" s="77">
        <v>0</v>
      </c>
      <c r="R101" s="77">
        <v>1203.0573456</v>
      </c>
      <c r="S101" s="78">
        <v>2.2000000000000001E-3</v>
      </c>
      <c r="T101" s="78">
        <f t="shared" si="4"/>
        <v>3.6499921203235028E-3</v>
      </c>
      <c r="U101" s="78">
        <f>R101/'סכום נכסי הקרן'!$C$42</f>
        <v>9.0521443326975481E-4</v>
      </c>
    </row>
    <row r="102" spans="2:21">
      <c r="B102" t="s">
        <v>528</v>
      </c>
      <c r="C102" t="s">
        <v>529</v>
      </c>
      <c r="D102" t="s">
        <v>100</v>
      </c>
      <c r="E102" t="s">
        <v>123</v>
      </c>
      <c r="F102" t="s">
        <v>523</v>
      </c>
      <c r="G102" t="s">
        <v>319</v>
      </c>
      <c r="H102" t="s">
        <v>497</v>
      </c>
      <c r="I102" t="s">
        <v>149</v>
      </c>
      <c r="J102"/>
      <c r="K102" s="77">
        <v>4.7300000000000004</v>
      </c>
      <c r="L102" t="s">
        <v>102</v>
      </c>
      <c r="M102" s="78">
        <v>3.1699999999999999E-2</v>
      </c>
      <c r="N102" s="78">
        <v>3.5099999999999999E-2</v>
      </c>
      <c r="O102" s="77">
        <v>34.53</v>
      </c>
      <c r="P102" s="77">
        <v>5221114</v>
      </c>
      <c r="Q102" s="77">
        <v>0</v>
      </c>
      <c r="R102" s="77">
        <v>1802.8506642</v>
      </c>
      <c r="S102" s="78">
        <v>2E-3</v>
      </c>
      <c r="T102" s="78">
        <f t="shared" si="4"/>
        <v>5.4697232368155812E-3</v>
      </c>
      <c r="U102" s="78">
        <f>R102/'סכום נכסי הקרן'!$C$42</f>
        <v>1.3565159202364493E-3</v>
      </c>
    </row>
    <row r="103" spans="2:21">
      <c r="B103" t="s">
        <v>530</v>
      </c>
      <c r="C103" t="s">
        <v>531</v>
      </c>
      <c r="D103" t="s">
        <v>100</v>
      </c>
      <c r="E103" t="s">
        <v>123</v>
      </c>
      <c r="F103" t="s">
        <v>532</v>
      </c>
      <c r="G103" t="s">
        <v>451</v>
      </c>
      <c r="H103" t="s">
        <v>485</v>
      </c>
      <c r="I103" t="s">
        <v>207</v>
      </c>
      <c r="J103"/>
      <c r="K103" s="77">
        <v>0.67</v>
      </c>
      <c r="L103" t="s">
        <v>102</v>
      </c>
      <c r="M103" s="78">
        <v>3.85E-2</v>
      </c>
      <c r="N103" s="78">
        <v>2.4899999999999999E-2</v>
      </c>
      <c r="O103" s="77">
        <v>511391.46</v>
      </c>
      <c r="P103" s="77">
        <v>117.44</v>
      </c>
      <c r="Q103" s="77">
        <v>0</v>
      </c>
      <c r="R103" s="77">
        <v>600.57813062399998</v>
      </c>
      <c r="S103" s="78">
        <v>2E-3</v>
      </c>
      <c r="T103" s="78">
        <f t="shared" si="4"/>
        <v>1.8221121814629309E-3</v>
      </c>
      <c r="U103" s="78">
        <f>R103/'סכום נכסי הקרן'!$C$42</f>
        <v>4.5189200176977244E-4</v>
      </c>
    </row>
    <row r="104" spans="2:21">
      <c r="B104" t="s">
        <v>533</v>
      </c>
      <c r="C104" t="s">
        <v>534</v>
      </c>
      <c r="D104" t="s">
        <v>100</v>
      </c>
      <c r="E104" t="s">
        <v>123</v>
      </c>
      <c r="F104" t="s">
        <v>454</v>
      </c>
      <c r="G104" t="s">
        <v>334</v>
      </c>
      <c r="H104" t="s">
        <v>497</v>
      </c>
      <c r="I104" t="s">
        <v>149</v>
      </c>
      <c r="J104"/>
      <c r="K104" s="77">
        <v>4.1399999999999997</v>
      </c>
      <c r="L104" t="s">
        <v>102</v>
      </c>
      <c r="M104" s="78">
        <v>2.4E-2</v>
      </c>
      <c r="N104" s="78">
        <v>3.1199999999999999E-2</v>
      </c>
      <c r="O104" s="77">
        <v>1590779.13</v>
      </c>
      <c r="P104" s="77">
        <v>109.47</v>
      </c>
      <c r="Q104" s="77">
        <v>0</v>
      </c>
      <c r="R104" s="77">
        <v>1741.4259136109999</v>
      </c>
      <c r="S104" s="78">
        <v>1.5E-3</v>
      </c>
      <c r="T104" s="78">
        <f t="shared" si="4"/>
        <v>5.2833648255040475E-3</v>
      </c>
      <c r="U104" s="78">
        <f>R104/'סכום נכסי הקרן'!$C$42</f>
        <v>1.3102981975347712E-3</v>
      </c>
    </row>
    <row r="105" spans="2:21">
      <c r="B105" t="s">
        <v>535</v>
      </c>
      <c r="C105" t="s">
        <v>536</v>
      </c>
      <c r="D105" t="s">
        <v>100</v>
      </c>
      <c r="E105" t="s">
        <v>123</v>
      </c>
      <c r="F105" t="s">
        <v>454</v>
      </c>
      <c r="G105" t="s">
        <v>334</v>
      </c>
      <c r="H105" t="s">
        <v>497</v>
      </c>
      <c r="I105" t="s">
        <v>149</v>
      </c>
      <c r="J105"/>
      <c r="K105" s="77">
        <v>0.26</v>
      </c>
      <c r="L105" t="s">
        <v>102</v>
      </c>
      <c r="M105" s="78">
        <v>3.4799999999999998E-2</v>
      </c>
      <c r="N105" s="78">
        <v>4.1500000000000002E-2</v>
      </c>
      <c r="O105" s="77">
        <v>9324.44</v>
      </c>
      <c r="P105" s="77">
        <v>111.52</v>
      </c>
      <c r="Q105" s="77">
        <v>0</v>
      </c>
      <c r="R105" s="77">
        <v>10.398615488000001</v>
      </c>
      <c r="S105" s="78">
        <v>1E-4</v>
      </c>
      <c r="T105" s="78">
        <f t="shared" si="4"/>
        <v>3.1548674493604236E-5</v>
      </c>
      <c r="U105" s="78">
        <f>R105/'סכום נכסי הקרן'!$C$42</f>
        <v>7.8242129190155011E-6</v>
      </c>
    </row>
    <row r="106" spans="2:21">
      <c r="B106" t="s">
        <v>537</v>
      </c>
      <c r="C106" t="s">
        <v>538</v>
      </c>
      <c r="D106" t="s">
        <v>100</v>
      </c>
      <c r="E106" t="s">
        <v>123</v>
      </c>
      <c r="F106" t="s">
        <v>454</v>
      </c>
      <c r="G106" t="s">
        <v>334</v>
      </c>
      <c r="H106" t="s">
        <v>497</v>
      </c>
      <c r="I106" t="s">
        <v>149</v>
      </c>
      <c r="J106"/>
      <c r="K106" s="77">
        <v>6.3</v>
      </c>
      <c r="L106" t="s">
        <v>102</v>
      </c>
      <c r="M106" s="78">
        <v>1.4999999999999999E-2</v>
      </c>
      <c r="N106" s="78">
        <v>3.3399999999999999E-2</v>
      </c>
      <c r="O106" s="77">
        <v>958441.03</v>
      </c>
      <c r="P106" s="77">
        <v>95.95</v>
      </c>
      <c r="Q106" s="77">
        <v>7.7227399999999999</v>
      </c>
      <c r="R106" s="77">
        <v>927.34690828500004</v>
      </c>
      <c r="S106" s="78">
        <v>3.7000000000000002E-3</v>
      </c>
      <c r="T106" s="78">
        <f t="shared" si="4"/>
        <v>2.8135058735363179E-3</v>
      </c>
      <c r="U106" s="78">
        <f>R106/'סכום נכסי הקרן'!$C$42</f>
        <v>6.9776208848050243E-4</v>
      </c>
    </row>
    <row r="107" spans="2:21">
      <c r="B107" t="s">
        <v>539</v>
      </c>
      <c r="C107" t="s">
        <v>540</v>
      </c>
      <c r="D107" t="s">
        <v>100</v>
      </c>
      <c r="E107" t="s">
        <v>123</v>
      </c>
      <c r="F107" t="s">
        <v>541</v>
      </c>
      <c r="G107" t="s">
        <v>451</v>
      </c>
      <c r="H107" t="s">
        <v>497</v>
      </c>
      <c r="I107" t="s">
        <v>149</v>
      </c>
      <c r="J107"/>
      <c r="K107" s="77">
        <v>1.81</v>
      </c>
      <c r="L107" t="s">
        <v>102</v>
      </c>
      <c r="M107" s="78">
        <v>2.4799999999999999E-2</v>
      </c>
      <c r="N107" s="78">
        <v>2.8899999999999999E-2</v>
      </c>
      <c r="O107" s="77">
        <v>655490.86</v>
      </c>
      <c r="P107" s="77">
        <v>111.24</v>
      </c>
      <c r="Q107" s="77">
        <v>0</v>
      </c>
      <c r="R107" s="77">
        <v>729.16803266399995</v>
      </c>
      <c r="S107" s="78">
        <v>1.5E-3</v>
      </c>
      <c r="T107" s="78">
        <f t="shared" si="4"/>
        <v>2.2122449801327162E-3</v>
      </c>
      <c r="U107" s="78">
        <f>R107/'סכום נכסי הקרן'!$C$42</f>
        <v>5.4864668742550819E-4</v>
      </c>
    </row>
    <row r="108" spans="2:21">
      <c r="B108" t="s">
        <v>542</v>
      </c>
      <c r="C108" t="s">
        <v>543</v>
      </c>
      <c r="D108" t="s">
        <v>100</v>
      </c>
      <c r="E108" t="s">
        <v>123</v>
      </c>
      <c r="F108" t="s">
        <v>323</v>
      </c>
      <c r="G108" t="s">
        <v>319</v>
      </c>
      <c r="H108" t="s">
        <v>497</v>
      </c>
      <c r="I108" t="s">
        <v>149</v>
      </c>
      <c r="J108"/>
      <c r="K108" s="77">
        <v>7.0000000000000007E-2</v>
      </c>
      <c r="L108" t="s">
        <v>102</v>
      </c>
      <c r="M108" s="78">
        <v>1.8200000000000001E-2</v>
      </c>
      <c r="N108" s="78">
        <v>8.7999999999999995E-2</v>
      </c>
      <c r="O108" s="77">
        <v>17.440000000000001</v>
      </c>
      <c r="P108" s="77">
        <v>5620000</v>
      </c>
      <c r="Q108" s="77">
        <v>0</v>
      </c>
      <c r="R108" s="77">
        <v>980.12800000000004</v>
      </c>
      <c r="S108" s="78">
        <v>1.1999999999999999E-3</v>
      </c>
      <c r="T108" s="78">
        <f t="shared" si="4"/>
        <v>2.9736400263814943E-3</v>
      </c>
      <c r="U108" s="78">
        <f>R108/'סכום נכסי הקרן'!$C$42</f>
        <v>7.3747607734304021E-4</v>
      </c>
    </row>
    <row r="109" spans="2:21">
      <c r="B109" t="s">
        <v>544</v>
      </c>
      <c r="C109" t="s">
        <v>545</v>
      </c>
      <c r="D109" t="s">
        <v>100</v>
      </c>
      <c r="E109" t="s">
        <v>123</v>
      </c>
      <c r="F109" t="s">
        <v>323</v>
      </c>
      <c r="G109" t="s">
        <v>319</v>
      </c>
      <c r="H109" t="s">
        <v>497</v>
      </c>
      <c r="I109" t="s">
        <v>149</v>
      </c>
      <c r="J109"/>
      <c r="K109" s="77">
        <v>1.22</v>
      </c>
      <c r="L109" t="s">
        <v>102</v>
      </c>
      <c r="M109" s="78">
        <v>1.9E-2</v>
      </c>
      <c r="N109" s="78">
        <v>3.5700000000000003E-2</v>
      </c>
      <c r="O109" s="77">
        <v>28.01</v>
      </c>
      <c r="P109" s="77">
        <v>5452500</v>
      </c>
      <c r="Q109" s="77">
        <v>0</v>
      </c>
      <c r="R109" s="77">
        <v>1527.2452499999999</v>
      </c>
      <c r="S109" s="78">
        <v>1.2999999999999999E-3</v>
      </c>
      <c r="T109" s="78">
        <f t="shared" si="4"/>
        <v>4.6335556228380486E-3</v>
      </c>
      <c r="U109" s="78">
        <f>R109/'סכום נכסי הקרן'!$C$42</f>
        <v>1.1491425978145617E-3</v>
      </c>
    </row>
    <row r="110" spans="2:21">
      <c r="B110" t="s">
        <v>546</v>
      </c>
      <c r="C110" t="s">
        <v>547</v>
      </c>
      <c r="D110" t="s">
        <v>100</v>
      </c>
      <c r="E110" t="s">
        <v>123</v>
      </c>
      <c r="F110" t="s">
        <v>323</v>
      </c>
      <c r="G110" t="s">
        <v>319</v>
      </c>
      <c r="H110" t="s">
        <v>497</v>
      </c>
      <c r="I110" t="s">
        <v>149</v>
      </c>
      <c r="J110"/>
      <c r="K110" s="77">
        <v>4.3899999999999997</v>
      </c>
      <c r="L110" t="s">
        <v>102</v>
      </c>
      <c r="M110" s="78">
        <v>3.3099999999999997E-2</v>
      </c>
      <c r="N110" s="78">
        <v>3.5299999999999998E-2</v>
      </c>
      <c r="O110" s="77">
        <v>26.26</v>
      </c>
      <c r="P110" s="77">
        <v>5170870</v>
      </c>
      <c r="Q110" s="77">
        <v>0</v>
      </c>
      <c r="R110" s="77">
        <v>1357.8704620000001</v>
      </c>
      <c r="S110" s="78">
        <v>1.9E-3</v>
      </c>
      <c r="T110" s="78">
        <f t="shared" si="4"/>
        <v>4.1196843233172933E-3</v>
      </c>
      <c r="U110" s="78">
        <f>R110/'סכום נכסי הקרן'!$C$42</f>
        <v>1.0217002083970071E-3</v>
      </c>
    </row>
    <row r="111" spans="2:21">
      <c r="B111" t="s">
        <v>548</v>
      </c>
      <c r="C111" t="s">
        <v>549</v>
      </c>
      <c r="D111" t="s">
        <v>100</v>
      </c>
      <c r="E111" t="s">
        <v>123</v>
      </c>
      <c r="F111" t="s">
        <v>323</v>
      </c>
      <c r="G111" t="s">
        <v>319</v>
      </c>
      <c r="H111" t="s">
        <v>497</v>
      </c>
      <c r="I111" t="s">
        <v>149</v>
      </c>
      <c r="J111"/>
      <c r="K111" s="77">
        <v>2.68</v>
      </c>
      <c r="L111" t="s">
        <v>102</v>
      </c>
      <c r="M111" s="78">
        <v>1.89E-2</v>
      </c>
      <c r="N111" s="78">
        <v>3.3399999999999999E-2</v>
      </c>
      <c r="O111" s="77">
        <v>17.34</v>
      </c>
      <c r="P111" s="77">
        <v>5395000</v>
      </c>
      <c r="Q111" s="77">
        <v>0</v>
      </c>
      <c r="R111" s="77">
        <v>935.49300000000005</v>
      </c>
      <c r="S111" s="78">
        <v>2.2000000000000001E-3</v>
      </c>
      <c r="T111" s="78">
        <f t="shared" si="4"/>
        <v>2.8382205479281311E-3</v>
      </c>
      <c r="U111" s="78">
        <f>R111/'סכום נכסי הקרן'!$C$42</f>
        <v>7.0389143869155129E-4</v>
      </c>
    </row>
    <row r="112" spans="2:21">
      <c r="B112" t="s">
        <v>550</v>
      </c>
      <c r="C112" t="s">
        <v>551</v>
      </c>
      <c r="D112" t="s">
        <v>100</v>
      </c>
      <c r="E112" t="s">
        <v>123</v>
      </c>
      <c r="F112" t="s">
        <v>552</v>
      </c>
      <c r="G112" t="s">
        <v>334</v>
      </c>
      <c r="H112" t="s">
        <v>497</v>
      </c>
      <c r="I112" t="s">
        <v>149</v>
      </c>
      <c r="J112"/>
      <c r="K112" s="77">
        <v>0.78</v>
      </c>
      <c r="L112" t="s">
        <v>102</v>
      </c>
      <c r="M112" s="78">
        <v>2.75E-2</v>
      </c>
      <c r="N112" s="78">
        <v>3.1699999999999999E-2</v>
      </c>
      <c r="O112" s="77">
        <v>146094.04999999999</v>
      </c>
      <c r="P112" s="77">
        <v>112.87</v>
      </c>
      <c r="Q112" s="77">
        <v>0</v>
      </c>
      <c r="R112" s="77">
        <v>164.89635423499999</v>
      </c>
      <c r="S112" s="78">
        <v>5.0000000000000001E-4</v>
      </c>
      <c r="T112" s="78">
        <f t="shared" si="4"/>
        <v>5.0028404367345649E-4</v>
      </c>
      <c r="U112" s="78">
        <f>R112/'סכום נכסי הקרן'!$C$42</f>
        <v>1.2407268896449873E-4</v>
      </c>
    </row>
    <row r="113" spans="2:21">
      <c r="B113" t="s">
        <v>553</v>
      </c>
      <c r="C113" t="s">
        <v>554</v>
      </c>
      <c r="D113" t="s">
        <v>100</v>
      </c>
      <c r="E113" t="s">
        <v>123</v>
      </c>
      <c r="F113" t="s">
        <v>552</v>
      </c>
      <c r="G113" t="s">
        <v>334</v>
      </c>
      <c r="H113" t="s">
        <v>497</v>
      </c>
      <c r="I113" t="s">
        <v>149</v>
      </c>
      <c r="J113"/>
      <c r="K113" s="77">
        <v>3.85</v>
      </c>
      <c r="L113" t="s">
        <v>102</v>
      </c>
      <c r="M113" s="78">
        <v>1.9599999999999999E-2</v>
      </c>
      <c r="N113" s="78">
        <v>3.09E-2</v>
      </c>
      <c r="O113" s="77">
        <v>1090125.8500000001</v>
      </c>
      <c r="P113" s="77">
        <v>108.21</v>
      </c>
      <c r="Q113" s="77">
        <v>0</v>
      </c>
      <c r="R113" s="77">
        <v>1179.6251822849999</v>
      </c>
      <c r="S113" s="78">
        <v>1E-3</v>
      </c>
      <c r="T113" s="78">
        <f t="shared" si="4"/>
        <v>3.5789005703033092E-3</v>
      </c>
      <c r="U113" s="78">
        <f>R113/'סכום נכסי הקרן'!$C$42</f>
        <v>8.8758340968384788E-4</v>
      </c>
    </row>
    <row r="114" spans="2:21">
      <c r="B114" t="s">
        <v>555</v>
      </c>
      <c r="C114" t="s">
        <v>556</v>
      </c>
      <c r="D114" t="s">
        <v>100</v>
      </c>
      <c r="E114" t="s">
        <v>123</v>
      </c>
      <c r="F114" t="s">
        <v>552</v>
      </c>
      <c r="G114" t="s">
        <v>334</v>
      </c>
      <c r="H114" t="s">
        <v>497</v>
      </c>
      <c r="I114" t="s">
        <v>149</v>
      </c>
      <c r="J114"/>
      <c r="K114" s="77">
        <v>6.08</v>
      </c>
      <c r="L114" t="s">
        <v>102</v>
      </c>
      <c r="M114" s="78">
        <v>1.5800000000000002E-2</v>
      </c>
      <c r="N114" s="78">
        <v>3.3000000000000002E-2</v>
      </c>
      <c r="O114" s="77">
        <v>2502393.17</v>
      </c>
      <c r="P114" s="77">
        <v>100.66</v>
      </c>
      <c r="Q114" s="77">
        <v>0</v>
      </c>
      <c r="R114" s="77">
        <v>2518.908964922</v>
      </c>
      <c r="S114" s="78">
        <v>2.0999999999999999E-3</v>
      </c>
      <c r="T114" s="78">
        <f t="shared" si="4"/>
        <v>7.6421942041276624E-3</v>
      </c>
      <c r="U114" s="78">
        <f>R114/'סכום נכסי הקרן'!$C$42</f>
        <v>1.895298473908402E-3</v>
      </c>
    </row>
    <row r="115" spans="2:21">
      <c r="B115" t="s">
        <v>557</v>
      </c>
      <c r="C115" t="s">
        <v>558</v>
      </c>
      <c r="D115" t="s">
        <v>100</v>
      </c>
      <c r="E115" t="s">
        <v>123</v>
      </c>
      <c r="F115" t="s">
        <v>559</v>
      </c>
      <c r="G115" t="s">
        <v>451</v>
      </c>
      <c r="H115" t="s">
        <v>497</v>
      </c>
      <c r="I115" t="s">
        <v>149</v>
      </c>
      <c r="J115"/>
      <c r="K115" s="77">
        <v>2.98</v>
      </c>
      <c r="L115" t="s">
        <v>102</v>
      </c>
      <c r="M115" s="78">
        <v>2.2499999999999999E-2</v>
      </c>
      <c r="N115" s="78">
        <v>2.5100000000000001E-2</v>
      </c>
      <c r="O115" s="77">
        <v>345001.56</v>
      </c>
      <c r="P115" s="77">
        <v>113.07</v>
      </c>
      <c r="Q115" s="77">
        <v>0</v>
      </c>
      <c r="R115" s="77">
        <v>390.09326389199998</v>
      </c>
      <c r="S115" s="78">
        <v>8.0000000000000004E-4</v>
      </c>
      <c r="T115" s="78">
        <f t="shared" si="4"/>
        <v>1.1835157688904407E-3</v>
      </c>
      <c r="U115" s="78">
        <f>R115/'סכום נכסי הקרן'!$C$42</f>
        <v>2.9351722433500069E-4</v>
      </c>
    </row>
    <row r="116" spans="2:21">
      <c r="B116" t="s">
        <v>560</v>
      </c>
      <c r="C116" t="s">
        <v>561</v>
      </c>
      <c r="D116" t="s">
        <v>100</v>
      </c>
      <c r="E116" t="s">
        <v>123</v>
      </c>
      <c r="F116" t="s">
        <v>562</v>
      </c>
      <c r="G116" t="s">
        <v>112</v>
      </c>
      <c r="H116" t="s">
        <v>563</v>
      </c>
      <c r="I116" t="s">
        <v>207</v>
      </c>
      <c r="J116"/>
      <c r="K116" s="77">
        <v>4.43</v>
      </c>
      <c r="L116" t="s">
        <v>102</v>
      </c>
      <c r="M116" s="78">
        <v>7.4999999999999997E-3</v>
      </c>
      <c r="N116" s="78">
        <v>4.1300000000000003E-2</v>
      </c>
      <c r="O116" s="77">
        <v>460438.06</v>
      </c>
      <c r="P116" s="77">
        <v>94.79</v>
      </c>
      <c r="Q116" s="77">
        <v>0</v>
      </c>
      <c r="R116" s="77">
        <v>436.449237074</v>
      </c>
      <c r="S116" s="78">
        <v>8.9999999999999998E-4</v>
      </c>
      <c r="T116" s="78">
        <f t="shared" si="4"/>
        <v>1.324156560007379E-3</v>
      </c>
      <c r="U116" s="78">
        <f>R116/'סכום נכסי הקרן'!$C$42</f>
        <v>3.2839677196926944E-4</v>
      </c>
    </row>
    <row r="117" spans="2:21">
      <c r="B117" t="s">
        <v>564</v>
      </c>
      <c r="C117" t="s">
        <v>565</v>
      </c>
      <c r="D117" t="s">
        <v>100</v>
      </c>
      <c r="E117" t="s">
        <v>123</v>
      </c>
      <c r="F117" t="s">
        <v>562</v>
      </c>
      <c r="G117" t="s">
        <v>112</v>
      </c>
      <c r="H117" t="s">
        <v>563</v>
      </c>
      <c r="I117" t="s">
        <v>207</v>
      </c>
      <c r="J117"/>
      <c r="K117" s="77">
        <v>5.1100000000000003</v>
      </c>
      <c r="L117" t="s">
        <v>102</v>
      </c>
      <c r="M117" s="78">
        <v>7.4999999999999997E-3</v>
      </c>
      <c r="N117" s="78">
        <v>4.2799999999999998E-2</v>
      </c>
      <c r="O117" s="77">
        <v>2545198.09</v>
      </c>
      <c r="P117" s="77">
        <v>90.28</v>
      </c>
      <c r="Q117" s="77">
        <v>10.323930000000001</v>
      </c>
      <c r="R117" s="77">
        <v>2308.1287656519999</v>
      </c>
      <c r="S117" s="78">
        <v>2.8999999999999998E-3</v>
      </c>
      <c r="T117" s="78">
        <f t="shared" si="4"/>
        <v>7.002701773222781E-3</v>
      </c>
      <c r="U117" s="78">
        <f>R117/'סכום נכסי הקרן'!$C$42</f>
        <v>1.7367014799043289E-3</v>
      </c>
    </row>
    <row r="118" spans="2:21">
      <c r="B118" t="s">
        <v>566</v>
      </c>
      <c r="C118" t="s">
        <v>567</v>
      </c>
      <c r="D118" t="s">
        <v>100</v>
      </c>
      <c r="E118" t="s">
        <v>123</v>
      </c>
      <c r="F118" t="s">
        <v>568</v>
      </c>
      <c r="G118" t="s">
        <v>569</v>
      </c>
      <c r="H118" t="s">
        <v>570</v>
      </c>
      <c r="I118" t="s">
        <v>149</v>
      </c>
      <c r="J118"/>
      <c r="K118" s="77">
        <v>4.1500000000000004</v>
      </c>
      <c r="L118" t="s">
        <v>102</v>
      </c>
      <c r="M118" s="78">
        <v>0.04</v>
      </c>
      <c r="N118" s="78">
        <v>5.9499999999999997E-2</v>
      </c>
      <c r="O118" s="77">
        <v>1356282.08</v>
      </c>
      <c r="P118" s="77">
        <v>93.48</v>
      </c>
      <c r="Q118" s="77">
        <v>0</v>
      </c>
      <c r="R118" s="77">
        <v>1267.852488384</v>
      </c>
      <c r="S118" s="78">
        <v>3.0999999999999999E-3</v>
      </c>
      <c r="T118" s="78">
        <f t="shared" si="4"/>
        <v>3.8465760666015467E-3</v>
      </c>
      <c r="U118" s="78">
        <f>R118/'סכום נכסי הקרן'!$C$42</f>
        <v>9.5396813455287961E-4</v>
      </c>
    </row>
    <row r="119" spans="2:21">
      <c r="B119" t="s">
        <v>571</v>
      </c>
      <c r="C119" t="s">
        <v>572</v>
      </c>
      <c r="D119" t="s">
        <v>100</v>
      </c>
      <c r="E119" t="s">
        <v>123</v>
      </c>
      <c r="F119" t="s">
        <v>484</v>
      </c>
      <c r="G119" t="s">
        <v>334</v>
      </c>
      <c r="H119" t="s">
        <v>563</v>
      </c>
      <c r="I119" t="s">
        <v>207</v>
      </c>
      <c r="J119"/>
      <c r="K119" s="77">
        <v>1.71</v>
      </c>
      <c r="L119" t="s">
        <v>102</v>
      </c>
      <c r="M119" s="78">
        <v>2.0500000000000001E-2</v>
      </c>
      <c r="N119" s="78">
        <v>3.78E-2</v>
      </c>
      <c r="O119" s="77">
        <v>126326.8</v>
      </c>
      <c r="P119" s="77">
        <v>110.12</v>
      </c>
      <c r="Q119" s="77">
        <v>0</v>
      </c>
      <c r="R119" s="77">
        <v>139.11107215999999</v>
      </c>
      <c r="S119" s="78">
        <v>2.9999999999999997E-4</v>
      </c>
      <c r="T119" s="78">
        <f t="shared" si="4"/>
        <v>4.2205329537348211E-4</v>
      </c>
      <c r="U119" s="78">
        <f>R119/'סכום נכסי הקרן'!$C$42</f>
        <v>1.0467111215223052E-4</v>
      </c>
    </row>
    <row r="120" spans="2:21">
      <c r="B120" t="s">
        <v>573</v>
      </c>
      <c r="C120" t="s">
        <v>574</v>
      </c>
      <c r="D120" t="s">
        <v>100</v>
      </c>
      <c r="E120" t="s">
        <v>123</v>
      </c>
      <c r="F120" t="s">
        <v>484</v>
      </c>
      <c r="G120" t="s">
        <v>334</v>
      </c>
      <c r="H120" t="s">
        <v>563</v>
      </c>
      <c r="I120" t="s">
        <v>207</v>
      </c>
      <c r="J120"/>
      <c r="K120" s="77">
        <v>2.5499999999999998</v>
      </c>
      <c r="L120" t="s">
        <v>102</v>
      </c>
      <c r="M120" s="78">
        <v>2.0500000000000001E-2</v>
      </c>
      <c r="N120" s="78">
        <v>3.61E-2</v>
      </c>
      <c r="O120" s="77">
        <v>711529.31</v>
      </c>
      <c r="P120" s="77">
        <v>108.46</v>
      </c>
      <c r="Q120" s="77">
        <v>0</v>
      </c>
      <c r="R120" s="77">
        <v>771.72468962599999</v>
      </c>
      <c r="S120" s="78">
        <v>8.9999999999999998E-4</v>
      </c>
      <c r="T120" s="78">
        <f t="shared" si="4"/>
        <v>2.3413589106919797E-3</v>
      </c>
      <c r="U120" s="78">
        <f>R120/'סכום נכסי הקרן'!$C$42</f>
        <v>5.8066752188913866E-4</v>
      </c>
    </row>
    <row r="121" spans="2:21">
      <c r="B121" t="s">
        <v>575</v>
      </c>
      <c r="C121" t="s">
        <v>576</v>
      </c>
      <c r="D121" t="s">
        <v>100</v>
      </c>
      <c r="E121" t="s">
        <v>123</v>
      </c>
      <c r="F121" t="s">
        <v>484</v>
      </c>
      <c r="G121" t="s">
        <v>334</v>
      </c>
      <c r="H121" t="s">
        <v>563</v>
      </c>
      <c r="I121" t="s">
        <v>207</v>
      </c>
      <c r="J121"/>
      <c r="K121" s="77">
        <v>5.27</v>
      </c>
      <c r="L121" t="s">
        <v>102</v>
      </c>
      <c r="M121" s="78">
        <v>8.3999999999999995E-3</v>
      </c>
      <c r="N121" s="78">
        <v>4.2700000000000002E-2</v>
      </c>
      <c r="O121" s="77">
        <v>1795000.23</v>
      </c>
      <c r="P121" s="77">
        <v>93.32</v>
      </c>
      <c r="Q121" s="77">
        <v>0</v>
      </c>
      <c r="R121" s="77">
        <v>1675.0942146360001</v>
      </c>
      <c r="S121" s="78">
        <v>2.7000000000000001E-3</v>
      </c>
      <c r="T121" s="78">
        <f t="shared" si="4"/>
        <v>5.0821190748572467E-3</v>
      </c>
      <c r="U121" s="78">
        <f>R121/'סכום נכסי הקרן'!$C$42</f>
        <v>1.260388347838015E-3</v>
      </c>
    </row>
    <row r="122" spans="2:21">
      <c r="B122" t="s">
        <v>577</v>
      </c>
      <c r="C122" t="s">
        <v>578</v>
      </c>
      <c r="D122" t="s">
        <v>100</v>
      </c>
      <c r="E122" t="s">
        <v>123</v>
      </c>
      <c r="F122" t="s">
        <v>484</v>
      </c>
      <c r="G122" t="s">
        <v>334</v>
      </c>
      <c r="H122" t="s">
        <v>563</v>
      </c>
      <c r="I122" t="s">
        <v>207</v>
      </c>
      <c r="J122"/>
      <c r="K122" s="77">
        <v>6.26</v>
      </c>
      <c r="L122" t="s">
        <v>102</v>
      </c>
      <c r="M122" s="78">
        <v>5.0000000000000001E-3</v>
      </c>
      <c r="N122" s="78">
        <v>3.9899999999999998E-2</v>
      </c>
      <c r="O122" s="77">
        <v>241091.29</v>
      </c>
      <c r="P122" s="77">
        <v>88.06</v>
      </c>
      <c r="Q122" s="77">
        <v>8.0311199999999996</v>
      </c>
      <c r="R122" s="77">
        <v>220.33610997400001</v>
      </c>
      <c r="S122" s="78">
        <v>1.2999999999999999E-3</v>
      </c>
      <c r="T122" s="78">
        <f t="shared" si="4"/>
        <v>6.6848439782955002E-4</v>
      </c>
      <c r="U122" s="78">
        <f>R122/'סכום נכסי הקרן'!$C$42</f>
        <v>1.6578713196710047E-4</v>
      </c>
    </row>
    <row r="123" spans="2:21">
      <c r="B123" t="s">
        <v>579</v>
      </c>
      <c r="C123" t="s">
        <v>580</v>
      </c>
      <c r="D123" t="s">
        <v>100</v>
      </c>
      <c r="E123" t="s">
        <v>123</v>
      </c>
      <c r="F123" t="s">
        <v>484</v>
      </c>
      <c r="G123" t="s">
        <v>334</v>
      </c>
      <c r="H123" t="s">
        <v>563</v>
      </c>
      <c r="I123" t="s">
        <v>207</v>
      </c>
      <c r="J123"/>
      <c r="K123" s="77">
        <v>6.15</v>
      </c>
      <c r="L123" t="s">
        <v>102</v>
      </c>
      <c r="M123" s="78">
        <v>9.7000000000000003E-3</v>
      </c>
      <c r="N123" s="78">
        <v>4.4600000000000001E-2</v>
      </c>
      <c r="O123" s="77">
        <v>654617.62</v>
      </c>
      <c r="P123" s="77">
        <v>88.66</v>
      </c>
      <c r="Q123" s="77">
        <v>23.541840000000001</v>
      </c>
      <c r="R123" s="77">
        <v>603.92582189200004</v>
      </c>
      <c r="S123" s="78">
        <v>1.6000000000000001E-3</v>
      </c>
      <c r="T123" s="78">
        <f t="shared" si="4"/>
        <v>1.8322688433994258E-3</v>
      </c>
      <c r="U123" s="78">
        <f>R123/'סכום נכסי הקרן'!$C$42</f>
        <v>4.5441089953055495E-4</v>
      </c>
    </row>
    <row r="124" spans="2:21">
      <c r="B124" t="s">
        <v>581</v>
      </c>
      <c r="C124" t="s">
        <v>582</v>
      </c>
      <c r="D124" t="s">
        <v>100</v>
      </c>
      <c r="E124" t="s">
        <v>123</v>
      </c>
      <c r="F124" t="s">
        <v>583</v>
      </c>
      <c r="G124" t="s">
        <v>132</v>
      </c>
      <c r="H124" t="s">
        <v>563</v>
      </c>
      <c r="I124" t="s">
        <v>207</v>
      </c>
      <c r="J124"/>
      <c r="K124" s="77">
        <v>0.77</v>
      </c>
      <c r="L124" t="s">
        <v>102</v>
      </c>
      <c r="M124" s="78">
        <v>1.9800000000000002E-2</v>
      </c>
      <c r="N124" s="78">
        <v>3.4599999999999999E-2</v>
      </c>
      <c r="O124" s="77">
        <v>282730.17</v>
      </c>
      <c r="P124" s="77">
        <v>110.65</v>
      </c>
      <c r="Q124" s="77">
        <v>0</v>
      </c>
      <c r="R124" s="77">
        <v>312.84093310499998</v>
      </c>
      <c r="S124" s="78">
        <v>1.9E-3</v>
      </c>
      <c r="T124" s="78">
        <f t="shared" si="4"/>
        <v>9.4913758261325394E-4</v>
      </c>
      <c r="U124" s="78">
        <f>R124/'סכום נכסי הקרן'!$C$42</f>
        <v>2.3539038184666882E-4</v>
      </c>
    </row>
    <row r="125" spans="2:21">
      <c r="B125" t="s">
        <v>584</v>
      </c>
      <c r="C125" t="s">
        <v>585</v>
      </c>
      <c r="D125" t="s">
        <v>100</v>
      </c>
      <c r="E125" t="s">
        <v>123</v>
      </c>
      <c r="F125" t="s">
        <v>586</v>
      </c>
      <c r="G125" t="s">
        <v>345</v>
      </c>
      <c r="H125" t="s">
        <v>563</v>
      </c>
      <c r="I125" t="s">
        <v>207</v>
      </c>
      <c r="J125"/>
      <c r="K125" s="77">
        <v>2.5499999999999998</v>
      </c>
      <c r="L125" t="s">
        <v>102</v>
      </c>
      <c r="M125" s="78">
        <v>1.9400000000000001E-2</v>
      </c>
      <c r="N125" s="78">
        <v>2.9499999999999998E-2</v>
      </c>
      <c r="O125" s="77">
        <v>25334.33</v>
      </c>
      <c r="P125" s="77">
        <v>109.99</v>
      </c>
      <c r="Q125" s="77">
        <v>0</v>
      </c>
      <c r="R125" s="77">
        <v>27.865229567</v>
      </c>
      <c r="S125" s="78">
        <v>1E-4</v>
      </c>
      <c r="T125" s="78">
        <f t="shared" si="4"/>
        <v>8.4541163995662064E-5</v>
      </c>
      <c r="U125" s="78">
        <f>R125/'סכום נכסי הקרן'!$C$42</f>
        <v>2.0966588236775667E-5</v>
      </c>
    </row>
    <row r="126" spans="2:21">
      <c r="B126" t="s">
        <v>587</v>
      </c>
      <c r="C126" t="s">
        <v>588</v>
      </c>
      <c r="D126" t="s">
        <v>100</v>
      </c>
      <c r="E126" t="s">
        <v>123</v>
      </c>
      <c r="F126" t="s">
        <v>586</v>
      </c>
      <c r="G126" t="s">
        <v>345</v>
      </c>
      <c r="H126" t="s">
        <v>563</v>
      </c>
      <c r="I126" t="s">
        <v>207</v>
      </c>
      <c r="J126"/>
      <c r="K126" s="77">
        <v>3.52</v>
      </c>
      <c r="L126" t="s">
        <v>102</v>
      </c>
      <c r="M126" s="78">
        <v>1.23E-2</v>
      </c>
      <c r="N126" s="78">
        <v>2.9100000000000001E-2</v>
      </c>
      <c r="O126" s="77">
        <v>1744566.61</v>
      </c>
      <c r="P126" s="77">
        <v>105.97</v>
      </c>
      <c r="Q126" s="77">
        <v>0</v>
      </c>
      <c r="R126" s="77">
        <v>1848.717236617</v>
      </c>
      <c r="S126" s="78">
        <v>1.4E-3</v>
      </c>
      <c r="T126" s="78">
        <f t="shared" si="4"/>
        <v>5.6088792201280839E-3</v>
      </c>
      <c r="U126" s="78">
        <f>R126/'סכום נכסי הקרן'!$C$42</f>
        <v>1.391027228868852E-3</v>
      </c>
    </row>
    <row r="127" spans="2:21">
      <c r="B127" t="s">
        <v>589</v>
      </c>
      <c r="C127" t="s">
        <v>590</v>
      </c>
      <c r="D127" t="s">
        <v>100</v>
      </c>
      <c r="E127" t="s">
        <v>123</v>
      </c>
      <c r="F127" t="s">
        <v>591</v>
      </c>
      <c r="G127" t="s">
        <v>127</v>
      </c>
      <c r="H127" t="s">
        <v>563</v>
      </c>
      <c r="I127" t="s">
        <v>207</v>
      </c>
      <c r="J127"/>
      <c r="K127" s="77">
        <v>1.64</v>
      </c>
      <c r="L127" t="s">
        <v>102</v>
      </c>
      <c r="M127" s="78">
        <v>1.8499999999999999E-2</v>
      </c>
      <c r="N127" s="78">
        <v>3.9800000000000002E-2</v>
      </c>
      <c r="O127" s="77">
        <v>165455.01999999999</v>
      </c>
      <c r="P127" s="77">
        <v>106.38</v>
      </c>
      <c r="Q127" s="77">
        <v>0</v>
      </c>
      <c r="R127" s="77">
        <v>176.01105027599999</v>
      </c>
      <c r="S127" s="78">
        <v>2.0000000000000001E-4</v>
      </c>
      <c r="T127" s="78">
        <f t="shared" si="4"/>
        <v>5.3400525664623307E-4</v>
      </c>
      <c r="U127" s="78">
        <f>R127/'סכום נכסי הקרן'!$C$42</f>
        <v>1.3243570118043061E-4</v>
      </c>
    </row>
    <row r="128" spans="2:21">
      <c r="B128" t="s">
        <v>592</v>
      </c>
      <c r="C128" t="s">
        <v>593</v>
      </c>
      <c r="D128" t="s">
        <v>100</v>
      </c>
      <c r="E128" t="s">
        <v>123</v>
      </c>
      <c r="F128" t="s">
        <v>591</v>
      </c>
      <c r="G128" t="s">
        <v>127</v>
      </c>
      <c r="H128" t="s">
        <v>563</v>
      </c>
      <c r="I128" t="s">
        <v>207</v>
      </c>
      <c r="J128"/>
      <c r="K128" s="77">
        <v>2.25</v>
      </c>
      <c r="L128" t="s">
        <v>102</v>
      </c>
      <c r="M128" s="78">
        <v>3.2000000000000001E-2</v>
      </c>
      <c r="N128" s="78">
        <v>4.24E-2</v>
      </c>
      <c r="O128" s="77">
        <v>2153376.1800000002</v>
      </c>
      <c r="P128" s="77">
        <v>101.36</v>
      </c>
      <c r="Q128" s="77">
        <v>0</v>
      </c>
      <c r="R128" s="77">
        <v>2182.662096048</v>
      </c>
      <c r="S128" s="78">
        <v>5.8999999999999999E-3</v>
      </c>
      <c r="T128" s="78">
        <f t="shared" si="4"/>
        <v>6.6220446440404326E-3</v>
      </c>
      <c r="U128" s="78">
        <f>R128/'סכום נכסי הקרן'!$C$42</f>
        <v>1.6422968028245463E-3</v>
      </c>
    </row>
    <row r="129" spans="2:21">
      <c r="B129" t="s">
        <v>594</v>
      </c>
      <c r="C129" t="s">
        <v>595</v>
      </c>
      <c r="D129" t="s">
        <v>100</v>
      </c>
      <c r="E129" t="s">
        <v>123</v>
      </c>
      <c r="F129" t="s">
        <v>596</v>
      </c>
      <c r="G129" t="s">
        <v>127</v>
      </c>
      <c r="H129" t="s">
        <v>563</v>
      </c>
      <c r="I129" t="s">
        <v>207</v>
      </c>
      <c r="J129"/>
      <c r="K129" s="77">
        <v>0.5</v>
      </c>
      <c r="L129" t="s">
        <v>102</v>
      </c>
      <c r="M129" s="78">
        <v>3.15E-2</v>
      </c>
      <c r="N129" s="78">
        <v>4.0399999999999998E-2</v>
      </c>
      <c r="O129" s="77">
        <v>549309.43999999994</v>
      </c>
      <c r="P129" s="77">
        <v>110.56</v>
      </c>
      <c r="Q129" s="77">
        <v>9.61097</v>
      </c>
      <c r="R129" s="77">
        <v>616.927486864</v>
      </c>
      <c r="S129" s="78">
        <v>4.1000000000000003E-3</v>
      </c>
      <c r="T129" s="78">
        <f t="shared" si="4"/>
        <v>1.8717149885665277E-3</v>
      </c>
      <c r="U129" s="78">
        <f>R129/'סכום נכסי הקרן'!$C$42</f>
        <v>4.6419372063400153E-4</v>
      </c>
    </row>
    <row r="130" spans="2:21">
      <c r="B130" t="s">
        <v>597</v>
      </c>
      <c r="C130" t="s">
        <v>598</v>
      </c>
      <c r="D130" t="s">
        <v>100</v>
      </c>
      <c r="E130" t="s">
        <v>123</v>
      </c>
      <c r="F130" t="s">
        <v>596</v>
      </c>
      <c r="G130" t="s">
        <v>127</v>
      </c>
      <c r="H130" t="s">
        <v>563</v>
      </c>
      <c r="I130" t="s">
        <v>207</v>
      </c>
      <c r="J130"/>
      <c r="K130" s="77">
        <v>2.83</v>
      </c>
      <c r="L130" t="s">
        <v>102</v>
      </c>
      <c r="M130" s="78">
        <v>0.01</v>
      </c>
      <c r="N130" s="78">
        <v>3.6700000000000003E-2</v>
      </c>
      <c r="O130" s="77">
        <v>1245453.45</v>
      </c>
      <c r="P130" s="77">
        <v>100.59</v>
      </c>
      <c r="Q130" s="77">
        <v>0</v>
      </c>
      <c r="R130" s="77">
        <v>1252.8016253549999</v>
      </c>
      <c r="S130" s="78">
        <v>3.3999999999999998E-3</v>
      </c>
      <c r="T130" s="78">
        <f t="shared" si="4"/>
        <v>3.8009127973809751E-3</v>
      </c>
      <c r="U130" s="78">
        <f>R130/'סכום נכסי הקרן'!$C$42</f>
        <v>9.4264343877104864E-4</v>
      </c>
    </row>
    <row r="131" spans="2:21">
      <c r="B131" t="s">
        <v>599</v>
      </c>
      <c r="C131" t="s">
        <v>600</v>
      </c>
      <c r="D131" t="s">
        <v>100</v>
      </c>
      <c r="E131" t="s">
        <v>123</v>
      </c>
      <c r="F131" t="s">
        <v>596</v>
      </c>
      <c r="G131" t="s">
        <v>127</v>
      </c>
      <c r="H131" t="s">
        <v>563</v>
      </c>
      <c r="I131" t="s">
        <v>207</v>
      </c>
      <c r="J131"/>
      <c r="K131" s="77">
        <v>3.42</v>
      </c>
      <c r="L131" t="s">
        <v>102</v>
      </c>
      <c r="M131" s="78">
        <v>3.2300000000000002E-2</v>
      </c>
      <c r="N131" s="78">
        <v>4.1500000000000002E-2</v>
      </c>
      <c r="O131" s="77">
        <v>1370517.62</v>
      </c>
      <c r="P131" s="77">
        <v>100.15</v>
      </c>
      <c r="Q131" s="77">
        <v>93.001419999999996</v>
      </c>
      <c r="R131" s="77">
        <v>1465.5748164300001</v>
      </c>
      <c r="S131" s="78">
        <v>2.8999999999999998E-3</v>
      </c>
      <c r="T131" s="78">
        <f t="shared" si="4"/>
        <v>4.4464518264889473E-3</v>
      </c>
      <c r="U131" s="78">
        <f>R131/'סכום נכסי הקרן'!$C$42</f>
        <v>1.1027400162769991E-3</v>
      </c>
    </row>
    <row r="132" spans="2:21">
      <c r="B132" t="s">
        <v>601</v>
      </c>
      <c r="C132" t="s">
        <v>602</v>
      </c>
      <c r="D132" t="s">
        <v>100</v>
      </c>
      <c r="E132" t="s">
        <v>123</v>
      </c>
      <c r="F132" t="s">
        <v>603</v>
      </c>
      <c r="G132" t="s">
        <v>112</v>
      </c>
      <c r="H132" t="s">
        <v>563</v>
      </c>
      <c r="I132" t="s">
        <v>207</v>
      </c>
      <c r="J132"/>
      <c r="K132" s="77">
        <v>4.8600000000000003</v>
      </c>
      <c r="L132" t="s">
        <v>102</v>
      </c>
      <c r="M132" s="78">
        <v>0.03</v>
      </c>
      <c r="N132" s="78">
        <v>4.3099999999999999E-2</v>
      </c>
      <c r="O132" s="77">
        <v>824958.58</v>
      </c>
      <c r="P132" s="77">
        <v>95.81</v>
      </c>
      <c r="Q132" s="77">
        <v>0</v>
      </c>
      <c r="R132" s="77">
        <v>790.392815498</v>
      </c>
      <c r="S132" s="78">
        <v>2.8999999999999998E-3</v>
      </c>
      <c r="T132" s="78">
        <f t="shared" si="4"/>
        <v>2.3979967032155148E-3</v>
      </c>
      <c r="U132" s="78">
        <f>R132/'סכום נכסי הקרן'!$C$42</f>
        <v>5.9471394872260186E-4</v>
      </c>
    </row>
    <row r="133" spans="2:21">
      <c r="B133" t="s">
        <v>604</v>
      </c>
      <c r="C133" t="s">
        <v>605</v>
      </c>
      <c r="D133" t="s">
        <v>100</v>
      </c>
      <c r="E133" t="s">
        <v>123</v>
      </c>
      <c r="F133" t="s">
        <v>606</v>
      </c>
      <c r="G133" t="s">
        <v>334</v>
      </c>
      <c r="H133" t="s">
        <v>570</v>
      </c>
      <c r="I133" t="s">
        <v>149</v>
      </c>
      <c r="J133"/>
      <c r="K133" s="77">
        <v>1.99</v>
      </c>
      <c r="L133" t="s">
        <v>102</v>
      </c>
      <c r="M133" s="78">
        <v>2.5000000000000001E-2</v>
      </c>
      <c r="N133" s="78">
        <v>3.5400000000000001E-2</v>
      </c>
      <c r="O133" s="77">
        <v>648026.77</v>
      </c>
      <c r="P133" s="77">
        <v>111.2</v>
      </c>
      <c r="Q133" s="77">
        <v>0</v>
      </c>
      <c r="R133" s="77">
        <v>720.60576823999997</v>
      </c>
      <c r="S133" s="78">
        <v>1.8E-3</v>
      </c>
      <c r="T133" s="78">
        <f t="shared" si="4"/>
        <v>2.1862676667535772E-3</v>
      </c>
      <c r="U133" s="78">
        <f>R133/'סכום נכסי הקרן'!$C$42</f>
        <v>5.4220419707671152E-4</v>
      </c>
    </row>
    <row r="134" spans="2:21">
      <c r="B134" t="s">
        <v>607</v>
      </c>
      <c r="C134" t="s">
        <v>608</v>
      </c>
      <c r="D134" t="s">
        <v>100</v>
      </c>
      <c r="E134" t="s">
        <v>123</v>
      </c>
      <c r="F134" t="s">
        <v>606</v>
      </c>
      <c r="G134" t="s">
        <v>334</v>
      </c>
      <c r="H134" t="s">
        <v>570</v>
      </c>
      <c r="I134" t="s">
        <v>149</v>
      </c>
      <c r="J134"/>
      <c r="K134" s="77">
        <v>4.9800000000000004</v>
      </c>
      <c r="L134" t="s">
        <v>102</v>
      </c>
      <c r="M134" s="78">
        <v>1.9E-2</v>
      </c>
      <c r="N134" s="78">
        <v>3.85E-2</v>
      </c>
      <c r="O134" s="77">
        <v>763196.89</v>
      </c>
      <c r="P134" s="77">
        <v>102.11</v>
      </c>
      <c r="Q134" s="77">
        <v>0</v>
      </c>
      <c r="R134" s="77">
        <v>779.30034437899997</v>
      </c>
      <c r="S134" s="78">
        <v>2.5000000000000001E-3</v>
      </c>
      <c r="T134" s="78">
        <f t="shared" si="4"/>
        <v>2.3643429191067666E-3</v>
      </c>
      <c r="U134" s="78">
        <f>R134/'סכום נכסי הקרן'!$C$42</f>
        <v>5.8636765916768546E-4</v>
      </c>
    </row>
    <row r="135" spans="2:21">
      <c r="B135" t="s">
        <v>609</v>
      </c>
      <c r="C135" t="s">
        <v>610</v>
      </c>
      <c r="D135" t="s">
        <v>100</v>
      </c>
      <c r="E135" t="s">
        <v>123</v>
      </c>
      <c r="F135" t="s">
        <v>606</v>
      </c>
      <c r="G135" t="s">
        <v>334</v>
      </c>
      <c r="H135" t="s">
        <v>570</v>
      </c>
      <c r="I135" t="s">
        <v>149</v>
      </c>
      <c r="J135"/>
      <c r="K135" s="77">
        <v>6.74</v>
      </c>
      <c r="L135" t="s">
        <v>102</v>
      </c>
      <c r="M135" s="78">
        <v>3.8999999999999998E-3</v>
      </c>
      <c r="N135" s="78">
        <v>4.1700000000000001E-2</v>
      </c>
      <c r="O135" s="77">
        <v>799658.88</v>
      </c>
      <c r="P135" s="77">
        <v>83.82</v>
      </c>
      <c r="Q135" s="77">
        <v>0</v>
      </c>
      <c r="R135" s="77">
        <v>670.27407321600003</v>
      </c>
      <c r="S135" s="78">
        <v>3.3999999999999998E-3</v>
      </c>
      <c r="T135" s="78">
        <f t="shared" si="4"/>
        <v>2.0335648127192138E-3</v>
      </c>
      <c r="U135" s="78">
        <f>R135/'סכום נכסי הקרן'!$C$42</f>
        <v>5.0433320368367955E-4</v>
      </c>
    </row>
    <row r="136" spans="2:21">
      <c r="B136" t="s">
        <v>611</v>
      </c>
      <c r="C136" t="s">
        <v>612</v>
      </c>
      <c r="D136" t="s">
        <v>100</v>
      </c>
      <c r="E136" t="s">
        <v>123</v>
      </c>
      <c r="F136" t="s">
        <v>613</v>
      </c>
      <c r="G136" t="s">
        <v>614</v>
      </c>
      <c r="H136" t="s">
        <v>570</v>
      </c>
      <c r="I136" t="s">
        <v>149</v>
      </c>
      <c r="J136"/>
      <c r="K136" s="77">
        <v>1.29</v>
      </c>
      <c r="L136" t="s">
        <v>102</v>
      </c>
      <c r="M136" s="78">
        <v>1.8499999999999999E-2</v>
      </c>
      <c r="N136" s="78">
        <v>3.5799999999999998E-2</v>
      </c>
      <c r="O136" s="77">
        <v>1017283.57</v>
      </c>
      <c r="P136" s="77">
        <v>109.43</v>
      </c>
      <c r="Q136" s="77">
        <v>0</v>
      </c>
      <c r="R136" s="77">
        <v>1113.213410651</v>
      </c>
      <c r="S136" s="78">
        <v>1.6999999999999999E-3</v>
      </c>
      <c r="T136" s="78">
        <f t="shared" si="4"/>
        <v>3.3774118847910402E-3</v>
      </c>
      <c r="U136" s="78">
        <f>R136/'סכום נכסי הקרן'!$C$42</f>
        <v>8.3761331104974701E-4</v>
      </c>
    </row>
    <row r="137" spans="2:21">
      <c r="B137" t="s">
        <v>615</v>
      </c>
      <c r="C137" t="s">
        <v>616</v>
      </c>
      <c r="D137" t="s">
        <v>100</v>
      </c>
      <c r="E137" t="s">
        <v>123</v>
      </c>
      <c r="F137" t="s">
        <v>613</v>
      </c>
      <c r="G137" t="s">
        <v>614</v>
      </c>
      <c r="H137" t="s">
        <v>570</v>
      </c>
      <c r="I137" t="s">
        <v>149</v>
      </c>
      <c r="J137"/>
      <c r="K137" s="77">
        <v>3.91</v>
      </c>
      <c r="L137" t="s">
        <v>102</v>
      </c>
      <c r="M137" s="78">
        <v>0.01</v>
      </c>
      <c r="N137" s="78">
        <v>4.7399999999999998E-2</v>
      </c>
      <c r="O137" s="77">
        <v>2707843.54</v>
      </c>
      <c r="P137" s="77">
        <v>94.21</v>
      </c>
      <c r="Q137" s="77">
        <v>0</v>
      </c>
      <c r="R137" s="77">
        <v>2551.0593990339999</v>
      </c>
      <c r="S137" s="78">
        <v>2.3E-3</v>
      </c>
      <c r="T137" s="78">
        <f t="shared" si="4"/>
        <v>7.7397363799873295E-3</v>
      </c>
      <c r="U137" s="78">
        <f>R137/'סכום נכסי הקרן'!$C$42</f>
        <v>1.9194893714583072E-3</v>
      </c>
    </row>
    <row r="138" spans="2:21">
      <c r="B138" t="s">
        <v>617</v>
      </c>
      <c r="C138" t="s">
        <v>618</v>
      </c>
      <c r="D138" t="s">
        <v>100</v>
      </c>
      <c r="E138" t="s">
        <v>123</v>
      </c>
      <c r="F138" t="s">
        <v>613</v>
      </c>
      <c r="G138" t="s">
        <v>614</v>
      </c>
      <c r="H138" t="s">
        <v>570</v>
      </c>
      <c r="I138" t="s">
        <v>149</v>
      </c>
      <c r="J138"/>
      <c r="K138" s="77">
        <v>2.6</v>
      </c>
      <c r="L138" t="s">
        <v>102</v>
      </c>
      <c r="M138" s="78">
        <v>3.5400000000000001E-2</v>
      </c>
      <c r="N138" s="78">
        <v>4.5600000000000002E-2</v>
      </c>
      <c r="O138" s="77">
        <v>2627796.5299999998</v>
      </c>
      <c r="P138" s="77">
        <v>100.73</v>
      </c>
      <c r="Q138" s="77">
        <v>48.065989999999999</v>
      </c>
      <c r="R138" s="77">
        <v>2695.0454346689999</v>
      </c>
      <c r="S138" s="78">
        <v>3.8E-3</v>
      </c>
      <c r="T138" s="78">
        <f t="shared" si="4"/>
        <v>8.1765799747058037E-3</v>
      </c>
      <c r="U138" s="78">
        <f>R138/'סכום נכסי הקרן'!$C$42</f>
        <v>2.0278285442523452E-3</v>
      </c>
    </row>
    <row r="139" spans="2:21">
      <c r="B139" t="s">
        <v>619</v>
      </c>
      <c r="C139" t="s">
        <v>620</v>
      </c>
      <c r="D139" t="s">
        <v>100</v>
      </c>
      <c r="E139" t="s">
        <v>123</v>
      </c>
      <c r="F139" t="s">
        <v>613</v>
      </c>
      <c r="G139" t="s">
        <v>614</v>
      </c>
      <c r="H139" t="s">
        <v>570</v>
      </c>
      <c r="I139" t="s">
        <v>149</v>
      </c>
      <c r="J139"/>
      <c r="K139" s="77">
        <v>1.1499999999999999</v>
      </c>
      <c r="L139" t="s">
        <v>102</v>
      </c>
      <c r="M139" s="78">
        <v>0.01</v>
      </c>
      <c r="N139" s="78">
        <v>4.1099999999999998E-2</v>
      </c>
      <c r="O139" s="77">
        <v>1634017.41</v>
      </c>
      <c r="P139" s="77">
        <v>106.62</v>
      </c>
      <c r="Q139" s="77">
        <v>0</v>
      </c>
      <c r="R139" s="77">
        <v>1742.189362542</v>
      </c>
      <c r="S139" s="78">
        <v>1.6999999999999999E-3</v>
      </c>
      <c r="T139" s="78">
        <f t="shared" si="4"/>
        <v>5.285681076339979E-3</v>
      </c>
      <c r="U139" s="78">
        <f>R139/'סכום נכסי הקרן'!$C$42</f>
        <v>1.3108726381413915E-3</v>
      </c>
    </row>
    <row r="140" spans="2:21">
      <c r="B140" t="s">
        <v>621</v>
      </c>
      <c r="C140" t="s">
        <v>622</v>
      </c>
      <c r="D140" t="s">
        <v>100</v>
      </c>
      <c r="E140" t="s">
        <v>123</v>
      </c>
      <c r="F140" t="s">
        <v>623</v>
      </c>
      <c r="G140" t="s">
        <v>334</v>
      </c>
      <c r="H140" t="s">
        <v>570</v>
      </c>
      <c r="I140" t="s">
        <v>149</v>
      </c>
      <c r="J140"/>
      <c r="K140" s="77">
        <v>3.51</v>
      </c>
      <c r="L140" t="s">
        <v>102</v>
      </c>
      <c r="M140" s="78">
        <v>2.75E-2</v>
      </c>
      <c r="N140" s="78">
        <v>3.04E-2</v>
      </c>
      <c r="O140" s="77">
        <v>1420524.27</v>
      </c>
      <c r="P140" s="77">
        <v>110.48</v>
      </c>
      <c r="Q140" s="77">
        <v>0</v>
      </c>
      <c r="R140" s="77">
        <v>1569.395213496</v>
      </c>
      <c r="S140" s="78">
        <v>2.8E-3</v>
      </c>
      <c r="T140" s="78">
        <f t="shared" ref="T140:T203" si="5">R140/$R$11</f>
        <v>4.761435673772442E-3</v>
      </c>
      <c r="U140" s="78">
        <f>R140/'סכום נכסי הקרן'!$C$42</f>
        <v>1.1808574245914547E-3</v>
      </c>
    </row>
    <row r="141" spans="2:21">
      <c r="B141" t="s">
        <v>624</v>
      </c>
      <c r="C141" t="s">
        <v>625</v>
      </c>
      <c r="D141" t="s">
        <v>100</v>
      </c>
      <c r="E141" t="s">
        <v>123</v>
      </c>
      <c r="F141" t="s">
        <v>623</v>
      </c>
      <c r="G141" t="s">
        <v>334</v>
      </c>
      <c r="H141" t="s">
        <v>570</v>
      </c>
      <c r="I141" t="s">
        <v>149</v>
      </c>
      <c r="J141"/>
      <c r="K141" s="77">
        <v>5.16</v>
      </c>
      <c r="L141" t="s">
        <v>102</v>
      </c>
      <c r="M141" s="78">
        <v>8.5000000000000006E-3</v>
      </c>
      <c r="N141" s="78">
        <v>3.4700000000000002E-2</v>
      </c>
      <c r="O141" s="77">
        <v>1092859.8700000001</v>
      </c>
      <c r="P141" s="77">
        <v>96.94</v>
      </c>
      <c r="Q141" s="77">
        <v>0</v>
      </c>
      <c r="R141" s="77">
        <v>1059.4183579779999</v>
      </c>
      <c r="S141" s="78">
        <v>2.0999999999999999E-3</v>
      </c>
      <c r="T141" s="78">
        <f t="shared" si="5"/>
        <v>3.2142014450834366E-3</v>
      </c>
      <c r="U141" s="78">
        <f>R141/'סכום נכסי הקרן'!$C$42</f>
        <v>7.971363892336716E-4</v>
      </c>
    </row>
    <row r="142" spans="2:21">
      <c r="B142" t="s">
        <v>626</v>
      </c>
      <c r="C142" t="s">
        <v>627</v>
      </c>
      <c r="D142" t="s">
        <v>100</v>
      </c>
      <c r="E142" t="s">
        <v>123</v>
      </c>
      <c r="F142" t="s">
        <v>623</v>
      </c>
      <c r="G142" t="s">
        <v>334</v>
      </c>
      <c r="H142" t="s">
        <v>570</v>
      </c>
      <c r="I142" t="s">
        <v>149</v>
      </c>
      <c r="J142"/>
      <c r="K142" s="77">
        <v>6.49</v>
      </c>
      <c r="L142" t="s">
        <v>102</v>
      </c>
      <c r="M142" s="78">
        <v>3.1800000000000002E-2</v>
      </c>
      <c r="N142" s="78">
        <v>3.6799999999999999E-2</v>
      </c>
      <c r="O142" s="77">
        <v>1091857.93</v>
      </c>
      <c r="P142" s="77">
        <v>101.6</v>
      </c>
      <c r="Q142" s="77">
        <v>0</v>
      </c>
      <c r="R142" s="77">
        <v>1109.3276568799999</v>
      </c>
      <c r="S142" s="78">
        <v>5.5999999999999999E-3</v>
      </c>
      <c r="T142" s="78">
        <f t="shared" si="5"/>
        <v>3.365622778729272E-3</v>
      </c>
      <c r="U142" s="78">
        <f>R142/'סכום נכסי הקרן'!$C$42</f>
        <v>8.3468955981668552E-4</v>
      </c>
    </row>
    <row r="143" spans="2:21">
      <c r="B143" t="s">
        <v>628</v>
      </c>
      <c r="C143" t="s">
        <v>629</v>
      </c>
      <c r="D143" t="s">
        <v>100</v>
      </c>
      <c r="E143" t="s">
        <v>123</v>
      </c>
      <c r="F143" t="s">
        <v>630</v>
      </c>
      <c r="G143" t="s">
        <v>631</v>
      </c>
      <c r="H143" t="s">
        <v>632</v>
      </c>
      <c r="I143" t="s">
        <v>149</v>
      </c>
      <c r="J143"/>
      <c r="K143" s="77">
        <v>2.41</v>
      </c>
      <c r="L143" t="s">
        <v>102</v>
      </c>
      <c r="M143" s="78">
        <v>2.5700000000000001E-2</v>
      </c>
      <c r="N143" s="78">
        <v>4.1099999999999998E-2</v>
      </c>
      <c r="O143" s="77">
        <v>1732727.65</v>
      </c>
      <c r="P143" s="77">
        <v>109.71</v>
      </c>
      <c r="Q143" s="77">
        <v>0</v>
      </c>
      <c r="R143" s="77">
        <v>1900.975504815</v>
      </c>
      <c r="S143" s="78">
        <v>1.4E-3</v>
      </c>
      <c r="T143" s="78">
        <f t="shared" si="5"/>
        <v>5.7674271628691872E-3</v>
      </c>
      <c r="U143" s="78">
        <f>R143/'סכום נכסי הקרן'!$C$42</f>
        <v>1.4303478305039462E-3</v>
      </c>
    </row>
    <row r="144" spans="2:21">
      <c r="B144" t="s">
        <v>633</v>
      </c>
      <c r="C144" t="s">
        <v>634</v>
      </c>
      <c r="D144" t="s">
        <v>100</v>
      </c>
      <c r="E144" t="s">
        <v>123</v>
      </c>
      <c r="F144" t="s">
        <v>630</v>
      </c>
      <c r="G144" t="s">
        <v>631</v>
      </c>
      <c r="H144" t="s">
        <v>632</v>
      </c>
      <c r="I144" t="s">
        <v>149</v>
      </c>
      <c r="J144"/>
      <c r="K144" s="77">
        <v>4.3099999999999996</v>
      </c>
      <c r="L144" t="s">
        <v>102</v>
      </c>
      <c r="M144" s="78">
        <v>0.04</v>
      </c>
      <c r="N144" s="78">
        <v>4.2700000000000002E-2</v>
      </c>
      <c r="O144" s="77">
        <v>931130.44</v>
      </c>
      <c r="P144" s="77">
        <v>99.7</v>
      </c>
      <c r="Q144" s="77">
        <v>0</v>
      </c>
      <c r="R144" s="77">
        <v>928.33704867999995</v>
      </c>
      <c r="S144" s="78">
        <v>2.8999999999999998E-3</v>
      </c>
      <c r="T144" s="78">
        <f t="shared" si="5"/>
        <v>2.816509890471156E-3</v>
      </c>
      <c r="U144" s="78">
        <f>R144/'סכום נכסי הקרן'!$C$42</f>
        <v>6.9850709816752642E-4</v>
      </c>
    </row>
    <row r="145" spans="2:21">
      <c r="B145" t="s">
        <v>635</v>
      </c>
      <c r="C145" t="s">
        <v>636</v>
      </c>
      <c r="D145" t="s">
        <v>100</v>
      </c>
      <c r="E145" t="s">
        <v>123</v>
      </c>
      <c r="F145" t="s">
        <v>630</v>
      </c>
      <c r="G145" t="s">
        <v>631</v>
      </c>
      <c r="H145" t="s">
        <v>632</v>
      </c>
      <c r="I145" t="s">
        <v>149</v>
      </c>
      <c r="J145"/>
      <c r="K145" s="77">
        <v>1.24</v>
      </c>
      <c r="L145" t="s">
        <v>102</v>
      </c>
      <c r="M145" s="78">
        <v>1.2200000000000001E-2</v>
      </c>
      <c r="N145" s="78">
        <v>3.8199999999999998E-2</v>
      </c>
      <c r="O145" s="77">
        <v>251579.53</v>
      </c>
      <c r="P145" s="77">
        <v>108.19</v>
      </c>
      <c r="Q145" s="77">
        <v>0</v>
      </c>
      <c r="R145" s="77">
        <v>272.18389350699999</v>
      </c>
      <c r="S145" s="78">
        <v>5.0000000000000001E-4</v>
      </c>
      <c r="T145" s="78">
        <f t="shared" si="5"/>
        <v>8.2578695871230411E-4</v>
      </c>
      <c r="U145" s="78">
        <f>R145/'סכום נכסי הקרן'!$C$42</f>
        <v>2.0479887330991273E-4</v>
      </c>
    </row>
    <row r="146" spans="2:21">
      <c r="B146" t="s">
        <v>637</v>
      </c>
      <c r="C146" t="s">
        <v>638</v>
      </c>
      <c r="D146" t="s">
        <v>100</v>
      </c>
      <c r="E146" t="s">
        <v>123</v>
      </c>
      <c r="F146" t="s">
        <v>630</v>
      </c>
      <c r="G146" t="s">
        <v>631</v>
      </c>
      <c r="H146" t="s">
        <v>632</v>
      </c>
      <c r="I146" t="s">
        <v>149</v>
      </c>
      <c r="J146"/>
      <c r="K146" s="77">
        <v>5.09</v>
      </c>
      <c r="L146" t="s">
        <v>102</v>
      </c>
      <c r="M146" s="78">
        <v>1.09E-2</v>
      </c>
      <c r="N146" s="78">
        <v>4.3200000000000002E-2</v>
      </c>
      <c r="O146" s="77">
        <v>670511.94999999995</v>
      </c>
      <c r="P146" s="77">
        <v>93.49</v>
      </c>
      <c r="Q146" s="77">
        <v>0</v>
      </c>
      <c r="R146" s="77">
        <v>626.861622055</v>
      </c>
      <c r="S146" s="78">
        <v>1.1999999999999999E-3</v>
      </c>
      <c r="T146" s="78">
        <f t="shared" si="5"/>
        <v>1.90185446221838E-3</v>
      </c>
      <c r="U146" s="78">
        <f>R146/'סכום נכסי הקרן'!$C$42</f>
        <v>4.7166844541735042E-4</v>
      </c>
    </row>
    <row r="147" spans="2:21">
      <c r="B147" t="s">
        <v>639</v>
      </c>
      <c r="C147" t="s">
        <v>640</v>
      </c>
      <c r="D147" t="s">
        <v>100</v>
      </c>
      <c r="E147" t="s">
        <v>123</v>
      </c>
      <c r="F147" t="s">
        <v>630</v>
      </c>
      <c r="G147" t="s">
        <v>631</v>
      </c>
      <c r="H147" t="s">
        <v>632</v>
      </c>
      <c r="I147" t="s">
        <v>149</v>
      </c>
      <c r="J147"/>
      <c r="K147" s="77">
        <v>6.06</v>
      </c>
      <c r="L147" t="s">
        <v>102</v>
      </c>
      <c r="M147" s="78">
        <v>1.54E-2</v>
      </c>
      <c r="N147" s="78">
        <v>4.53E-2</v>
      </c>
      <c r="O147" s="77">
        <v>750952.23</v>
      </c>
      <c r="P147" s="77">
        <v>90.46</v>
      </c>
      <c r="Q147" s="77">
        <v>6.2545400000000004</v>
      </c>
      <c r="R147" s="77">
        <v>685.56592725799999</v>
      </c>
      <c r="S147" s="78">
        <v>2.0999999999999999E-3</v>
      </c>
      <c r="T147" s="78">
        <f t="shared" si="5"/>
        <v>2.0799592318735231E-3</v>
      </c>
      <c r="U147" s="78">
        <f>R147/'סכום נכסי הקרן'!$C$42</f>
        <v>5.1583922793173331E-4</v>
      </c>
    </row>
    <row r="148" spans="2:21">
      <c r="B148" t="s">
        <v>641</v>
      </c>
      <c r="C148" t="s">
        <v>642</v>
      </c>
      <c r="D148" t="s">
        <v>100</v>
      </c>
      <c r="E148" t="s">
        <v>123</v>
      </c>
      <c r="F148" t="s">
        <v>643</v>
      </c>
      <c r="G148" t="s">
        <v>569</v>
      </c>
      <c r="H148" t="s">
        <v>644</v>
      </c>
      <c r="I148" t="s">
        <v>207</v>
      </c>
      <c r="J148"/>
      <c r="K148" s="77">
        <v>4.2300000000000004</v>
      </c>
      <c r="L148" t="s">
        <v>102</v>
      </c>
      <c r="M148" s="78">
        <v>7.4999999999999997E-3</v>
      </c>
      <c r="N148" s="78">
        <v>4.1700000000000001E-2</v>
      </c>
      <c r="O148" s="77">
        <v>3532323.09</v>
      </c>
      <c r="P148" s="77">
        <v>94.68</v>
      </c>
      <c r="Q148" s="77">
        <v>0</v>
      </c>
      <c r="R148" s="77">
        <v>3344.4035016120001</v>
      </c>
      <c r="S148" s="78">
        <v>2.3E-3</v>
      </c>
      <c r="T148" s="78">
        <f t="shared" si="5"/>
        <v>1.0146687082466646E-2</v>
      </c>
      <c r="U148" s="78">
        <f>R148/'סכום נכסי הקרן'!$C$42</f>
        <v>2.5164239521992494E-3</v>
      </c>
    </row>
    <row r="149" spans="2:21">
      <c r="B149" t="s">
        <v>645</v>
      </c>
      <c r="C149" t="s">
        <v>646</v>
      </c>
      <c r="D149" t="s">
        <v>100</v>
      </c>
      <c r="E149" t="s">
        <v>123</v>
      </c>
      <c r="F149" t="s">
        <v>643</v>
      </c>
      <c r="G149" t="s">
        <v>569</v>
      </c>
      <c r="H149" t="s">
        <v>644</v>
      </c>
      <c r="I149" t="s">
        <v>207</v>
      </c>
      <c r="J149"/>
      <c r="K149" s="77">
        <v>6.26</v>
      </c>
      <c r="L149" t="s">
        <v>102</v>
      </c>
      <c r="M149" s="78">
        <v>4.0800000000000003E-2</v>
      </c>
      <c r="N149" s="78">
        <v>4.36E-2</v>
      </c>
      <c r="O149" s="77">
        <v>931494.53</v>
      </c>
      <c r="P149" s="77">
        <v>99.17</v>
      </c>
      <c r="Q149" s="77">
        <v>0</v>
      </c>
      <c r="R149" s="77">
        <v>923.76312540100002</v>
      </c>
      <c r="S149" s="78">
        <v>0</v>
      </c>
      <c r="T149" s="78">
        <f t="shared" si="5"/>
        <v>2.8026329260950416E-3</v>
      </c>
      <c r="U149" s="78">
        <f>R149/'סכום נכסי הקרן'!$C$42</f>
        <v>6.9506554869861533E-4</v>
      </c>
    </row>
    <row r="150" spans="2:21">
      <c r="B150" t="s">
        <v>647</v>
      </c>
      <c r="C150" t="s">
        <v>648</v>
      </c>
      <c r="D150" t="s">
        <v>100</v>
      </c>
      <c r="E150" t="s">
        <v>123</v>
      </c>
      <c r="F150" t="s">
        <v>649</v>
      </c>
      <c r="G150" t="s">
        <v>631</v>
      </c>
      <c r="H150" t="s">
        <v>632</v>
      </c>
      <c r="I150" t="s">
        <v>149</v>
      </c>
      <c r="J150"/>
      <c r="K150" s="77">
        <v>3.32</v>
      </c>
      <c r="L150" t="s">
        <v>102</v>
      </c>
      <c r="M150" s="78">
        <v>1.3299999999999999E-2</v>
      </c>
      <c r="N150" s="78">
        <v>3.6400000000000002E-2</v>
      </c>
      <c r="O150" s="77">
        <v>883210.89</v>
      </c>
      <c r="P150" s="77">
        <v>103.34</v>
      </c>
      <c r="Q150" s="77">
        <v>6.54392</v>
      </c>
      <c r="R150" s="77">
        <v>919.25405372600005</v>
      </c>
      <c r="S150" s="78">
        <v>2.7000000000000001E-3</v>
      </c>
      <c r="T150" s="78">
        <f t="shared" si="5"/>
        <v>2.7889527169645987E-3</v>
      </c>
      <c r="U150" s="78">
        <f>R150/'סכום נכסי הקרן'!$C$42</f>
        <v>6.9167279541400598E-4</v>
      </c>
    </row>
    <row r="151" spans="2:21">
      <c r="B151" t="s">
        <v>650</v>
      </c>
      <c r="C151" t="s">
        <v>651</v>
      </c>
      <c r="D151" t="s">
        <v>100</v>
      </c>
      <c r="E151" t="s">
        <v>123</v>
      </c>
      <c r="F151" t="s">
        <v>652</v>
      </c>
      <c r="G151" t="s">
        <v>334</v>
      </c>
      <c r="H151" t="s">
        <v>644</v>
      </c>
      <c r="I151" t="s">
        <v>207</v>
      </c>
      <c r="J151"/>
      <c r="K151" s="77">
        <v>3.53</v>
      </c>
      <c r="L151" t="s">
        <v>102</v>
      </c>
      <c r="M151" s="78">
        <v>1.7999999999999999E-2</v>
      </c>
      <c r="N151" s="78">
        <v>3.2399999999999998E-2</v>
      </c>
      <c r="O151" s="77">
        <v>100140.26</v>
      </c>
      <c r="P151" s="77">
        <v>106.61</v>
      </c>
      <c r="Q151" s="77">
        <v>0.50609000000000004</v>
      </c>
      <c r="R151" s="77">
        <v>107.265621186</v>
      </c>
      <c r="S151" s="78">
        <v>1E-4</v>
      </c>
      <c r="T151" s="78">
        <f t="shared" si="5"/>
        <v>3.2543641709385345E-4</v>
      </c>
      <c r="U151" s="78">
        <f>R151/'סכום נכסי הקרן'!$C$42</f>
        <v>8.0709692556498534E-5</v>
      </c>
    </row>
    <row r="152" spans="2:21">
      <c r="B152" t="s">
        <v>653</v>
      </c>
      <c r="C152" t="s">
        <v>654</v>
      </c>
      <c r="D152" t="s">
        <v>100</v>
      </c>
      <c r="E152" t="s">
        <v>123</v>
      </c>
      <c r="F152" t="s">
        <v>655</v>
      </c>
      <c r="G152" t="s">
        <v>334</v>
      </c>
      <c r="H152" t="s">
        <v>644</v>
      </c>
      <c r="I152" t="s">
        <v>207</v>
      </c>
      <c r="J152"/>
      <c r="K152" s="77">
        <v>4.75</v>
      </c>
      <c r="L152" t="s">
        <v>102</v>
      </c>
      <c r="M152" s="78">
        <v>3.6200000000000003E-2</v>
      </c>
      <c r="N152" s="78">
        <v>4.4699999999999997E-2</v>
      </c>
      <c r="O152" s="77">
        <v>2748090.61</v>
      </c>
      <c r="P152" s="77">
        <v>99.56</v>
      </c>
      <c r="Q152" s="77">
        <v>0</v>
      </c>
      <c r="R152" s="77">
        <v>2735.9990113160002</v>
      </c>
      <c r="S152" s="78">
        <v>1.5E-3</v>
      </c>
      <c r="T152" s="78">
        <f t="shared" si="5"/>
        <v>8.300830271341552E-3</v>
      </c>
      <c r="U152" s="78">
        <f>R152/'סכום נכסי הקרן'!$C$42</f>
        <v>2.0586431756666069E-3</v>
      </c>
    </row>
    <row r="153" spans="2:21">
      <c r="B153" t="s">
        <v>656</v>
      </c>
      <c r="C153" t="s">
        <v>657</v>
      </c>
      <c r="D153" t="s">
        <v>100</v>
      </c>
      <c r="E153" t="s">
        <v>123</v>
      </c>
      <c r="F153" t="s">
        <v>658</v>
      </c>
      <c r="G153" t="s">
        <v>345</v>
      </c>
      <c r="H153" t="s">
        <v>659</v>
      </c>
      <c r="I153" t="s">
        <v>207</v>
      </c>
      <c r="J153"/>
      <c r="K153" s="77">
        <v>3.58</v>
      </c>
      <c r="L153" t="s">
        <v>102</v>
      </c>
      <c r="M153" s="78">
        <v>2.75E-2</v>
      </c>
      <c r="N153" s="78">
        <v>3.9E-2</v>
      </c>
      <c r="O153" s="77">
        <v>1817763.3</v>
      </c>
      <c r="P153" s="77">
        <v>106.24</v>
      </c>
      <c r="Q153" s="77">
        <v>60.599939999999997</v>
      </c>
      <c r="R153" s="77">
        <v>1991.79166992</v>
      </c>
      <c r="S153" s="78">
        <v>2E-3</v>
      </c>
      <c r="T153" s="78">
        <f t="shared" si="5"/>
        <v>6.0429570769199008E-3</v>
      </c>
      <c r="U153" s="78">
        <f>R153/'סכום נכסי הקרן'!$C$42</f>
        <v>1.4986804862397005E-3</v>
      </c>
    </row>
    <row r="154" spans="2:21">
      <c r="B154" t="s">
        <v>660</v>
      </c>
      <c r="C154" t="s">
        <v>661</v>
      </c>
      <c r="D154" t="s">
        <v>100</v>
      </c>
      <c r="E154" t="s">
        <v>123</v>
      </c>
      <c r="F154" t="s">
        <v>662</v>
      </c>
      <c r="G154" t="s">
        <v>663</v>
      </c>
      <c r="H154" t="s">
        <v>664</v>
      </c>
      <c r="I154" t="s">
        <v>149</v>
      </c>
      <c r="J154"/>
      <c r="K154" s="77">
        <v>4.04</v>
      </c>
      <c r="L154" t="s">
        <v>102</v>
      </c>
      <c r="M154" s="78">
        <v>3.2500000000000001E-2</v>
      </c>
      <c r="N154" s="78">
        <v>4.82E-2</v>
      </c>
      <c r="O154" s="77">
        <v>667017</v>
      </c>
      <c r="P154" s="77">
        <v>99.9</v>
      </c>
      <c r="Q154" s="77">
        <v>0</v>
      </c>
      <c r="R154" s="77">
        <v>666.34998299999995</v>
      </c>
      <c r="S154" s="78">
        <v>2.5999999999999999E-3</v>
      </c>
      <c r="T154" s="78">
        <f t="shared" si="5"/>
        <v>2.0216593965557846E-3</v>
      </c>
      <c r="U154" s="78">
        <f>R154/'סכום נכסי הקרן'!$C$42</f>
        <v>5.013806070232066E-4</v>
      </c>
    </row>
    <row r="155" spans="2:21">
      <c r="B155" t="s">
        <v>665</v>
      </c>
      <c r="C155" t="s">
        <v>666</v>
      </c>
      <c r="D155" t="s">
        <v>100</v>
      </c>
      <c r="E155" t="s">
        <v>123</v>
      </c>
      <c r="F155" t="s">
        <v>649</v>
      </c>
      <c r="G155" t="s">
        <v>631</v>
      </c>
      <c r="H155" t="s">
        <v>664</v>
      </c>
      <c r="I155" t="s">
        <v>149</v>
      </c>
      <c r="J155"/>
      <c r="K155" s="77">
        <v>3.08</v>
      </c>
      <c r="L155" t="s">
        <v>102</v>
      </c>
      <c r="M155" s="78">
        <v>3.2800000000000003E-2</v>
      </c>
      <c r="N155" s="78">
        <v>7.6600000000000001E-2</v>
      </c>
      <c r="O155" s="77">
        <v>1295739.8</v>
      </c>
      <c r="P155" s="77">
        <v>99.89</v>
      </c>
      <c r="Q155" s="77">
        <v>0</v>
      </c>
      <c r="R155" s="77">
        <v>1294.3144862199999</v>
      </c>
      <c r="S155" s="78">
        <v>8.9999999999999998E-4</v>
      </c>
      <c r="T155" s="78">
        <f t="shared" si="5"/>
        <v>3.926859923345921E-3</v>
      </c>
      <c r="U155" s="78">
        <f>R155/'סכום נכסי הקרן'!$C$42</f>
        <v>9.7387889147723357E-4</v>
      </c>
    </row>
    <row r="156" spans="2:21">
      <c r="B156" t="s">
        <v>667</v>
      </c>
      <c r="C156" t="s">
        <v>668</v>
      </c>
      <c r="D156" t="s">
        <v>100</v>
      </c>
      <c r="E156" t="s">
        <v>123</v>
      </c>
      <c r="F156" t="s">
        <v>649</v>
      </c>
      <c r="G156" t="s">
        <v>631</v>
      </c>
      <c r="H156" t="s">
        <v>664</v>
      </c>
      <c r="I156" t="s">
        <v>149</v>
      </c>
      <c r="J156"/>
      <c r="K156" s="77">
        <v>2.4</v>
      </c>
      <c r="L156" t="s">
        <v>102</v>
      </c>
      <c r="M156" s="78">
        <v>0.04</v>
      </c>
      <c r="N156" s="78">
        <v>7.3700000000000002E-2</v>
      </c>
      <c r="O156" s="77">
        <v>1325970.93</v>
      </c>
      <c r="P156" s="77">
        <v>103.93</v>
      </c>
      <c r="Q156" s="77">
        <v>0</v>
      </c>
      <c r="R156" s="77">
        <v>1378.081587549</v>
      </c>
      <c r="S156" s="78">
        <v>5.0000000000000001E-4</v>
      </c>
      <c r="T156" s="78">
        <f t="shared" si="5"/>
        <v>4.1810034692969277E-3</v>
      </c>
      <c r="U156" s="78">
        <f>R156/'סכום נכסי הקרן'!$C$42</f>
        <v>1.0369076319055328E-3</v>
      </c>
    </row>
    <row r="157" spans="2:21">
      <c r="B157" t="s">
        <v>669</v>
      </c>
      <c r="C157" t="s">
        <v>670</v>
      </c>
      <c r="D157" t="s">
        <v>100</v>
      </c>
      <c r="E157" t="s">
        <v>123</v>
      </c>
      <c r="F157" t="s">
        <v>649</v>
      </c>
      <c r="G157" t="s">
        <v>631</v>
      </c>
      <c r="H157" t="s">
        <v>664</v>
      </c>
      <c r="I157" t="s">
        <v>149</v>
      </c>
      <c r="J157"/>
      <c r="K157" s="77">
        <v>4.9400000000000004</v>
      </c>
      <c r="L157" t="s">
        <v>102</v>
      </c>
      <c r="M157" s="78">
        <v>1.7899999999999999E-2</v>
      </c>
      <c r="N157" s="78">
        <v>7.1900000000000006E-2</v>
      </c>
      <c r="O157" s="77">
        <v>493461.89</v>
      </c>
      <c r="P157" s="77">
        <v>85.02</v>
      </c>
      <c r="Q157" s="77">
        <v>127.30204000000001</v>
      </c>
      <c r="R157" s="77">
        <v>546.84333887800005</v>
      </c>
      <c r="S157" s="78">
        <v>5.0000000000000001E-4</v>
      </c>
      <c r="T157" s="78">
        <f t="shared" si="5"/>
        <v>1.659084569207002E-3</v>
      </c>
      <c r="U157" s="78">
        <f>R157/'סכום נכסי הקרן'!$C$42</f>
        <v>4.1146042198255566E-4</v>
      </c>
    </row>
    <row r="158" spans="2:21">
      <c r="B158" t="s">
        <v>671</v>
      </c>
      <c r="C158" t="s">
        <v>672</v>
      </c>
      <c r="D158" t="s">
        <v>100</v>
      </c>
      <c r="E158" t="s">
        <v>123</v>
      </c>
      <c r="F158" t="s">
        <v>652</v>
      </c>
      <c r="G158" t="s">
        <v>334</v>
      </c>
      <c r="H158" t="s">
        <v>659</v>
      </c>
      <c r="I158" t="s">
        <v>207</v>
      </c>
      <c r="J158"/>
      <c r="K158" s="77">
        <v>2.78</v>
      </c>
      <c r="L158" t="s">
        <v>102</v>
      </c>
      <c r="M158" s="78">
        <v>3.3000000000000002E-2</v>
      </c>
      <c r="N158" s="78">
        <v>4.6800000000000001E-2</v>
      </c>
      <c r="O158" s="77">
        <v>1675130.71</v>
      </c>
      <c r="P158" s="77">
        <v>107.69</v>
      </c>
      <c r="Q158" s="77">
        <v>0</v>
      </c>
      <c r="R158" s="77">
        <v>1803.948261599</v>
      </c>
      <c r="S158" s="78">
        <v>2.7000000000000001E-3</v>
      </c>
      <c r="T158" s="78">
        <f t="shared" si="5"/>
        <v>5.4730532708096294E-3</v>
      </c>
      <c r="U158" s="78">
        <f>R158/'סכום נכסי הקרן'!$C$42</f>
        <v>1.3573417836178815E-3</v>
      </c>
    </row>
    <row r="159" spans="2:21">
      <c r="B159" t="s">
        <v>673</v>
      </c>
      <c r="C159" t="s">
        <v>674</v>
      </c>
      <c r="D159" t="s">
        <v>100</v>
      </c>
      <c r="E159" t="s">
        <v>123</v>
      </c>
      <c r="F159" t="s">
        <v>652</v>
      </c>
      <c r="G159" t="s">
        <v>334</v>
      </c>
      <c r="H159" t="s">
        <v>659</v>
      </c>
      <c r="I159" t="s">
        <v>207</v>
      </c>
      <c r="J159"/>
      <c r="K159" s="77">
        <v>3.02</v>
      </c>
      <c r="L159" t="s">
        <v>102</v>
      </c>
      <c r="M159" s="78">
        <v>3.6499999999999998E-2</v>
      </c>
      <c r="N159" s="78">
        <v>4.7600000000000003E-2</v>
      </c>
      <c r="O159" s="77">
        <v>548814.82999999996</v>
      </c>
      <c r="P159" s="77">
        <v>101</v>
      </c>
      <c r="Q159" s="77">
        <v>0</v>
      </c>
      <c r="R159" s="77">
        <v>554.30297829999995</v>
      </c>
      <c r="S159" s="78">
        <v>3.0999999999999999E-3</v>
      </c>
      <c r="T159" s="78">
        <f t="shared" si="5"/>
        <v>1.681716595195069E-3</v>
      </c>
      <c r="U159" s="78">
        <f>R159/'סכום נכסי הקרן'!$C$42</f>
        <v>4.1707326603897482E-4</v>
      </c>
    </row>
    <row r="160" spans="2:21">
      <c r="B160" t="s">
        <v>675</v>
      </c>
      <c r="C160" t="s">
        <v>676</v>
      </c>
      <c r="D160" t="s">
        <v>100</v>
      </c>
      <c r="E160" t="s">
        <v>123</v>
      </c>
      <c r="F160" t="s">
        <v>677</v>
      </c>
      <c r="G160" t="s">
        <v>334</v>
      </c>
      <c r="H160" t="s">
        <v>659</v>
      </c>
      <c r="I160" t="s">
        <v>207</v>
      </c>
      <c r="J160"/>
      <c r="K160" s="77">
        <v>2.2599999999999998</v>
      </c>
      <c r="L160" t="s">
        <v>102</v>
      </c>
      <c r="M160" s="78">
        <v>1E-3</v>
      </c>
      <c r="N160" s="78">
        <v>3.3300000000000003E-2</v>
      </c>
      <c r="O160" s="77">
        <v>1650663.11</v>
      </c>
      <c r="P160" s="77">
        <v>103.63</v>
      </c>
      <c r="Q160" s="77">
        <v>0</v>
      </c>
      <c r="R160" s="77">
        <v>1710.582180893</v>
      </c>
      <c r="S160" s="78">
        <v>2.8999999999999998E-3</v>
      </c>
      <c r="T160" s="78">
        <f t="shared" si="5"/>
        <v>5.1897870905824282E-3</v>
      </c>
      <c r="U160" s="78">
        <f>R160/'סכום נכסי הקרן'!$C$42</f>
        <v>1.2870904991367173E-3</v>
      </c>
    </row>
    <row r="161" spans="2:21">
      <c r="B161" t="s">
        <v>678</v>
      </c>
      <c r="C161" t="s">
        <v>679</v>
      </c>
      <c r="D161" t="s">
        <v>100</v>
      </c>
      <c r="E161" t="s">
        <v>123</v>
      </c>
      <c r="F161" t="s">
        <v>677</v>
      </c>
      <c r="G161" t="s">
        <v>334</v>
      </c>
      <c r="H161" t="s">
        <v>659</v>
      </c>
      <c r="I161" t="s">
        <v>207</v>
      </c>
      <c r="J161"/>
      <c r="K161" s="77">
        <v>4.97</v>
      </c>
      <c r="L161" t="s">
        <v>102</v>
      </c>
      <c r="M161" s="78">
        <v>3.0000000000000001E-3</v>
      </c>
      <c r="N161" s="78">
        <v>3.9699999999999999E-2</v>
      </c>
      <c r="O161" s="77">
        <v>930867.34</v>
      </c>
      <c r="P161" s="77">
        <v>91.94</v>
      </c>
      <c r="Q161" s="77">
        <v>1.53877</v>
      </c>
      <c r="R161" s="77">
        <v>857.37820239600001</v>
      </c>
      <c r="S161" s="78">
        <v>2.5999999999999999E-3</v>
      </c>
      <c r="T161" s="78">
        <f t="shared" si="5"/>
        <v>2.6012256974515158E-3</v>
      </c>
      <c r="U161" s="78">
        <f>R161/'סכום נכסי הקרן'!$C$42</f>
        <v>6.4511565173368095E-4</v>
      </c>
    </row>
    <row r="162" spans="2:21">
      <c r="B162" t="s">
        <v>680</v>
      </c>
      <c r="C162" t="s">
        <v>681</v>
      </c>
      <c r="D162" t="s">
        <v>100</v>
      </c>
      <c r="E162" t="s">
        <v>123</v>
      </c>
      <c r="F162" t="s">
        <v>677</v>
      </c>
      <c r="G162" t="s">
        <v>334</v>
      </c>
      <c r="H162" t="s">
        <v>659</v>
      </c>
      <c r="I162" t="s">
        <v>207</v>
      </c>
      <c r="J162"/>
      <c r="K162" s="77">
        <v>3.49</v>
      </c>
      <c r="L162" t="s">
        <v>102</v>
      </c>
      <c r="M162" s="78">
        <v>3.0000000000000001E-3</v>
      </c>
      <c r="N162" s="78">
        <v>3.9600000000000003E-2</v>
      </c>
      <c r="O162" s="77">
        <v>1352009.79</v>
      </c>
      <c r="P162" s="77">
        <v>94.81</v>
      </c>
      <c r="Q162" s="77">
        <v>2.1787899999999998</v>
      </c>
      <c r="R162" s="77">
        <v>1284.0192718989999</v>
      </c>
      <c r="S162" s="78">
        <v>2.7000000000000001E-3</v>
      </c>
      <c r="T162" s="78">
        <f t="shared" si="5"/>
        <v>3.8956249607848045E-3</v>
      </c>
      <c r="U162" s="78">
        <f>R162/'סכום נכסי הקרן'!$C$42</f>
        <v>9.6613248052595277E-4</v>
      </c>
    </row>
    <row r="163" spans="2:21">
      <c r="B163" t="s">
        <v>682</v>
      </c>
      <c r="C163" t="s">
        <v>683</v>
      </c>
      <c r="D163" t="s">
        <v>100</v>
      </c>
      <c r="E163" t="s">
        <v>123</v>
      </c>
      <c r="F163" t="s">
        <v>677</v>
      </c>
      <c r="G163" t="s">
        <v>334</v>
      </c>
      <c r="H163" t="s">
        <v>659</v>
      </c>
      <c r="I163" t="s">
        <v>207</v>
      </c>
      <c r="J163"/>
      <c r="K163" s="77">
        <v>3</v>
      </c>
      <c r="L163" t="s">
        <v>102</v>
      </c>
      <c r="M163" s="78">
        <v>3.0000000000000001E-3</v>
      </c>
      <c r="N163" s="78">
        <v>3.8899999999999997E-2</v>
      </c>
      <c r="O163" s="77">
        <v>520405.43</v>
      </c>
      <c r="P163" s="77">
        <v>92.74</v>
      </c>
      <c r="Q163" s="77">
        <v>0.80593999999999999</v>
      </c>
      <c r="R163" s="77">
        <v>483.42993578199997</v>
      </c>
      <c r="S163" s="78">
        <v>2.0999999999999999E-3</v>
      </c>
      <c r="T163" s="78">
        <f t="shared" si="5"/>
        <v>1.4666927248200136E-3</v>
      </c>
      <c r="U163" s="78">
        <f>R163/'סכום נכסי הקרן'!$C$42</f>
        <v>3.6374638078976129E-4</v>
      </c>
    </row>
    <row r="164" spans="2:21">
      <c r="B164" t="s">
        <v>684</v>
      </c>
      <c r="C164" t="s">
        <v>685</v>
      </c>
      <c r="D164" t="s">
        <v>100</v>
      </c>
      <c r="E164" t="s">
        <v>123</v>
      </c>
      <c r="F164" t="s">
        <v>686</v>
      </c>
      <c r="G164" t="s">
        <v>687</v>
      </c>
      <c r="H164" t="s">
        <v>3638</v>
      </c>
      <c r="I164" t="s">
        <v>210</v>
      </c>
      <c r="J164"/>
      <c r="K164" s="77">
        <v>3.02</v>
      </c>
      <c r="L164" t="s">
        <v>102</v>
      </c>
      <c r="M164" s="78">
        <v>1.4800000000000001E-2</v>
      </c>
      <c r="N164" s="78">
        <v>4.7E-2</v>
      </c>
      <c r="O164" s="77">
        <v>2750301.01</v>
      </c>
      <c r="P164" s="77">
        <v>99.6</v>
      </c>
      <c r="Q164" s="77">
        <v>0</v>
      </c>
      <c r="R164" s="77">
        <v>2739.29980596</v>
      </c>
      <c r="S164" s="78">
        <v>3.2000000000000002E-3</v>
      </c>
      <c r="T164" s="78">
        <f t="shared" si="5"/>
        <v>8.3108446521900359E-3</v>
      </c>
      <c r="U164" s="78">
        <f>R164/'סכום נכסי הקרן'!$C$42</f>
        <v>2.061126787078761E-3</v>
      </c>
    </row>
    <row r="165" spans="2:21">
      <c r="B165" t="s">
        <v>688</v>
      </c>
      <c r="C165" t="s">
        <v>689</v>
      </c>
      <c r="D165" t="s">
        <v>100</v>
      </c>
      <c r="E165" t="s">
        <v>123</v>
      </c>
      <c r="F165" t="s">
        <v>3639</v>
      </c>
      <c r="G165" t="s">
        <v>112</v>
      </c>
      <c r="H165" t="s">
        <v>3638</v>
      </c>
      <c r="I165" t="s">
        <v>210</v>
      </c>
      <c r="J165"/>
      <c r="K165" s="77">
        <v>1.26</v>
      </c>
      <c r="L165" t="s">
        <v>102</v>
      </c>
      <c r="M165" s="78">
        <v>4.9000000000000002E-2</v>
      </c>
      <c r="N165" s="78">
        <v>0</v>
      </c>
      <c r="O165" s="77">
        <v>455444.64</v>
      </c>
      <c r="P165" s="77">
        <v>22.6</v>
      </c>
      <c r="Q165" s="77">
        <v>0</v>
      </c>
      <c r="R165" s="77">
        <v>102.93048863999999</v>
      </c>
      <c r="S165" s="78">
        <v>1E-3</v>
      </c>
      <c r="T165" s="78">
        <f t="shared" si="5"/>
        <v>3.1228392715534057E-4</v>
      </c>
      <c r="U165" s="78">
        <f>R165/'סכום נכסי הקרן'!$C$42</f>
        <v>7.7447816000797401E-5</v>
      </c>
    </row>
    <row r="166" spans="2:21">
      <c r="B166" t="s">
        <v>692</v>
      </c>
      <c r="C166" t="s">
        <v>693</v>
      </c>
      <c r="D166" t="s">
        <v>100</v>
      </c>
      <c r="E166" t="s">
        <v>123</v>
      </c>
      <c r="F166" t="s">
        <v>694</v>
      </c>
      <c r="G166" t="s">
        <v>334</v>
      </c>
      <c r="H166" t="s">
        <v>3638</v>
      </c>
      <c r="I166" t="s">
        <v>210</v>
      </c>
      <c r="J166"/>
      <c r="K166" s="77">
        <v>3.25</v>
      </c>
      <c r="L166" t="s">
        <v>102</v>
      </c>
      <c r="M166" s="78">
        <v>1.9E-2</v>
      </c>
      <c r="N166" s="78">
        <v>3.5200000000000002E-2</v>
      </c>
      <c r="O166" s="77">
        <v>1335937.8500000001</v>
      </c>
      <c r="P166" s="77">
        <v>101.4</v>
      </c>
      <c r="Q166" s="77">
        <v>35.493639999999999</v>
      </c>
      <c r="R166" s="77">
        <v>1390.1346199</v>
      </c>
      <c r="S166" s="78">
        <v>2.5000000000000001E-3</v>
      </c>
      <c r="T166" s="78">
        <f t="shared" si="5"/>
        <v>4.2175715292219629E-3</v>
      </c>
      <c r="U166" s="78">
        <f>R166/'סכום נכסי הקרן'!$C$42</f>
        <v>1.0459766749471601E-3</v>
      </c>
    </row>
    <row r="167" spans="2:21">
      <c r="B167" t="s">
        <v>695</v>
      </c>
      <c r="C167" t="s">
        <v>696</v>
      </c>
      <c r="D167" t="s">
        <v>100</v>
      </c>
      <c r="E167" t="s">
        <v>123</v>
      </c>
      <c r="F167" t="s">
        <v>697</v>
      </c>
      <c r="G167" t="s">
        <v>345</v>
      </c>
      <c r="H167" t="s">
        <v>3638</v>
      </c>
      <c r="I167" t="s">
        <v>210</v>
      </c>
      <c r="J167"/>
      <c r="K167" s="77">
        <v>2.36</v>
      </c>
      <c r="L167" t="s">
        <v>102</v>
      </c>
      <c r="M167" s="78">
        <v>1.6400000000000001E-2</v>
      </c>
      <c r="N167" s="78">
        <v>3.6499999999999998E-2</v>
      </c>
      <c r="O167" s="77">
        <v>587035.88</v>
      </c>
      <c r="P167" s="77">
        <v>106.4</v>
      </c>
      <c r="Q167" s="77">
        <v>26.543859999999999</v>
      </c>
      <c r="R167" s="77">
        <v>651.15003632000003</v>
      </c>
      <c r="S167" s="78">
        <v>2.3E-3</v>
      </c>
      <c r="T167" s="78">
        <f t="shared" si="5"/>
        <v>1.9755438179308374E-3</v>
      </c>
      <c r="U167" s="78">
        <f>R167/'סכום נכסי הקרן'!$C$42</f>
        <v>4.8994373647834951E-4</v>
      </c>
    </row>
    <row r="168" spans="2:21">
      <c r="B168" s="79" t="s">
        <v>248</v>
      </c>
      <c r="C168" s="16"/>
      <c r="D168" s="16"/>
      <c r="E168" s="16"/>
      <c r="F168" s="16"/>
      <c r="K168" s="81">
        <v>4</v>
      </c>
      <c r="N168" s="80">
        <v>5.9700000000000003E-2</v>
      </c>
      <c r="O168" s="81">
        <f>SUM(O169:O249)</f>
        <v>49606294.460000016</v>
      </c>
      <c r="Q168" s="81">
        <v>205.29165</v>
      </c>
      <c r="R168" s="81">
        <v>45503.535963875998</v>
      </c>
      <c r="T168" s="80">
        <f t="shared" si="5"/>
        <v>0.1380545560213273</v>
      </c>
      <c r="U168" s="80">
        <f>R168/'סכום נכסי הקרן'!$C$42</f>
        <v>3.4238149719095085E-2</v>
      </c>
    </row>
    <row r="169" spans="2:21">
      <c r="B169" t="s">
        <v>698</v>
      </c>
      <c r="C169" t="s">
        <v>699</v>
      </c>
      <c r="D169" t="s">
        <v>100</v>
      </c>
      <c r="E169" t="s">
        <v>123</v>
      </c>
      <c r="F169" t="s">
        <v>523</v>
      </c>
      <c r="G169" t="s">
        <v>319</v>
      </c>
      <c r="H169" t="s">
        <v>320</v>
      </c>
      <c r="I169" t="s">
        <v>149</v>
      </c>
      <c r="J169"/>
      <c r="K169" s="77">
        <v>3.32</v>
      </c>
      <c r="L169" t="s">
        <v>102</v>
      </c>
      <c r="M169" s="78">
        <v>2.6800000000000001E-2</v>
      </c>
      <c r="N169" s="78">
        <v>4.9799999999999997E-2</v>
      </c>
      <c r="O169" s="77">
        <v>0.05</v>
      </c>
      <c r="P169" s="77">
        <v>94.81</v>
      </c>
      <c r="Q169" s="77">
        <v>0</v>
      </c>
      <c r="R169" s="77">
        <v>4.7404999999999998E-5</v>
      </c>
      <c r="S169" s="78">
        <v>0</v>
      </c>
      <c r="T169" s="78">
        <f t="shared" si="5"/>
        <v>1.4382346535413203E-10</v>
      </c>
      <c r="U169" s="78">
        <f>R169/'סכום נכסי הקרן'!$C$42</f>
        <v>3.5668865134397568E-11</v>
      </c>
    </row>
    <row r="170" spans="2:21">
      <c r="B170" t="s">
        <v>700</v>
      </c>
      <c r="C170" t="s">
        <v>701</v>
      </c>
      <c r="D170" t="s">
        <v>100</v>
      </c>
      <c r="E170" t="s">
        <v>123</v>
      </c>
      <c r="F170" t="s">
        <v>337</v>
      </c>
      <c r="G170" t="s">
        <v>319</v>
      </c>
      <c r="H170" t="s">
        <v>320</v>
      </c>
      <c r="I170" t="s">
        <v>149</v>
      </c>
      <c r="J170"/>
      <c r="K170" s="77">
        <v>3.74</v>
      </c>
      <c r="L170" t="s">
        <v>102</v>
      </c>
      <c r="M170" s="78">
        <v>2.5000000000000001E-2</v>
      </c>
      <c r="N170" s="78">
        <v>4.9700000000000001E-2</v>
      </c>
      <c r="O170" s="77">
        <v>0.01</v>
      </c>
      <c r="P170" s="77">
        <v>93.11</v>
      </c>
      <c r="Q170" s="77">
        <v>0</v>
      </c>
      <c r="R170" s="77">
        <v>9.3109999999999995E-6</v>
      </c>
      <c r="S170" s="78">
        <v>0</v>
      </c>
      <c r="T170" s="78">
        <f t="shared" si="5"/>
        <v>2.8248924921681747E-11</v>
      </c>
      <c r="U170" s="78">
        <f>R170/'סכום נכסי הקרן'!$C$42</f>
        <v>7.0058602102389142E-12</v>
      </c>
    </row>
    <row r="171" spans="2:21">
      <c r="B171" t="s">
        <v>702</v>
      </c>
      <c r="C171" t="s">
        <v>703</v>
      </c>
      <c r="D171" t="s">
        <v>100</v>
      </c>
      <c r="E171" t="s">
        <v>123</v>
      </c>
      <c r="F171" t="s">
        <v>704</v>
      </c>
      <c r="G171" t="s">
        <v>705</v>
      </c>
      <c r="H171" t="s">
        <v>206</v>
      </c>
      <c r="I171" t="s">
        <v>207</v>
      </c>
      <c r="J171"/>
      <c r="K171" s="77">
        <v>0.17</v>
      </c>
      <c r="L171" t="s">
        <v>102</v>
      </c>
      <c r="M171" s="78">
        <v>5.7000000000000002E-2</v>
      </c>
      <c r="N171" s="78">
        <v>1.0800000000000001E-2</v>
      </c>
      <c r="O171" s="77">
        <v>0.12</v>
      </c>
      <c r="P171" s="77">
        <v>102.66</v>
      </c>
      <c r="Q171" s="77">
        <v>0</v>
      </c>
      <c r="R171" s="77">
        <v>1.23192E-4</v>
      </c>
      <c r="S171" s="78">
        <v>0</v>
      </c>
      <c r="T171" s="78">
        <f t="shared" si="5"/>
        <v>3.7375594017310902E-10</v>
      </c>
      <c r="U171" s="78">
        <f>R171/'סכום נכסי הקרן'!$C$42</f>
        <v>9.269315122110969E-11</v>
      </c>
    </row>
    <row r="172" spans="2:21">
      <c r="B172" t="s">
        <v>706</v>
      </c>
      <c r="C172" t="s">
        <v>707</v>
      </c>
      <c r="D172" t="s">
        <v>100</v>
      </c>
      <c r="E172" t="s">
        <v>123</v>
      </c>
      <c r="F172" t="s">
        <v>708</v>
      </c>
      <c r="G172" t="s">
        <v>493</v>
      </c>
      <c r="H172" t="s">
        <v>379</v>
      </c>
      <c r="I172" t="s">
        <v>207</v>
      </c>
      <c r="J172"/>
      <c r="K172" s="77">
        <v>8.19</v>
      </c>
      <c r="L172" t="s">
        <v>102</v>
      </c>
      <c r="M172" s="78">
        <v>2.4E-2</v>
      </c>
      <c r="N172" s="78">
        <v>5.3800000000000001E-2</v>
      </c>
      <c r="O172" s="77">
        <v>7.0000000000000007E-2</v>
      </c>
      <c r="P172" s="77">
        <v>79.239999999999995</v>
      </c>
      <c r="Q172" s="77">
        <v>0</v>
      </c>
      <c r="R172" s="77">
        <v>5.5467999999999998E-5</v>
      </c>
      <c r="S172" s="78">
        <v>0</v>
      </c>
      <c r="T172" s="78">
        <f t="shared" si="5"/>
        <v>1.6828604527503417E-10</v>
      </c>
      <c r="U172" s="78">
        <f>R172/'סכום נכסי הקרן'!$C$42</f>
        <v>4.1735694784827852E-11</v>
      </c>
    </row>
    <row r="173" spans="2:21">
      <c r="B173" t="s">
        <v>709</v>
      </c>
      <c r="C173" t="s">
        <v>710</v>
      </c>
      <c r="D173" t="s">
        <v>100</v>
      </c>
      <c r="E173" t="s">
        <v>123</v>
      </c>
      <c r="F173" t="s">
        <v>378</v>
      </c>
      <c r="G173" t="s">
        <v>334</v>
      </c>
      <c r="H173" t="s">
        <v>379</v>
      </c>
      <c r="I173" t="s">
        <v>207</v>
      </c>
      <c r="J173"/>
      <c r="K173" s="77">
        <v>5.8</v>
      </c>
      <c r="L173" t="s">
        <v>102</v>
      </c>
      <c r="M173" s="78">
        <v>2.5499999999999998E-2</v>
      </c>
      <c r="N173" s="78">
        <v>5.57E-2</v>
      </c>
      <c r="O173" s="77">
        <v>2481219.33</v>
      </c>
      <c r="P173" s="77">
        <v>84.91</v>
      </c>
      <c r="Q173" s="77">
        <v>0</v>
      </c>
      <c r="R173" s="77">
        <v>2106.8033331030001</v>
      </c>
      <c r="S173" s="78">
        <v>1.8E-3</v>
      </c>
      <c r="T173" s="78">
        <f t="shared" si="5"/>
        <v>6.3918944454489871E-3</v>
      </c>
      <c r="U173" s="78">
        <f>R173/'סכום נכסי הקרן'!$C$42</f>
        <v>1.585218520264744E-3</v>
      </c>
    </row>
    <row r="174" spans="2:21">
      <c r="B174" t="s">
        <v>711</v>
      </c>
      <c r="C174" t="s">
        <v>712</v>
      </c>
      <c r="D174" t="s">
        <v>100</v>
      </c>
      <c r="E174" t="s">
        <v>123</v>
      </c>
      <c r="F174" t="s">
        <v>713</v>
      </c>
      <c r="G174" t="s">
        <v>714</v>
      </c>
      <c r="H174" t="s">
        <v>379</v>
      </c>
      <c r="I174" t="s">
        <v>207</v>
      </c>
      <c r="J174"/>
      <c r="K174" s="77">
        <v>3.8</v>
      </c>
      <c r="L174" t="s">
        <v>102</v>
      </c>
      <c r="M174" s="78">
        <v>2.24E-2</v>
      </c>
      <c r="N174" s="78">
        <v>5.3699999999999998E-2</v>
      </c>
      <c r="O174" s="77">
        <v>0.06</v>
      </c>
      <c r="P174" s="77">
        <v>89.71</v>
      </c>
      <c r="Q174" s="77">
        <v>0</v>
      </c>
      <c r="R174" s="77">
        <v>5.3826000000000003E-5</v>
      </c>
      <c r="S174" s="78">
        <v>0</v>
      </c>
      <c r="T174" s="78">
        <f t="shared" si="5"/>
        <v>1.6330433174035464E-10</v>
      </c>
      <c r="U174" s="78">
        <f>R174/'סכום נכסי הקרן'!$C$42</f>
        <v>4.0500207461746305E-11</v>
      </c>
    </row>
    <row r="175" spans="2:21">
      <c r="B175" t="s">
        <v>715</v>
      </c>
      <c r="C175" t="s">
        <v>716</v>
      </c>
      <c r="D175" t="s">
        <v>100</v>
      </c>
      <c r="E175" t="s">
        <v>123</v>
      </c>
      <c r="F175" t="s">
        <v>717</v>
      </c>
      <c r="G175" t="s">
        <v>718</v>
      </c>
      <c r="H175" t="s">
        <v>379</v>
      </c>
      <c r="I175" t="s">
        <v>207</v>
      </c>
      <c r="J175"/>
      <c r="K175" s="77">
        <v>4.09</v>
      </c>
      <c r="L175" t="s">
        <v>102</v>
      </c>
      <c r="M175" s="78">
        <v>3.5200000000000002E-2</v>
      </c>
      <c r="N175" s="78">
        <v>5.1799999999999999E-2</v>
      </c>
      <c r="O175" s="77">
        <v>0.1</v>
      </c>
      <c r="P175" s="77">
        <v>94.11</v>
      </c>
      <c r="Q175" s="77">
        <v>0</v>
      </c>
      <c r="R175" s="77">
        <v>9.4110000000000005E-5</v>
      </c>
      <c r="S175" s="78">
        <v>0</v>
      </c>
      <c r="T175" s="78">
        <f t="shared" si="5"/>
        <v>2.8552317950590373E-10</v>
      </c>
      <c r="U175" s="78">
        <f>R175/'סכום נכסי הקרן'!$C$42</f>
        <v>7.081103043556914E-11</v>
      </c>
    </row>
    <row r="176" spans="2:21">
      <c r="B176" t="s">
        <v>719</v>
      </c>
      <c r="C176" t="s">
        <v>720</v>
      </c>
      <c r="D176" t="s">
        <v>100</v>
      </c>
      <c r="E176" t="s">
        <v>123</v>
      </c>
      <c r="F176" t="s">
        <v>432</v>
      </c>
      <c r="G176" t="s">
        <v>334</v>
      </c>
      <c r="H176" t="s">
        <v>387</v>
      </c>
      <c r="I176" t="s">
        <v>149</v>
      </c>
      <c r="J176"/>
      <c r="K176" s="77">
        <v>1.21</v>
      </c>
      <c r="L176" t="s">
        <v>102</v>
      </c>
      <c r="M176" s="78">
        <v>3.39E-2</v>
      </c>
      <c r="N176" s="78">
        <v>5.7500000000000002E-2</v>
      </c>
      <c r="O176" s="77">
        <v>0.02</v>
      </c>
      <c r="P176" s="77">
        <v>99.8</v>
      </c>
      <c r="Q176" s="77">
        <v>0</v>
      </c>
      <c r="R176" s="77">
        <v>1.9959999999999999E-5</v>
      </c>
      <c r="S176" s="78">
        <v>0</v>
      </c>
      <c r="T176" s="78">
        <f t="shared" si="5"/>
        <v>6.0557248570160846E-11</v>
      </c>
      <c r="U176" s="78">
        <f>R176/'סכום נכסי הקרן'!$C$42</f>
        <v>1.5018469530272661E-11</v>
      </c>
    </row>
    <row r="177" spans="2:21">
      <c r="B177" t="s">
        <v>721</v>
      </c>
      <c r="C177" t="s">
        <v>722</v>
      </c>
      <c r="D177" t="s">
        <v>100</v>
      </c>
      <c r="E177" t="s">
        <v>123</v>
      </c>
      <c r="F177" t="s">
        <v>432</v>
      </c>
      <c r="G177" t="s">
        <v>334</v>
      </c>
      <c r="H177" t="s">
        <v>387</v>
      </c>
      <c r="I177" t="s">
        <v>149</v>
      </c>
      <c r="J177"/>
      <c r="K177" s="77">
        <v>6.11</v>
      </c>
      <c r="L177" t="s">
        <v>102</v>
      </c>
      <c r="M177" s="78">
        <v>2.4400000000000002E-2</v>
      </c>
      <c r="N177" s="78">
        <v>5.6000000000000001E-2</v>
      </c>
      <c r="O177" s="77">
        <v>7.0000000000000007E-2</v>
      </c>
      <c r="P177" s="77">
        <v>84.62</v>
      </c>
      <c r="Q177" s="77">
        <v>0</v>
      </c>
      <c r="R177" s="77">
        <v>5.9234000000000002E-5</v>
      </c>
      <c r="S177" s="78">
        <v>0</v>
      </c>
      <c r="T177" s="78">
        <f t="shared" si="5"/>
        <v>1.7971182674373287E-10</v>
      </c>
      <c r="U177" s="78">
        <f>R177/'סכום נכסי הקרן'!$C$42</f>
        <v>4.4569339887583707E-11</v>
      </c>
    </row>
    <row r="178" spans="2:21">
      <c r="B178" t="s">
        <v>723</v>
      </c>
      <c r="C178" t="s">
        <v>724</v>
      </c>
      <c r="D178" t="s">
        <v>100</v>
      </c>
      <c r="E178" t="s">
        <v>123</v>
      </c>
      <c r="F178" t="s">
        <v>725</v>
      </c>
      <c r="G178" t="s">
        <v>451</v>
      </c>
      <c r="H178" t="s">
        <v>387</v>
      </c>
      <c r="I178" t="s">
        <v>149</v>
      </c>
      <c r="J178"/>
      <c r="K178" s="77">
        <v>5.39</v>
      </c>
      <c r="L178" t="s">
        <v>102</v>
      </c>
      <c r="M178" s="78">
        <v>1.95E-2</v>
      </c>
      <c r="N178" s="78">
        <v>5.3600000000000002E-2</v>
      </c>
      <c r="O178" s="77">
        <v>21192.27</v>
      </c>
      <c r="P178" s="77">
        <v>83.94</v>
      </c>
      <c r="Q178" s="77">
        <v>0</v>
      </c>
      <c r="R178" s="77">
        <v>17.788791438000001</v>
      </c>
      <c r="S178" s="78">
        <v>0</v>
      </c>
      <c r="T178" s="78">
        <f t="shared" si="5"/>
        <v>5.3969953149985735E-5</v>
      </c>
      <c r="U178" s="78">
        <f>R178/'סכום נכסי הקרן'!$C$42</f>
        <v>1.3384790690980871E-5</v>
      </c>
    </row>
    <row r="179" spans="2:21">
      <c r="B179" t="s">
        <v>726</v>
      </c>
      <c r="C179" t="s">
        <v>727</v>
      </c>
      <c r="D179" t="s">
        <v>100</v>
      </c>
      <c r="E179" t="s">
        <v>123</v>
      </c>
      <c r="F179" t="s">
        <v>728</v>
      </c>
      <c r="G179" t="s">
        <v>334</v>
      </c>
      <c r="H179" t="s">
        <v>379</v>
      </c>
      <c r="I179" t="s">
        <v>207</v>
      </c>
      <c r="J179"/>
      <c r="K179" s="77">
        <v>1.06</v>
      </c>
      <c r="L179" t="s">
        <v>102</v>
      </c>
      <c r="M179" s="78">
        <v>2.5499999999999998E-2</v>
      </c>
      <c r="N179" s="78">
        <v>5.2600000000000001E-2</v>
      </c>
      <c r="O179" s="77">
        <v>397679.61</v>
      </c>
      <c r="P179" s="77">
        <v>97.92</v>
      </c>
      <c r="Q179" s="77">
        <v>0</v>
      </c>
      <c r="R179" s="77">
        <v>389.407874112</v>
      </c>
      <c r="S179" s="78">
        <v>2E-3</v>
      </c>
      <c r="T179" s="78">
        <f t="shared" si="5"/>
        <v>1.1814363440770686E-3</v>
      </c>
      <c r="U179" s="78">
        <f>R179/'סכום נכסי הקרן'!$C$42</f>
        <v>2.9300151764525672E-4</v>
      </c>
    </row>
    <row r="180" spans="2:21">
      <c r="B180" t="s">
        <v>729</v>
      </c>
      <c r="C180" t="s">
        <v>730</v>
      </c>
      <c r="D180" t="s">
        <v>100</v>
      </c>
      <c r="E180" t="s">
        <v>123</v>
      </c>
      <c r="F180" t="s">
        <v>479</v>
      </c>
      <c r="G180" t="s">
        <v>127</v>
      </c>
      <c r="H180" t="s">
        <v>379</v>
      </c>
      <c r="I180" t="s">
        <v>207</v>
      </c>
      <c r="J180"/>
      <c r="K180" s="77">
        <v>1.43</v>
      </c>
      <c r="L180" t="s">
        <v>102</v>
      </c>
      <c r="M180" s="78">
        <v>2.7E-2</v>
      </c>
      <c r="N180" s="78">
        <v>5.7200000000000001E-2</v>
      </c>
      <c r="O180" s="77">
        <v>14216.48</v>
      </c>
      <c r="P180" s="77">
        <v>96.02</v>
      </c>
      <c r="Q180" s="77">
        <v>0</v>
      </c>
      <c r="R180" s="77">
        <v>13.650664096</v>
      </c>
      <c r="S180" s="78">
        <v>1E-4</v>
      </c>
      <c r="T180" s="78">
        <f t="shared" si="5"/>
        <v>4.1415163266996096E-5</v>
      </c>
      <c r="U180" s="78">
        <f>R180/'סכום נכסי הקרן'!$C$42</f>
        <v>1.0271146432553256E-5</v>
      </c>
    </row>
    <row r="181" spans="2:21">
      <c r="B181" t="s">
        <v>731</v>
      </c>
      <c r="C181" t="s">
        <v>732</v>
      </c>
      <c r="D181" t="s">
        <v>100</v>
      </c>
      <c r="E181" t="s">
        <v>123</v>
      </c>
      <c r="F181" t="s">
        <v>479</v>
      </c>
      <c r="G181" t="s">
        <v>127</v>
      </c>
      <c r="H181" t="s">
        <v>379</v>
      </c>
      <c r="I181" t="s">
        <v>207</v>
      </c>
      <c r="J181"/>
      <c r="K181" s="77">
        <v>3.71</v>
      </c>
      <c r="L181" t="s">
        <v>102</v>
      </c>
      <c r="M181" s="78">
        <v>4.5600000000000002E-2</v>
      </c>
      <c r="N181" s="78">
        <v>5.6399999999999999E-2</v>
      </c>
      <c r="O181" s="77">
        <v>608202.25</v>
      </c>
      <c r="P181" s="77">
        <v>96.5</v>
      </c>
      <c r="Q181" s="77">
        <v>0</v>
      </c>
      <c r="R181" s="77">
        <v>586.91517124999996</v>
      </c>
      <c r="S181" s="78">
        <v>2.2000000000000001E-3</v>
      </c>
      <c r="T181" s="78">
        <f t="shared" si="5"/>
        <v>1.7806597151795978E-3</v>
      </c>
      <c r="U181" s="78">
        <f>R181/'סכום נכסי הקרן'!$C$42</f>
        <v>4.416116040216876E-4</v>
      </c>
    </row>
    <row r="182" spans="2:21">
      <c r="B182" t="s">
        <v>733</v>
      </c>
      <c r="C182" t="s">
        <v>734</v>
      </c>
      <c r="D182" t="s">
        <v>100</v>
      </c>
      <c r="E182" t="s">
        <v>123</v>
      </c>
      <c r="F182" t="s">
        <v>496</v>
      </c>
      <c r="G182" t="s">
        <v>132</v>
      </c>
      <c r="H182" t="s">
        <v>497</v>
      </c>
      <c r="I182" t="s">
        <v>149</v>
      </c>
      <c r="J182"/>
      <c r="K182" s="77">
        <v>8.61</v>
      </c>
      <c r="L182" t="s">
        <v>102</v>
      </c>
      <c r="M182" s="78">
        <v>2.7900000000000001E-2</v>
      </c>
      <c r="N182" s="78">
        <v>5.4899999999999997E-2</v>
      </c>
      <c r="O182" s="77">
        <v>593373.41</v>
      </c>
      <c r="P182" s="77">
        <v>80.599999999999994</v>
      </c>
      <c r="Q182" s="77">
        <v>0</v>
      </c>
      <c r="R182" s="77">
        <v>478.25896846000001</v>
      </c>
      <c r="S182" s="78">
        <v>1.4E-3</v>
      </c>
      <c r="T182" s="78">
        <f t="shared" si="5"/>
        <v>1.4510043704379228E-3</v>
      </c>
      <c r="U182" s="78">
        <f>R182/'סכום נכסי הקרן'!$C$42</f>
        <v>3.5985559846674064E-4</v>
      </c>
    </row>
    <row r="183" spans="2:21">
      <c r="B183" t="s">
        <v>735</v>
      </c>
      <c r="C183" t="s">
        <v>736</v>
      </c>
      <c r="D183" t="s">
        <v>100</v>
      </c>
      <c r="E183" t="s">
        <v>123</v>
      </c>
      <c r="F183" t="s">
        <v>496</v>
      </c>
      <c r="G183" t="s">
        <v>132</v>
      </c>
      <c r="H183" t="s">
        <v>497</v>
      </c>
      <c r="I183" t="s">
        <v>149</v>
      </c>
      <c r="J183"/>
      <c r="K183" s="77">
        <v>1.1299999999999999</v>
      </c>
      <c r="L183" t="s">
        <v>102</v>
      </c>
      <c r="M183" s="78">
        <v>3.6499999999999998E-2</v>
      </c>
      <c r="N183" s="78">
        <v>5.3999999999999999E-2</v>
      </c>
      <c r="O183" s="77">
        <v>0.04</v>
      </c>
      <c r="P183" s="77">
        <v>99.41</v>
      </c>
      <c r="Q183" s="77">
        <v>0</v>
      </c>
      <c r="R183" s="77">
        <v>3.9764000000000001E-5</v>
      </c>
      <c r="S183" s="78">
        <v>0</v>
      </c>
      <c r="T183" s="78">
        <f t="shared" si="5"/>
        <v>1.2064120401522427E-10</v>
      </c>
      <c r="U183" s="78">
        <f>R183/'סכום נכסי הקרן'!$C$42</f>
        <v>2.9919560240569244E-11</v>
      </c>
    </row>
    <row r="184" spans="2:21">
      <c r="B184" t="s">
        <v>737</v>
      </c>
      <c r="C184" t="s">
        <v>738</v>
      </c>
      <c r="D184" t="s">
        <v>100</v>
      </c>
      <c r="E184" t="s">
        <v>123</v>
      </c>
      <c r="F184" t="s">
        <v>739</v>
      </c>
      <c r="G184" t="s">
        <v>128</v>
      </c>
      <c r="H184" t="s">
        <v>497</v>
      </c>
      <c r="I184" t="s">
        <v>149</v>
      </c>
      <c r="J184"/>
      <c r="K184" s="77">
        <v>1.51</v>
      </c>
      <c r="L184" t="s">
        <v>102</v>
      </c>
      <c r="M184" s="78">
        <v>6.0999999999999999E-2</v>
      </c>
      <c r="N184" s="78">
        <v>6.0100000000000001E-2</v>
      </c>
      <c r="O184" s="77">
        <v>1271514.45</v>
      </c>
      <c r="P184" s="77">
        <v>102.98</v>
      </c>
      <c r="Q184" s="77">
        <v>0</v>
      </c>
      <c r="R184" s="77">
        <v>1309.40558061</v>
      </c>
      <c r="S184" s="78">
        <v>3.3E-3</v>
      </c>
      <c r="T184" s="78">
        <f t="shared" si="5"/>
        <v>3.9726452517112008E-3</v>
      </c>
      <c r="U184" s="78">
        <f>R184/'סכום נכסי הקרן'!$C$42</f>
        <v>9.8523385847496328E-4</v>
      </c>
    </row>
    <row r="185" spans="2:21">
      <c r="B185" t="s">
        <v>740</v>
      </c>
      <c r="C185" t="s">
        <v>741</v>
      </c>
      <c r="D185" t="s">
        <v>100</v>
      </c>
      <c r="E185" t="s">
        <v>123</v>
      </c>
      <c r="F185" t="s">
        <v>532</v>
      </c>
      <c r="G185" t="s">
        <v>451</v>
      </c>
      <c r="H185" t="s">
        <v>497</v>
      </c>
      <c r="I185" t="s">
        <v>149</v>
      </c>
      <c r="J185"/>
      <c r="K185" s="77">
        <v>7.21</v>
      </c>
      <c r="L185" t="s">
        <v>102</v>
      </c>
      <c r="M185" s="78">
        <v>3.0499999999999999E-2</v>
      </c>
      <c r="N185" s="78">
        <v>5.62E-2</v>
      </c>
      <c r="O185" s="77">
        <v>1056249.8799999999</v>
      </c>
      <c r="P185" s="77">
        <v>84.73</v>
      </c>
      <c r="Q185" s="77">
        <v>0</v>
      </c>
      <c r="R185" s="77">
        <v>894.96052332399995</v>
      </c>
      <c r="S185" s="78">
        <v>1.5E-3</v>
      </c>
      <c r="T185" s="78">
        <f t="shared" si="5"/>
        <v>2.7152478392491338E-3</v>
      </c>
      <c r="U185" s="78">
        <f>R185/'סכום נכסי הקרן'!$C$42</f>
        <v>6.7339365482657154E-4</v>
      </c>
    </row>
    <row r="186" spans="2:21">
      <c r="B186" t="s">
        <v>742</v>
      </c>
      <c r="C186" t="s">
        <v>743</v>
      </c>
      <c r="D186" t="s">
        <v>100</v>
      </c>
      <c r="E186" t="s">
        <v>123</v>
      </c>
      <c r="F186" t="s">
        <v>532</v>
      </c>
      <c r="G186" t="s">
        <v>451</v>
      </c>
      <c r="H186" t="s">
        <v>497</v>
      </c>
      <c r="I186" t="s">
        <v>149</v>
      </c>
      <c r="J186"/>
      <c r="K186" s="77">
        <v>2.65</v>
      </c>
      <c r="L186" t="s">
        <v>102</v>
      </c>
      <c r="M186" s="78">
        <v>2.9100000000000001E-2</v>
      </c>
      <c r="N186" s="78">
        <v>5.1900000000000002E-2</v>
      </c>
      <c r="O186" s="77">
        <v>503511.33</v>
      </c>
      <c r="P186" s="77">
        <v>94.88</v>
      </c>
      <c r="Q186" s="77">
        <v>0</v>
      </c>
      <c r="R186" s="77">
        <v>477.73154990400002</v>
      </c>
      <c r="S186" s="78">
        <v>8.0000000000000004E-4</v>
      </c>
      <c r="T186" s="78">
        <f t="shared" si="5"/>
        <v>1.4494042193058485E-3</v>
      </c>
      <c r="U186" s="78">
        <f>R186/'סכום נכסי הקרן'!$C$42</f>
        <v>3.5945875380176141E-4</v>
      </c>
    </row>
    <row r="187" spans="2:21">
      <c r="B187" t="s">
        <v>744</v>
      </c>
      <c r="C187" t="s">
        <v>745</v>
      </c>
      <c r="D187" t="s">
        <v>100</v>
      </c>
      <c r="E187" t="s">
        <v>123</v>
      </c>
      <c r="F187" t="s">
        <v>532</v>
      </c>
      <c r="G187" t="s">
        <v>451</v>
      </c>
      <c r="H187" t="s">
        <v>497</v>
      </c>
      <c r="I187" t="s">
        <v>149</v>
      </c>
      <c r="J187"/>
      <c r="K187" s="77">
        <v>6.45</v>
      </c>
      <c r="L187" t="s">
        <v>102</v>
      </c>
      <c r="M187" s="78">
        <v>3.0499999999999999E-2</v>
      </c>
      <c r="N187" s="78">
        <v>5.5899999999999998E-2</v>
      </c>
      <c r="O187" s="77">
        <v>1420072.96</v>
      </c>
      <c r="P187" s="77">
        <v>86.53</v>
      </c>
      <c r="Q187" s="77">
        <v>0</v>
      </c>
      <c r="R187" s="77">
        <v>1228.789132288</v>
      </c>
      <c r="S187" s="78">
        <v>1.9E-3</v>
      </c>
      <c r="T187" s="78">
        <f t="shared" si="5"/>
        <v>3.7280605673485315E-3</v>
      </c>
      <c r="U187" s="78">
        <f>R187/'סכום נכסי הקרן'!$C$42</f>
        <v>9.2457575863714981E-4</v>
      </c>
    </row>
    <row r="188" spans="2:21">
      <c r="B188" t="s">
        <v>746</v>
      </c>
      <c r="C188" t="s">
        <v>747</v>
      </c>
      <c r="D188" t="s">
        <v>100</v>
      </c>
      <c r="E188" t="s">
        <v>123</v>
      </c>
      <c r="F188" t="s">
        <v>532</v>
      </c>
      <c r="G188" t="s">
        <v>451</v>
      </c>
      <c r="H188" t="s">
        <v>497</v>
      </c>
      <c r="I188" t="s">
        <v>149</v>
      </c>
      <c r="J188"/>
      <c r="K188" s="77">
        <v>8.07</v>
      </c>
      <c r="L188" t="s">
        <v>102</v>
      </c>
      <c r="M188" s="78">
        <v>2.63E-2</v>
      </c>
      <c r="N188" s="78">
        <v>5.62E-2</v>
      </c>
      <c r="O188" s="77">
        <v>1525817.34</v>
      </c>
      <c r="P188" s="77">
        <v>79.77</v>
      </c>
      <c r="Q188" s="77">
        <v>0</v>
      </c>
      <c r="R188" s="77">
        <v>1217.144492118</v>
      </c>
      <c r="S188" s="78">
        <v>2.2000000000000001E-3</v>
      </c>
      <c r="T188" s="78">
        <f t="shared" si="5"/>
        <v>3.6927315408312586E-3</v>
      </c>
      <c r="U188" s="78">
        <f>R188/'סכום נכסי הקרן'!$C$42</f>
        <v>9.1581400144355592E-4</v>
      </c>
    </row>
    <row r="189" spans="2:21">
      <c r="B189" t="s">
        <v>748</v>
      </c>
      <c r="C189" t="s">
        <v>749</v>
      </c>
      <c r="D189" t="s">
        <v>100</v>
      </c>
      <c r="E189" t="s">
        <v>123</v>
      </c>
      <c r="F189" t="s">
        <v>532</v>
      </c>
      <c r="G189" t="s">
        <v>451</v>
      </c>
      <c r="H189" t="s">
        <v>497</v>
      </c>
      <c r="I189" t="s">
        <v>149</v>
      </c>
      <c r="J189"/>
      <c r="K189" s="77">
        <v>4.75</v>
      </c>
      <c r="L189" t="s">
        <v>102</v>
      </c>
      <c r="M189" s="78">
        <v>3.95E-2</v>
      </c>
      <c r="N189" s="78">
        <v>5.1200000000000002E-2</v>
      </c>
      <c r="O189" s="77">
        <v>0.03</v>
      </c>
      <c r="P189" s="77">
        <v>95.79</v>
      </c>
      <c r="Q189" s="77">
        <v>0</v>
      </c>
      <c r="R189" s="77">
        <v>2.8736999999999999E-5</v>
      </c>
      <c r="S189" s="78">
        <v>0</v>
      </c>
      <c r="T189" s="78">
        <f t="shared" si="5"/>
        <v>8.718605471747057E-11</v>
      </c>
      <c r="U189" s="78">
        <f>R189/'סכום נכסי הקרן'!$C$42</f>
        <v>2.162253301059346E-11</v>
      </c>
    </row>
    <row r="190" spans="2:21">
      <c r="B190" t="s">
        <v>750</v>
      </c>
      <c r="C190" t="s">
        <v>751</v>
      </c>
      <c r="D190" t="s">
        <v>100</v>
      </c>
      <c r="E190" t="s">
        <v>123</v>
      </c>
      <c r="F190" t="s">
        <v>541</v>
      </c>
      <c r="G190" t="s">
        <v>451</v>
      </c>
      <c r="H190" t="s">
        <v>497</v>
      </c>
      <c r="I190" t="s">
        <v>149</v>
      </c>
      <c r="J190"/>
      <c r="K190" s="77">
        <v>5.98</v>
      </c>
      <c r="L190" t="s">
        <v>102</v>
      </c>
      <c r="M190" s="78">
        <v>2.64E-2</v>
      </c>
      <c r="N190" s="78">
        <v>5.4699999999999999E-2</v>
      </c>
      <c r="O190" s="77">
        <v>2602749.86</v>
      </c>
      <c r="P190" s="77">
        <v>85.2</v>
      </c>
      <c r="Q190" s="77">
        <v>34.356299999999997</v>
      </c>
      <c r="R190" s="77">
        <v>2251.89918072</v>
      </c>
      <c r="S190" s="78">
        <v>1.6000000000000001E-3</v>
      </c>
      <c r="T190" s="78">
        <f t="shared" si="5"/>
        <v>6.8321051323548413E-3</v>
      </c>
      <c r="U190" s="78">
        <f>R190/'סכום נכסי הקרן'!$C$42</f>
        <v>1.6943927470385416E-3</v>
      </c>
    </row>
    <row r="191" spans="2:21">
      <c r="B191" t="s">
        <v>752</v>
      </c>
      <c r="C191" t="s">
        <v>753</v>
      </c>
      <c r="D191" t="s">
        <v>100</v>
      </c>
      <c r="E191" t="s">
        <v>123</v>
      </c>
      <c r="F191" t="s">
        <v>754</v>
      </c>
      <c r="G191" t="s">
        <v>451</v>
      </c>
      <c r="H191" t="s">
        <v>485</v>
      </c>
      <c r="I191" t="s">
        <v>207</v>
      </c>
      <c r="J191"/>
      <c r="K191" s="77">
        <v>3.98</v>
      </c>
      <c r="L191" t="s">
        <v>102</v>
      </c>
      <c r="M191" s="78">
        <v>4.7E-2</v>
      </c>
      <c r="N191" s="78">
        <v>5.3400000000000003E-2</v>
      </c>
      <c r="O191" s="77">
        <v>779862.2</v>
      </c>
      <c r="P191" s="77">
        <v>100.52</v>
      </c>
      <c r="Q191" s="77">
        <v>0</v>
      </c>
      <c r="R191" s="77">
        <v>783.91748343999996</v>
      </c>
      <c r="S191" s="78">
        <v>1.6000000000000001E-3</v>
      </c>
      <c r="T191" s="78">
        <f t="shared" si="5"/>
        <v>2.3783509971528572E-3</v>
      </c>
      <c r="U191" s="78">
        <f>R191/'סכום נכסי הקרן'!$C$42</f>
        <v>5.8984172541541396E-4</v>
      </c>
    </row>
    <row r="192" spans="2:21">
      <c r="B192" t="s">
        <v>755</v>
      </c>
      <c r="C192" t="s">
        <v>756</v>
      </c>
      <c r="D192" t="s">
        <v>100</v>
      </c>
      <c r="E192" t="s">
        <v>123</v>
      </c>
      <c r="F192" t="s">
        <v>541</v>
      </c>
      <c r="G192" t="s">
        <v>451</v>
      </c>
      <c r="H192" t="s">
        <v>497</v>
      </c>
      <c r="I192" t="s">
        <v>149</v>
      </c>
      <c r="J192"/>
      <c r="K192" s="77">
        <v>7.6</v>
      </c>
      <c r="L192" t="s">
        <v>102</v>
      </c>
      <c r="M192" s="78">
        <v>2.5000000000000001E-2</v>
      </c>
      <c r="N192" s="78">
        <v>5.74E-2</v>
      </c>
      <c r="O192" s="77">
        <v>1448226.17</v>
      </c>
      <c r="P192" s="77">
        <v>79.12</v>
      </c>
      <c r="Q192" s="77">
        <v>18.102830000000001</v>
      </c>
      <c r="R192" s="77">
        <v>1163.939375704</v>
      </c>
      <c r="S192" s="78">
        <v>1.1000000000000001E-3</v>
      </c>
      <c r="T192" s="78">
        <f t="shared" si="5"/>
        <v>3.5313109266084655E-3</v>
      </c>
      <c r="U192" s="78">
        <f>R192/'סכום נכסי הקרן'!$C$42</f>
        <v>8.7578096438352241E-4</v>
      </c>
    </row>
    <row r="193" spans="2:21">
      <c r="B193" t="s">
        <v>757</v>
      </c>
      <c r="C193" t="s">
        <v>758</v>
      </c>
      <c r="D193" t="s">
        <v>100</v>
      </c>
      <c r="E193" t="s">
        <v>123</v>
      </c>
      <c r="F193" t="s">
        <v>541</v>
      </c>
      <c r="G193" t="s">
        <v>451</v>
      </c>
      <c r="H193" t="s">
        <v>497</v>
      </c>
      <c r="I193" t="s">
        <v>149</v>
      </c>
      <c r="J193"/>
      <c r="K193" s="77">
        <v>0.83</v>
      </c>
      <c r="L193" t="s">
        <v>102</v>
      </c>
      <c r="M193" s="78">
        <v>3.9199999999999999E-2</v>
      </c>
      <c r="N193" s="78">
        <v>5.7299999999999997E-2</v>
      </c>
      <c r="O193" s="77">
        <v>0.06</v>
      </c>
      <c r="P193" s="77">
        <v>99.2</v>
      </c>
      <c r="Q193" s="77">
        <v>0</v>
      </c>
      <c r="R193" s="77">
        <v>5.9519999999999999E-5</v>
      </c>
      <c r="S193" s="78">
        <v>0</v>
      </c>
      <c r="T193" s="78">
        <f t="shared" si="5"/>
        <v>1.8057953080641154E-10</v>
      </c>
      <c r="U193" s="78">
        <f>R193/'סכום נכסי הקרן'!$C$42</f>
        <v>4.4784534390873186E-11</v>
      </c>
    </row>
    <row r="194" spans="2:21">
      <c r="B194" t="s">
        <v>759</v>
      </c>
      <c r="C194" t="s">
        <v>760</v>
      </c>
      <c r="D194" t="s">
        <v>100</v>
      </c>
      <c r="E194" t="s">
        <v>123</v>
      </c>
      <c r="F194" t="s">
        <v>761</v>
      </c>
      <c r="G194" t="s">
        <v>451</v>
      </c>
      <c r="H194" t="s">
        <v>497</v>
      </c>
      <c r="I194" t="s">
        <v>149</v>
      </c>
      <c r="J194"/>
      <c r="K194" s="77">
        <v>6.47</v>
      </c>
      <c r="L194" t="s">
        <v>102</v>
      </c>
      <c r="M194" s="78">
        <v>2.98E-2</v>
      </c>
      <c r="N194" s="78">
        <v>5.5399999999999998E-2</v>
      </c>
      <c r="O194" s="77">
        <v>827993.26</v>
      </c>
      <c r="P194" s="77">
        <v>86.29</v>
      </c>
      <c r="Q194" s="77">
        <v>0</v>
      </c>
      <c r="R194" s="77">
        <v>714.47538405399996</v>
      </c>
      <c r="S194" s="78">
        <v>2.0999999999999999E-3</v>
      </c>
      <c r="T194" s="78">
        <f t="shared" si="5"/>
        <v>2.1676685084879369E-3</v>
      </c>
      <c r="U194" s="78">
        <f>R194/'סכום נכסי הקרן'!$C$42</f>
        <v>5.375915223218865E-4</v>
      </c>
    </row>
    <row r="195" spans="2:21">
      <c r="B195" t="s">
        <v>762</v>
      </c>
      <c r="C195" t="s">
        <v>763</v>
      </c>
      <c r="D195" t="s">
        <v>100</v>
      </c>
      <c r="E195" t="s">
        <v>123</v>
      </c>
      <c r="F195" t="s">
        <v>761</v>
      </c>
      <c r="G195" t="s">
        <v>451</v>
      </c>
      <c r="H195" t="s">
        <v>497</v>
      </c>
      <c r="I195" t="s">
        <v>149</v>
      </c>
      <c r="J195"/>
      <c r="K195" s="77">
        <v>5.2</v>
      </c>
      <c r="L195" t="s">
        <v>102</v>
      </c>
      <c r="M195" s="78">
        <v>3.4299999999999997E-2</v>
      </c>
      <c r="N195" s="78">
        <v>5.3100000000000001E-2</v>
      </c>
      <c r="O195" s="77">
        <v>1043927.15</v>
      </c>
      <c r="P195" s="77">
        <v>91.92</v>
      </c>
      <c r="Q195" s="77">
        <v>0</v>
      </c>
      <c r="R195" s="77">
        <v>959.57783628000004</v>
      </c>
      <c r="S195" s="78">
        <v>3.3999999999999998E-3</v>
      </c>
      <c r="T195" s="78">
        <f t="shared" si="5"/>
        <v>2.9112922622257053E-3</v>
      </c>
      <c r="U195" s="78">
        <f>R195/'סכום נכסי הקרן'!$C$42</f>
        <v>7.2201355190862468E-4</v>
      </c>
    </row>
    <row r="196" spans="2:21">
      <c r="B196" t="s">
        <v>764</v>
      </c>
      <c r="C196" t="s">
        <v>765</v>
      </c>
      <c r="D196" t="s">
        <v>100</v>
      </c>
      <c r="E196" t="s">
        <v>123</v>
      </c>
      <c r="F196" t="s">
        <v>559</v>
      </c>
      <c r="G196" t="s">
        <v>451</v>
      </c>
      <c r="H196" t="s">
        <v>497</v>
      </c>
      <c r="I196" t="s">
        <v>149</v>
      </c>
      <c r="J196"/>
      <c r="K196" s="77">
        <v>1.79</v>
      </c>
      <c r="L196" t="s">
        <v>102</v>
      </c>
      <c r="M196" s="78">
        <v>3.61E-2</v>
      </c>
      <c r="N196" s="78">
        <v>5.21E-2</v>
      </c>
      <c r="O196" s="77">
        <v>2142684.44</v>
      </c>
      <c r="P196" s="77">
        <v>97.92</v>
      </c>
      <c r="Q196" s="77">
        <v>0</v>
      </c>
      <c r="R196" s="77">
        <v>2098.1166036479999</v>
      </c>
      <c r="S196" s="78">
        <v>2.8E-3</v>
      </c>
      <c r="T196" s="78">
        <f t="shared" si="5"/>
        <v>6.3655395138423644E-3</v>
      </c>
      <c r="U196" s="78">
        <f>R196/'סכום נכסי הקרן'!$C$42</f>
        <v>1.5786823789001327E-3</v>
      </c>
    </row>
    <row r="197" spans="2:21">
      <c r="B197" t="s">
        <v>766</v>
      </c>
      <c r="C197" t="s">
        <v>767</v>
      </c>
      <c r="D197" t="s">
        <v>100</v>
      </c>
      <c r="E197" t="s">
        <v>123</v>
      </c>
      <c r="F197" t="s">
        <v>559</v>
      </c>
      <c r="G197" t="s">
        <v>451</v>
      </c>
      <c r="H197" t="s">
        <v>497</v>
      </c>
      <c r="I197" t="s">
        <v>149</v>
      </c>
      <c r="J197"/>
      <c r="K197" s="77">
        <v>2.8</v>
      </c>
      <c r="L197" t="s">
        <v>102</v>
      </c>
      <c r="M197" s="78">
        <v>3.3000000000000002E-2</v>
      </c>
      <c r="N197" s="78">
        <v>4.8399999999999999E-2</v>
      </c>
      <c r="O197" s="77">
        <v>705196.66</v>
      </c>
      <c r="P197" s="77">
        <v>96.15</v>
      </c>
      <c r="Q197" s="77">
        <v>0</v>
      </c>
      <c r="R197" s="77">
        <v>678.04658859000006</v>
      </c>
      <c r="S197" s="78">
        <v>2.3E-3</v>
      </c>
      <c r="T197" s="78">
        <f t="shared" si="5"/>
        <v>2.0571460825347808E-3</v>
      </c>
      <c r="U197" s="78">
        <f>R197/'סכום נכסי הקרן'!$C$42</f>
        <v>5.1018146447115421E-4</v>
      </c>
    </row>
    <row r="198" spans="2:21">
      <c r="B198" t="s">
        <v>768</v>
      </c>
      <c r="C198" t="s">
        <v>769</v>
      </c>
      <c r="D198" t="s">
        <v>100</v>
      </c>
      <c r="E198" t="s">
        <v>123</v>
      </c>
      <c r="F198" t="s">
        <v>559</v>
      </c>
      <c r="G198" t="s">
        <v>451</v>
      </c>
      <c r="H198" t="s">
        <v>497</v>
      </c>
      <c r="I198" t="s">
        <v>149</v>
      </c>
      <c r="J198"/>
      <c r="K198" s="77">
        <v>5.15</v>
      </c>
      <c r="L198" t="s">
        <v>102</v>
      </c>
      <c r="M198" s="78">
        <v>2.6200000000000001E-2</v>
      </c>
      <c r="N198" s="78">
        <v>5.2699999999999997E-2</v>
      </c>
      <c r="O198" s="77">
        <v>1527866.14</v>
      </c>
      <c r="P198" s="77">
        <v>88.74</v>
      </c>
      <c r="Q198" s="77">
        <v>0</v>
      </c>
      <c r="R198" s="77">
        <v>1355.8284126359999</v>
      </c>
      <c r="S198" s="78">
        <v>1.1999999999999999E-3</v>
      </c>
      <c r="T198" s="78">
        <f t="shared" si="5"/>
        <v>4.1134888879000436E-3</v>
      </c>
      <c r="U198" s="78">
        <f>R198/'סכום נכסי הקרן'!$C$42</f>
        <v>1.0201637125977813E-3</v>
      </c>
    </row>
    <row r="199" spans="2:21">
      <c r="B199" t="s">
        <v>770</v>
      </c>
      <c r="C199" t="s">
        <v>771</v>
      </c>
      <c r="D199" t="s">
        <v>100</v>
      </c>
      <c r="E199" t="s">
        <v>123</v>
      </c>
      <c r="F199" t="s">
        <v>772</v>
      </c>
      <c r="G199" t="s">
        <v>773</v>
      </c>
      <c r="H199" t="s">
        <v>485</v>
      </c>
      <c r="I199" t="s">
        <v>207</v>
      </c>
      <c r="J199"/>
      <c r="K199" s="77">
        <v>0.43</v>
      </c>
      <c r="L199" t="s">
        <v>102</v>
      </c>
      <c r="M199" s="78">
        <v>2.4E-2</v>
      </c>
      <c r="N199" s="78">
        <v>6.0900000000000003E-2</v>
      </c>
      <c r="O199" s="77">
        <v>60343.040000000001</v>
      </c>
      <c r="P199" s="77">
        <v>98.7</v>
      </c>
      <c r="Q199" s="77">
        <v>0</v>
      </c>
      <c r="R199" s="77">
        <v>59.558580480000003</v>
      </c>
      <c r="S199" s="78">
        <v>5.9999999999999995E-4</v>
      </c>
      <c r="T199" s="78">
        <f t="shared" si="5"/>
        <v>1.8069658129325102E-4</v>
      </c>
      <c r="U199" s="78">
        <f>R199/'סכום נכסי הקרן'!$C$42</f>
        <v>4.4813563437132873E-5</v>
      </c>
    </row>
    <row r="200" spans="2:21">
      <c r="B200" t="s">
        <v>774</v>
      </c>
      <c r="C200" t="s">
        <v>775</v>
      </c>
      <c r="D200" t="s">
        <v>100</v>
      </c>
      <c r="E200" t="s">
        <v>123</v>
      </c>
      <c r="F200" t="s">
        <v>772</v>
      </c>
      <c r="G200" t="s">
        <v>773</v>
      </c>
      <c r="H200" t="s">
        <v>485</v>
      </c>
      <c r="I200" t="s">
        <v>207</v>
      </c>
      <c r="J200"/>
      <c r="K200" s="77">
        <v>2.54</v>
      </c>
      <c r="L200" t="s">
        <v>102</v>
      </c>
      <c r="M200" s="78">
        <v>2.3E-2</v>
      </c>
      <c r="N200" s="78">
        <v>5.7299999999999997E-2</v>
      </c>
      <c r="O200" s="77">
        <v>534303.21</v>
      </c>
      <c r="P200" s="77">
        <v>91.98</v>
      </c>
      <c r="Q200" s="77">
        <v>0</v>
      </c>
      <c r="R200" s="77">
        <v>491.452092558</v>
      </c>
      <c r="S200" s="78">
        <v>6.9999999999999999E-4</v>
      </c>
      <c r="T200" s="78">
        <f t="shared" si="5"/>
        <v>1.4910313892465183E-3</v>
      </c>
      <c r="U200" s="78">
        <f>R200/'סכום נכסי הקרן'!$C$42</f>
        <v>3.6978247884123557E-4</v>
      </c>
    </row>
    <row r="201" spans="2:21">
      <c r="B201" t="s">
        <v>776</v>
      </c>
      <c r="C201" t="s">
        <v>777</v>
      </c>
      <c r="D201" t="s">
        <v>100</v>
      </c>
      <c r="E201" t="s">
        <v>123</v>
      </c>
      <c r="F201" t="s">
        <v>772</v>
      </c>
      <c r="G201" t="s">
        <v>773</v>
      </c>
      <c r="H201" t="s">
        <v>485</v>
      </c>
      <c r="I201" t="s">
        <v>207</v>
      </c>
      <c r="J201"/>
      <c r="K201" s="77">
        <v>1.62</v>
      </c>
      <c r="L201" t="s">
        <v>102</v>
      </c>
      <c r="M201" s="78">
        <v>2.75E-2</v>
      </c>
      <c r="N201" s="78">
        <v>5.8299999999999998E-2</v>
      </c>
      <c r="O201" s="77">
        <v>393603.9</v>
      </c>
      <c r="P201" s="77">
        <v>95.52</v>
      </c>
      <c r="Q201" s="77">
        <v>0</v>
      </c>
      <c r="R201" s="77">
        <v>375.97044527999998</v>
      </c>
      <c r="S201" s="78">
        <v>1.2999999999999999E-3</v>
      </c>
      <c r="T201" s="78">
        <f t="shared" si="5"/>
        <v>1.1406681217362234E-3</v>
      </c>
      <c r="U201" s="78">
        <f>R201/'סכום נכסי הקרן'!$C$42</f>
        <v>2.8289081546697015E-4</v>
      </c>
    </row>
    <row r="202" spans="2:21">
      <c r="B202" t="s">
        <v>778</v>
      </c>
      <c r="C202" t="s">
        <v>779</v>
      </c>
      <c r="D202" t="s">
        <v>100</v>
      </c>
      <c r="E202" t="s">
        <v>123</v>
      </c>
      <c r="F202" t="s">
        <v>772</v>
      </c>
      <c r="G202" t="s">
        <v>773</v>
      </c>
      <c r="H202" t="s">
        <v>485</v>
      </c>
      <c r="I202" t="s">
        <v>207</v>
      </c>
      <c r="J202"/>
      <c r="K202" s="77">
        <v>2.48</v>
      </c>
      <c r="L202" t="s">
        <v>102</v>
      </c>
      <c r="M202" s="78">
        <v>2.1499999999999998E-2</v>
      </c>
      <c r="N202" s="78">
        <v>5.8099999999999999E-2</v>
      </c>
      <c r="O202" s="77">
        <v>418276.09</v>
      </c>
      <c r="P202" s="77">
        <v>91.65</v>
      </c>
      <c r="Q202" s="77">
        <v>23.242930000000001</v>
      </c>
      <c r="R202" s="77">
        <v>406.59296648499998</v>
      </c>
      <c r="S202" s="78">
        <v>6.9999999999999999E-4</v>
      </c>
      <c r="T202" s="78">
        <f t="shared" si="5"/>
        <v>1.2335747163482577E-3</v>
      </c>
      <c r="U202" s="78">
        <f>R202/'סכום נכסי הקרן'!$C$42</f>
        <v>3.0593206805501732E-4</v>
      </c>
    </row>
    <row r="203" spans="2:21">
      <c r="B203" t="s">
        <v>780</v>
      </c>
      <c r="C203" t="s">
        <v>781</v>
      </c>
      <c r="D203" t="s">
        <v>100</v>
      </c>
      <c r="E203" t="s">
        <v>123</v>
      </c>
      <c r="F203" t="s">
        <v>782</v>
      </c>
      <c r="G203" t="s">
        <v>112</v>
      </c>
      <c r="H203" t="s">
        <v>570</v>
      </c>
      <c r="I203" t="s">
        <v>149</v>
      </c>
      <c r="J203"/>
      <c r="K203" s="77">
        <v>1.68</v>
      </c>
      <c r="L203" t="s">
        <v>102</v>
      </c>
      <c r="M203" s="78">
        <v>0.04</v>
      </c>
      <c r="N203" s="78">
        <v>5.6000000000000001E-2</v>
      </c>
      <c r="O203" s="77">
        <v>0.02</v>
      </c>
      <c r="P203" s="77">
        <v>98.54</v>
      </c>
      <c r="Q203" s="77">
        <v>0</v>
      </c>
      <c r="R203" s="77">
        <v>1.9707999999999998E-5</v>
      </c>
      <c r="S203" s="78">
        <v>0</v>
      </c>
      <c r="T203" s="78">
        <f t="shared" si="5"/>
        <v>5.979269813731113E-11</v>
      </c>
      <c r="U203" s="78">
        <f>R203/'סכום נכסי הקרן'!$C$42</f>
        <v>1.48288575903113E-11</v>
      </c>
    </row>
    <row r="204" spans="2:21">
      <c r="B204" t="s">
        <v>783</v>
      </c>
      <c r="C204" t="s">
        <v>784</v>
      </c>
      <c r="D204" t="s">
        <v>100</v>
      </c>
      <c r="E204" t="s">
        <v>123</v>
      </c>
      <c r="F204" t="s">
        <v>782</v>
      </c>
      <c r="G204" t="s">
        <v>112</v>
      </c>
      <c r="H204" t="s">
        <v>563</v>
      </c>
      <c r="I204" t="s">
        <v>207</v>
      </c>
      <c r="J204"/>
      <c r="K204" s="77">
        <v>3.37</v>
      </c>
      <c r="L204" t="s">
        <v>102</v>
      </c>
      <c r="M204" s="78">
        <v>0.04</v>
      </c>
      <c r="N204" s="78">
        <v>5.4600000000000003E-2</v>
      </c>
      <c r="O204" s="77">
        <v>0.05</v>
      </c>
      <c r="P204" s="77">
        <v>96.22</v>
      </c>
      <c r="Q204" s="77">
        <v>0</v>
      </c>
      <c r="R204" s="77">
        <v>4.8109999999999998E-5</v>
      </c>
      <c r="S204" s="78">
        <v>0</v>
      </c>
      <c r="T204" s="78">
        <f t="shared" ref="T204:T267" si="6">R204/$R$11</f>
        <v>1.459623862079378E-10</v>
      </c>
      <c r="U204" s="78">
        <f>R204/'סכום נכסי הקרן'!$C$42</f>
        <v>3.6199327109289462E-11</v>
      </c>
    </row>
    <row r="205" spans="2:21">
      <c r="B205" t="s">
        <v>785</v>
      </c>
      <c r="C205" t="s">
        <v>786</v>
      </c>
      <c r="D205" t="s">
        <v>100</v>
      </c>
      <c r="E205" t="s">
        <v>123</v>
      </c>
      <c r="F205" t="s">
        <v>568</v>
      </c>
      <c r="G205" t="s">
        <v>569</v>
      </c>
      <c r="H205" t="s">
        <v>570</v>
      </c>
      <c r="I205" t="s">
        <v>149</v>
      </c>
      <c r="J205"/>
      <c r="K205" s="77">
        <v>1.06</v>
      </c>
      <c r="L205" t="s">
        <v>102</v>
      </c>
      <c r="M205" s="78">
        <v>3.0499999999999999E-2</v>
      </c>
      <c r="N205" s="78">
        <v>5.8700000000000002E-2</v>
      </c>
      <c r="O205" s="77">
        <v>31050.09</v>
      </c>
      <c r="P205" s="77">
        <v>97.91</v>
      </c>
      <c r="Q205" s="77">
        <v>0</v>
      </c>
      <c r="R205" s="77">
        <v>30.401143119</v>
      </c>
      <c r="S205" s="78">
        <v>5.0000000000000001E-4</v>
      </c>
      <c r="T205" s="78">
        <f t="shared" si="6"/>
        <v>9.2234948931579078E-5</v>
      </c>
      <c r="U205" s="78">
        <f>R205/'סכום נכסי הקרן'!$C$42</f>
        <v>2.2874681443795585E-5</v>
      </c>
    </row>
    <row r="206" spans="2:21">
      <c r="B206" t="s">
        <v>787</v>
      </c>
      <c r="C206" t="s">
        <v>788</v>
      </c>
      <c r="D206" t="s">
        <v>100</v>
      </c>
      <c r="E206" t="s">
        <v>123</v>
      </c>
      <c r="F206" t="s">
        <v>568</v>
      </c>
      <c r="G206" t="s">
        <v>569</v>
      </c>
      <c r="H206" t="s">
        <v>570</v>
      </c>
      <c r="I206" t="s">
        <v>149</v>
      </c>
      <c r="J206"/>
      <c r="K206" s="77">
        <v>2.68</v>
      </c>
      <c r="L206" t="s">
        <v>102</v>
      </c>
      <c r="M206" s="78">
        <v>2.58E-2</v>
      </c>
      <c r="N206" s="78">
        <v>5.8599999999999999E-2</v>
      </c>
      <c r="O206" s="77">
        <v>451293.9</v>
      </c>
      <c r="P206" s="77">
        <v>92.5</v>
      </c>
      <c r="Q206" s="77">
        <v>0</v>
      </c>
      <c r="R206" s="77">
        <v>417.44685750000002</v>
      </c>
      <c r="S206" s="78">
        <v>1.5E-3</v>
      </c>
      <c r="T206" s="78">
        <f t="shared" si="6"/>
        <v>1.2665046650531071E-3</v>
      </c>
      <c r="U206" s="78">
        <f>R206/'סכום נכסי הקרן'!$C$42</f>
        <v>3.1409884317995106E-4</v>
      </c>
    </row>
    <row r="207" spans="2:21">
      <c r="B207" t="s">
        <v>789</v>
      </c>
      <c r="C207" t="s">
        <v>790</v>
      </c>
      <c r="D207" t="s">
        <v>100</v>
      </c>
      <c r="E207" t="s">
        <v>123</v>
      </c>
      <c r="F207" t="s">
        <v>583</v>
      </c>
      <c r="G207" t="s">
        <v>132</v>
      </c>
      <c r="H207" t="s">
        <v>563</v>
      </c>
      <c r="I207" t="s">
        <v>207</v>
      </c>
      <c r="J207"/>
      <c r="K207" s="77">
        <v>1.23</v>
      </c>
      <c r="L207" t="s">
        <v>102</v>
      </c>
      <c r="M207" s="78">
        <v>4.1399999999999999E-2</v>
      </c>
      <c r="N207" s="78">
        <v>5.3800000000000001E-2</v>
      </c>
      <c r="O207" s="77">
        <v>0.04</v>
      </c>
      <c r="P207" s="77">
        <v>99.57</v>
      </c>
      <c r="Q207" s="77">
        <v>0</v>
      </c>
      <c r="R207" s="77">
        <v>3.9827999999999999E-5</v>
      </c>
      <c r="S207" s="78">
        <v>0</v>
      </c>
      <c r="T207" s="78">
        <f t="shared" si="6"/>
        <v>1.2083537555372578E-10</v>
      </c>
      <c r="U207" s="78">
        <f>R207/'סכום נכסי הקרן'!$C$42</f>
        <v>2.9967715653892763E-11</v>
      </c>
    </row>
    <row r="208" spans="2:21">
      <c r="B208" t="s">
        <v>791</v>
      </c>
      <c r="C208" t="s">
        <v>792</v>
      </c>
      <c r="D208" t="s">
        <v>100</v>
      </c>
      <c r="E208" t="s">
        <v>123</v>
      </c>
      <c r="F208" t="s">
        <v>583</v>
      </c>
      <c r="G208" t="s">
        <v>132</v>
      </c>
      <c r="H208" t="s">
        <v>563</v>
      </c>
      <c r="I208" t="s">
        <v>207</v>
      </c>
      <c r="J208"/>
      <c r="K208" s="77">
        <v>1.78</v>
      </c>
      <c r="L208" t="s">
        <v>102</v>
      </c>
      <c r="M208" s="78">
        <v>3.5499999999999997E-2</v>
      </c>
      <c r="N208" s="78">
        <v>0.06</v>
      </c>
      <c r="O208" s="77">
        <v>422945.89</v>
      </c>
      <c r="P208" s="77">
        <v>96.81</v>
      </c>
      <c r="Q208" s="77">
        <v>0</v>
      </c>
      <c r="R208" s="77">
        <v>409.45391610899998</v>
      </c>
      <c r="S208" s="78">
        <v>1.1000000000000001E-3</v>
      </c>
      <c r="T208" s="78">
        <f t="shared" si="6"/>
        <v>1.2422546380680612E-3</v>
      </c>
      <c r="U208" s="78">
        <f>R208/'סכום נכסי הקרן'!$C$42</f>
        <v>3.0808472761191557E-4</v>
      </c>
    </row>
    <row r="209" spans="2:21">
      <c r="B209" t="s">
        <v>793</v>
      </c>
      <c r="C209" t="s">
        <v>794</v>
      </c>
      <c r="D209" t="s">
        <v>100</v>
      </c>
      <c r="E209" t="s">
        <v>123</v>
      </c>
      <c r="F209" t="s">
        <v>583</v>
      </c>
      <c r="G209" t="s">
        <v>132</v>
      </c>
      <c r="H209" t="s">
        <v>563</v>
      </c>
      <c r="I209" t="s">
        <v>207</v>
      </c>
      <c r="J209"/>
      <c r="K209" s="77">
        <v>2.2799999999999998</v>
      </c>
      <c r="L209" t="s">
        <v>102</v>
      </c>
      <c r="M209" s="78">
        <v>2.5000000000000001E-2</v>
      </c>
      <c r="N209" s="78">
        <v>5.96E-2</v>
      </c>
      <c r="O209" s="77">
        <v>1822658.69</v>
      </c>
      <c r="P209" s="77">
        <v>94.31</v>
      </c>
      <c r="Q209" s="77">
        <v>0</v>
      </c>
      <c r="R209" s="77">
        <v>1718.9494105389999</v>
      </c>
      <c r="S209" s="78">
        <v>1.6000000000000001E-3</v>
      </c>
      <c r="T209" s="78">
        <f t="shared" si="6"/>
        <v>5.2151726820411672E-3</v>
      </c>
      <c r="U209" s="78">
        <f>R209/'סכום נכסי הקרן'!$C$42</f>
        <v>1.2933862397925913E-3</v>
      </c>
    </row>
    <row r="210" spans="2:21">
      <c r="B210" t="s">
        <v>795</v>
      </c>
      <c r="C210" t="s">
        <v>796</v>
      </c>
      <c r="D210" t="s">
        <v>100</v>
      </c>
      <c r="E210" t="s">
        <v>123</v>
      </c>
      <c r="F210" t="s">
        <v>583</v>
      </c>
      <c r="G210" t="s">
        <v>132</v>
      </c>
      <c r="H210" t="s">
        <v>563</v>
      </c>
      <c r="I210" t="s">
        <v>207</v>
      </c>
      <c r="J210"/>
      <c r="K210" s="77">
        <v>4.07</v>
      </c>
      <c r="L210" t="s">
        <v>102</v>
      </c>
      <c r="M210" s="78">
        <v>4.7300000000000002E-2</v>
      </c>
      <c r="N210" s="78">
        <v>0.06</v>
      </c>
      <c r="O210" s="77">
        <v>851982.5</v>
      </c>
      <c r="P210" s="77">
        <v>96.34</v>
      </c>
      <c r="Q210" s="77">
        <v>0</v>
      </c>
      <c r="R210" s="77">
        <v>820.79994050000005</v>
      </c>
      <c r="S210" s="78">
        <v>2.2000000000000001E-3</v>
      </c>
      <c r="T210" s="78">
        <f t="shared" si="6"/>
        <v>2.4902498007631133E-3</v>
      </c>
      <c r="U210" s="78">
        <f>R210/'סכום נכסי הקרן'!$C$42</f>
        <v>6.1759313110465246E-4</v>
      </c>
    </row>
    <row r="211" spans="2:21">
      <c r="B211" t="s">
        <v>797</v>
      </c>
      <c r="C211" t="s">
        <v>798</v>
      </c>
      <c r="D211" t="s">
        <v>100</v>
      </c>
      <c r="E211" t="s">
        <v>123</v>
      </c>
      <c r="F211" t="s">
        <v>586</v>
      </c>
      <c r="G211" t="s">
        <v>345</v>
      </c>
      <c r="H211" t="s">
        <v>563</v>
      </c>
      <c r="I211" t="s">
        <v>207</v>
      </c>
      <c r="J211"/>
      <c r="K211" s="77">
        <v>4.6900000000000004</v>
      </c>
      <c r="L211" t="s">
        <v>102</v>
      </c>
      <c r="M211" s="78">
        <v>2.4299999999999999E-2</v>
      </c>
      <c r="N211" s="78">
        <v>5.5100000000000003E-2</v>
      </c>
      <c r="O211" s="77">
        <v>1397393.62</v>
      </c>
      <c r="P211" s="77">
        <v>87.67</v>
      </c>
      <c r="Q211" s="77">
        <v>0</v>
      </c>
      <c r="R211" s="77">
        <v>1225.094986654</v>
      </c>
      <c r="S211" s="78">
        <v>1E-3</v>
      </c>
      <c r="T211" s="78">
        <f t="shared" si="6"/>
        <v>3.7168527870172431E-3</v>
      </c>
      <c r="U211" s="78">
        <f>R211/'סכום נכסי הקרן'!$C$42</f>
        <v>9.2179617879523503E-4</v>
      </c>
    </row>
    <row r="212" spans="2:21">
      <c r="B212" t="s">
        <v>799</v>
      </c>
      <c r="C212" t="s">
        <v>800</v>
      </c>
      <c r="D212" t="s">
        <v>100</v>
      </c>
      <c r="E212" t="s">
        <v>123</v>
      </c>
      <c r="F212" t="s">
        <v>586</v>
      </c>
      <c r="G212" t="s">
        <v>345</v>
      </c>
      <c r="H212" t="s">
        <v>563</v>
      </c>
      <c r="I212" t="s">
        <v>207</v>
      </c>
      <c r="J212"/>
      <c r="K212" s="77">
        <v>0.66</v>
      </c>
      <c r="L212" t="s">
        <v>102</v>
      </c>
      <c r="M212" s="78">
        <v>6.4000000000000001E-2</v>
      </c>
      <c r="N212" s="78">
        <v>5.8700000000000002E-2</v>
      </c>
      <c r="O212" s="77">
        <v>0.03</v>
      </c>
      <c r="P212" s="77">
        <v>100.97</v>
      </c>
      <c r="Q212" s="77">
        <v>0</v>
      </c>
      <c r="R212" s="77">
        <v>3.0290999999999998E-5</v>
      </c>
      <c r="S212" s="78">
        <v>0</v>
      </c>
      <c r="T212" s="78">
        <f t="shared" si="6"/>
        <v>9.1900782386710542E-11</v>
      </c>
      <c r="U212" s="78">
        <f>R212/'סכום נכסי הקרן'!$C$42</f>
        <v>2.2791806640355168E-11</v>
      </c>
    </row>
    <row r="213" spans="2:21">
      <c r="B213" t="s">
        <v>801</v>
      </c>
      <c r="C213" t="s">
        <v>802</v>
      </c>
      <c r="D213" t="s">
        <v>100</v>
      </c>
      <c r="E213" t="s">
        <v>123</v>
      </c>
      <c r="F213" t="s">
        <v>803</v>
      </c>
      <c r="G213" t="s">
        <v>132</v>
      </c>
      <c r="H213" t="s">
        <v>563</v>
      </c>
      <c r="I213" t="s">
        <v>207</v>
      </c>
      <c r="J213"/>
      <c r="K213" s="77">
        <v>0.74</v>
      </c>
      <c r="L213" t="s">
        <v>102</v>
      </c>
      <c r="M213" s="78">
        <v>2.1600000000000001E-2</v>
      </c>
      <c r="N213" s="78">
        <v>5.6500000000000002E-2</v>
      </c>
      <c r="O213" s="77">
        <v>0.01</v>
      </c>
      <c r="P213" s="77">
        <v>98.16</v>
      </c>
      <c r="Q213" s="77">
        <v>0</v>
      </c>
      <c r="R213" s="77">
        <v>9.8160000000000005E-6</v>
      </c>
      <c r="S213" s="78">
        <v>0</v>
      </c>
      <c r="T213" s="78">
        <f t="shared" si="6"/>
        <v>2.9781059717670291E-11</v>
      </c>
      <c r="U213" s="78">
        <f>R213/'סכום נכסי הקרן'!$C$42</f>
        <v>7.3858365184948121E-12</v>
      </c>
    </row>
    <row r="214" spans="2:21">
      <c r="B214" t="s">
        <v>804</v>
      </c>
      <c r="C214" t="s">
        <v>805</v>
      </c>
      <c r="D214" t="s">
        <v>100</v>
      </c>
      <c r="E214" t="s">
        <v>123</v>
      </c>
      <c r="F214" t="s">
        <v>803</v>
      </c>
      <c r="G214" t="s">
        <v>132</v>
      </c>
      <c r="H214" t="s">
        <v>563</v>
      </c>
      <c r="I214" t="s">
        <v>207</v>
      </c>
      <c r="J214"/>
      <c r="K214" s="77">
        <v>2.71</v>
      </c>
      <c r="L214" t="s">
        <v>102</v>
      </c>
      <c r="M214" s="78">
        <v>0.04</v>
      </c>
      <c r="N214" s="78">
        <v>5.3999999999999999E-2</v>
      </c>
      <c r="O214" s="77">
        <v>0.05</v>
      </c>
      <c r="P214" s="77">
        <v>97.49</v>
      </c>
      <c r="Q214" s="77">
        <v>0</v>
      </c>
      <c r="R214" s="77">
        <v>4.8745000000000002E-5</v>
      </c>
      <c r="S214" s="78">
        <v>0</v>
      </c>
      <c r="T214" s="78">
        <f t="shared" si="6"/>
        <v>1.4788893194150757E-10</v>
      </c>
      <c r="U214" s="78">
        <f>R214/'סכום נכסי הקרן'!$C$42</f>
        <v>3.6677119100858759E-11</v>
      </c>
    </row>
    <row r="215" spans="2:21">
      <c r="B215" t="s">
        <v>806</v>
      </c>
      <c r="C215" t="s">
        <v>807</v>
      </c>
      <c r="D215" t="s">
        <v>100</v>
      </c>
      <c r="E215" t="s">
        <v>123</v>
      </c>
      <c r="F215" t="s">
        <v>591</v>
      </c>
      <c r="G215" t="s">
        <v>127</v>
      </c>
      <c r="H215" t="s">
        <v>563</v>
      </c>
      <c r="I215" t="s">
        <v>207</v>
      </c>
      <c r="J215"/>
      <c r="K215" s="77">
        <v>1.58</v>
      </c>
      <c r="L215" t="s">
        <v>102</v>
      </c>
      <c r="M215" s="78">
        <v>3.2500000000000001E-2</v>
      </c>
      <c r="N215" s="78">
        <v>6.6799999999999998E-2</v>
      </c>
      <c r="O215" s="77">
        <v>8527.11</v>
      </c>
      <c r="P215" s="77">
        <v>95.65</v>
      </c>
      <c r="Q215" s="77">
        <v>0</v>
      </c>
      <c r="R215" s="77">
        <v>8.1561807149999996</v>
      </c>
      <c r="S215" s="78">
        <v>0</v>
      </c>
      <c r="T215" s="78">
        <f t="shared" si="6"/>
        <v>2.4745283714499364E-5</v>
      </c>
      <c r="U215" s="78">
        <f>R215/'סכום נכסי הקרן'!$C$42</f>
        <v>6.1369414605022538E-6</v>
      </c>
    </row>
    <row r="216" spans="2:21">
      <c r="B216" t="s">
        <v>808</v>
      </c>
      <c r="C216" t="s">
        <v>809</v>
      </c>
      <c r="D216" t="s">
        <v>100</v>
      </c>
      <c r="E216" t="s">
        <v>123</v>
      </c>
      <c r="F216" t="s">
        <v>591</v>
      </c>
      <c r="G216" t="s">
        <v>127</v>
      </c>
      <c r="H216" t="s">
        <v>563</v>
      </c>
      <c r="I216" t="s">
        <v>207</v>
      </c>
      <c r="J216"/>
      <c r="K216" s="77">
        <v>2.27</v>
      </c>
      <c r="L216" t="s">
        <v>102</v>
      </c>
      <c r="M216" s="78">
        <v>5.7000000000000002E-2</v>
      </c>
      <c r="N216" s="78">
        <v>6.8500000000000005E-2</v>
      </c>
      <c r="O216" s="77">
        <v>2351405.11</v>
      </c>
      <c r="P216" s="77">
        <v>97.89</v>
      </c>
      <c r="Q216" s="77">
        <v>0</v>
      </c>
      <c r="R216" s="77">
        <v>2301.7904621789999</v>
      </c>
      <c r="S216" s="78">
        <v>5.8999999999999999E-3</v>
      </c>
      <c r="T216" s="78">
        <f t="shared" si="6"/>
        <v>6.9834718023346265E-3</v>
      </c>
      <c r="U216" s="78">
        <f>R216/'סכום נכסי הקרן'!$C$42</f>
        <v>1.7319323607869507E-3</v>
      </c>
    </row>
    <row r="217" spans="2:21">
      <c r="B217" t="s">
        <v>810</v>
      </c>
      <c r="C217" t="s">
        <v>811</v>
      </c>
      <c r="D217" t="s">
        <v>100</v>
      </c>
      <c r="E217" t="s">
        <v>123</v>
      </c>
      <c r="F217" t="s">
        <v>596</v>
      </c>
      <c r="G217" t="s">
        <v>127</v>
      </c>
      <c r="H217" t="s">
        <v>563</v>
      </c>
      <c r="I217" t="s">
        <v>207</v>
      </c>
      <c r="J217"/>
      <c r="K217" s="77">
        <v>1.66</v>
      </c>
      <c r="L217" t="s">
        <v>102</v>
      </c>
      <c r="M217" s="78">
        <v>2.8000000000000001E-2</v>
      </c>
      <c r="N217" s="78">
        <v>6.25E-2</v>
      </c>
      <c r="O217" s="77">
        <v>496861.01</v>
      </c>
      <c r="P217" s="77">
        <v>95.33</v>
      </c>
      <c r="Q217" s="77">
        <v>0</v>
      </c>
      <c r="R217" s="77">
        <v>473.657600833</v>
      </c>
      <c r="S217" s="78">
        <v>1.4E-3</v>
      </c>
      <c r="T217" s="78">
        <f t="shared" si="6"/>
        <v>1.4370441418231469E-3</v>
      </c>
      <c r="U217" s="78">
        <f>R217/'סכום נכסי הקרן'!$C$42</f>
        <v>3.5639339909280865E-4</v>
      </c>
    </row>
    <row r="218" spans="2:21">
      <c r="B218" t="s">
        <v>812</v>
      </c>
      <c r="C218" t="s">
        <v>813</v>
      </c>
      <c r="D218" t="s">
        <v>100</v>
      </c>
      <c r="E218" t="s">
        <v>123</v>
      </c>
      <c r="F218" t="s">
        <v>596</v>
      </c>
      <c r="G218" t="s">
        <v>127</v>
      </c>
      <c r="H218" t="s">
        <v>563</v>
      </c>
      <c r="I218" t="s">
        <v>207</v>
      </c>
      <c r="J218"/>
      <c r="K218" s="77">
        <v>3.44</v>
      </c>
      <c r="L218" t="s">
        <v>102</v>
      </c>
      <c r="M218" s="78">
        <v>5.6500000000000002E-2</v>
      </c>
      <c r="N218" s="78">
        <v>6.5600000000000006E-2</v>
      </c>
      <c r="O218" s="77">
        <v>1194410.93</v>
      </c>
      <c r="P218" s="77">
        <v>97.13</v>
      </c>
      <c r="Q218" s="77">
        <v>73.616380000000007</v>
      </c>
      <c r="R218" s="77">
        <v>1233.747716309</v>
      </c>
      <c r="S218" s="78">
        <v>2.8E-3</v>
      </c>
      <c r="T218" s="78">
        <f t="shared" si="6"/>
        <v>3.7431045656008224E-3</v>
      </c>
      <c r="U218" s="78">
        <f>R218/'סכום נכסי הקרן'!$C$42</f>
        <v>9.2830673774700373E-4</v>
      </c>
    </row>
    <row r="219" spans="2:21">
      <c r="B219" t="s">
        <v>814</v>
      </c>
      <c r="C219" t="s">
        <v>815</v>
      </c>
      <c r="D219" t="s">
        <v>100</v>
      </c>
      <c r="E219" t="s">
        <v>123</v>
      </c>
      <c r="F219" t="s">
        <v>603</v>
      </c>
      <c r="G219" t="s">
        <v>112</v>
      </c>
      <c r="H219" t="s">
        <v>563</v>
      </c>
      <c r="I219" t="s">
        <v>207</v>
      </c>
      <c r="J219"/>
      <c r="K219" s="77">
        <v>4.55</v>
      </c>
      <c r="L219" t="s">
        <v>102</v>
      </c>
      <c r="M219" s="78">
        <v>5.5E-2</v>
      </c>
      <c r="N219" s="78">
        <v>6.8400000000000002E-2</v>
      </c>
      <c r="O219" s="77">
        <v>847676.3</v>
      </c>
      <c r="P219" s="77">
        <v>96.34</v>
      </c>
      <c r="Q219" s="77">
        <v>0</v>
      </c>
      <c r="R219" s="77">
        <v>816.65134741999998</v>
      </c>
      <c r="S219" s="78">
        <v>3.5000000000000001E-3</v>
      </c>
      <c r="T219" s="78">
        <f t="shared" si="6"/>
        <v>2.4776632585606076E-3</v>
      </c>
      <c r="U219" s="78">
        <f>R219/'סכום נכסי הקרן'!$C$42</f>
        <v>6.1447161212842597E-4</v>
      </c>
    </row>
    <row r="220" spans="2:21">
      <c r="B220" t="s">
        <v>816</v>
      </c>
      <c r="C220" t="s">
        <v>817</v>
      </c>
      <c r="D220" t="s">
        <v>100</v>
      </c>
      <c r="E220" t="s">
        <v>123</v>
      </c>
      <c r="F220" t="s">
        <v>818</v>
      </c>
      <c r="G220" t="s">
        <v>345</v>
      </c>
      <c r="H220" t="s">
        <v>563</v>
      </c>
      <c r="I220" t="s">
        <v>207</v>
      </c>
      <c r="J220"/>
      <c r="K220" s="77">
        <v>0.74</v>
      </c>
      <c r="L220" t="s">
        <v>102</v>
      </c>
      <c r="M220" s="78">
        <v>5.8999999999999997E-2</v>
      </c>
      <c r="N220" s="78">
        <v>5.7500000000000002E-2</v>
      </c>
      <c r="O220" s="77">
        <v>0.03</v>
      </c>
      <c r="P220" s="77">
        <v>101.61</v>
      </c>
      <c r="Q220" s="77">
        <v>0</v>
      </c>
      <c r="R220" s="77">
        <v>3.0482999999999999E-5</v>
      </c>
      <c r="S220" s="78">
        <v>0</v>
      </c>
      <c r="T220" s="78">
        <f t="shared" si="6"/>
        <v>9.2483297002215096E-11</v>
      </c>
      <c r="U220" s="78">
        <f>R220/'סכום נכסי הקרן'!$C$42</f>
        <v>2.2936272880325726E-11</v>
      </c>
    </row>
    <row r="221" spans="2:21">
      <c r="B221" t="s">
        <v>819</v>
      </c>
      <c r="C221" t="s">
        <v>820</v>
      </c>
      <c r="D221" t="s">
        <v>100</v>
      </c>
      <c r="E221" t="s">
        <v>123</v>
      </c>
      <c r="F221" t="s">
        <v>818</v>
      </c>
      <c r="G221" t="s">
        <v>345</v>
      </c>
      <c r="H221" t="s">
        <v>563</v>
      </c>
      <c r="I221" t="s">
        <v>207</v>
      </c>
      <c r="J221"/>
      <c r="K221" s="77">
        <v>3.09</v>
      </c>
      <c r="L221" t="s">
        <v>102</v>
      </c>
      <c r="M221" s="78">
        <v>2.7E-2</v>
      </c>
      <c r="N221" s="78">
        <v>5.7299999999999997E-2</v>
      </c>
      <c r="O221" s="77">
        <v>0.33</v>
      </c>
      <c r="P221" s="77">
        <v>91.23</v>
      </c>
      <c r="Q221" s="77">
        <v>0</v>
      </c>
      <c r="R221" s="77">
        <v>3.0105900000000001E-4</v>
      </c>
      <c r="S221" s="78">
        <v>0</v>
      </c>
      <c r="T221" s="78">
        <f t="shared" si="6"/>
        <v>9.1339201890200685E-10</v>
      </c>
      <c r="U221" s="78">
        <f>R221/'סכום נכסי הקרן'!$C$42</f>
        <v>2.2652532155883552E-10</v>
      </c>
    </row>
    <row r="222" spans="2:21">
      <c r="B222" t="s">
        <v>821</v>
      </c>
      <c r="C222" t="s">
        <v>822</v>
      </c>
      <c r="D222" t="s">
        <v>100</v>
      </c>
      <c r="E222" t="s">
        <v>123</v>
      </c>
      <c r="F222" t="s">
        <v>823</v>
      </c>
      <c r="G222" t="s">
        <v>127</v>
      </c>
      <c r="H222" t="s">
        <v>563</v>
      </c>
      <c r="I222" t="s">
        <v>207</v>
      </c>
      <c r="J222"/>
      <c r="K222" s="77">
        <v>0.74</v>
      </c>
      <c r="L222" t="s">
        <v>102</v>
      </c>
      <c r="M222" s="78">
        <v>2.9499999999999998E-2</v>
      </c>
      <c r="N222" s="78">
        <v>5.7599999999999998E-2</v>
      </c>
      <c r="O222" s="77">
        <v>175227.02</v>
      </c>
      <c r="P222" s="77">
        <v>98.74</v>
      </c>
      <c r="Q222" s="77">
        <v>0</v>
      </c>
      <c r="R222" s="77">
        <v>173.019159548</v>
      </c>
      <c r="S222" s="78">
        <v>3.3E-3</v>
      </c>
      <c r="T222" s="78">
        <f t="shared" si="6"/>
        <v>5.2492806874491766E-4</v>
      </c>
      <c r="U222" s="78">
        <f>R222/'סכום נכסי הקרן'!$C$42</f>
        <v>1.3018451782690493E-4</v>
      </c>
    </row>
    <row r="223" spans="2:21">
      <c r="B223" t="s">
        <v>824</v>
      </c>
      <c r="C223" t="s">
        <v>825</v>
      </c>
      <c r="D223" t="s">
        <v>100</v>
      </c>
      <c r="E223" t="s">
        <v>123</v>
      </c>
      <c r="F223" t="s">
        <v>826</v>
      </c>
      <c r="G223" t="s">
        <v>827</v>
      </c>
      <c r="H223" t="s">
        <v>563</v>
      </c>
      <c r="I223" t="s">
        <v>207</v>
      </c>
      <c r="J223"/>
      <c r="K223" s="77">
        <v>5.86</v>
      </c>
      <c r="L223" t="s">
        <v>102</v>
      </c>
      <c r="M223" s="78">
        <v>2.3400000000000001E-2</v>
      </c>
      <c r="N223" s="78">
        <v>5.7200000000000001E-2</v>
      </c>
      <c r="O223" s="77">
        <v>1109787.07</v>
      </c>
      <c r="P223" s="77">
        <v>82.62</v>
      </c>
      <c r="Q223" s="77">
        <v>0</v>
      </c>
      <c r="R223" s="77">
        <v>916.90607723400001</v>
      </c>
      <c r="S223" s="78">
        <v>1.6999999999999999E-3</v>
      </c>
      <c r="T223" s="78">
        <f t="shared" si="6"/>
        <v>2.7818291199674574E-3</v>
      </c>
      <c r="U223" s="78">
        <f>R223/'סכום נכסי הקרן'!$C$42</f>
        <v>6.8990611137578458E-4</v>
      </c>
    </row>
    <row r="224" spans="2:21">
      <c r="B224" t="s">
        <v>828</v>
      </c>
      <c r="C224" t="s">
        <v>829</v>
      </c>
      <c r="D224" t="s">
        <v>100</v>
      </c>
      <c r="E224" t="s">
        <v>123</v>
      </c>
      <c r="F224" t="s">
        <v>826</v>
      </c>
      <c r="G224" t="s">
        <v>827</v>
      </c>
      <c r="H224" t="s">
        <v>563</v>
      </c>
      <c r="I224" t="s">
        <v>207</v>
      </c>
      <c r="J224"/>
      <c r="K224" s="77">
        <v>1.48</v>
      </c>
      <c r="L224" t="s">
        <v>102</v>
      </c>
      <c r="M224" s="78">
        <v>3.3500000000000002E-2</v>
      </c>
      <c r="N224" s="78">
        <v>5.33E-2</v>
      </c>
      <c r="O224" s="77">
        <v>0.03</v>
      </c>
      <c r="P224" s="77">
        <v>97.22</v>
      </c>
      <c r="Q224" s="77">
        <v>0</v>
      </c>
      <c r="R224" s="77">
        <v>2.9166000000000002E-5</v>
      </c>
      <c r="S224" s="78">
        <v>0</v>
      </c>
      <c r="T224" s="78">
        <f t="shared" si="6"/>
        <v>8.8487610811488557E-11</v>
      </c>
      <c r="U224" s="78">
        <f>R224/'סכום נכסי הקרן'!$C$42</f>
        <v>2.1945324765527676E-11</v>
      </c>
    </row>
    <row r="225" spans="2:21">
      <c r="B225" t="s">
        <v>830</v>
      </c>
      <c r="C225" t="s">
        <v>831</v>
      </c>
      <c r="D225" t="s">
        <v>100</v>
      </c>
      <c r="E225" t="s">
        <v>123</v>
      </c>
      <c r="F225" t="s">
        <v>826</v>
      </c>
      <c r="G225" t="s">
        <v>827</v>
      </c>
      <c r="H225" t="s">
        <v>563</v>
      </c>
      <c r="I225" t="s">
        <v>207</v>
      </c>
      <c r="J225"/>
      <c r="K225" s="77">
        <v>3.46</v>
      </c>
      <c r="L225" t="s">
        <v>102</v>
      </c>
      <c r="M225" s="78">
        <v>2.6200000000000001E-2</v>
      </c>
      <c r="N225" s="78">
        <v>5.4699999999999999E-2</v>
      </c>
      <c r="O225" s="77">
        <v>0.06</v>
      </c>
      <c r="P225" s="77">
        <v>91.29</v>
      </c>
      <c r="Q225" s="77">
        <v>0</v>
      </c>
      <c r="R225" s="77">
        <v>5.4774000000000001E-5</v>
      </c>
      <c r="S225" s="78">
        <v>0</v>
      </c>
      <c r="T225" s="78">
        <f t="shared" si="6"/>
        <v>1.6618049765440837E-10</v>
      </c>
      <c r="U225" s="78">
        <f>R225/'סכום נכסי הקרן'!$C$42</f>
        <v>4.1213509521600935E-11</v>
      </c>
    </row>
    <row r="226" spans="2:21">
      <c r="B226" t="s">
        <v>832</v>
      </c>
      <c r="C226" t="s">
        <v>833</v>
      </c>
      <c r="D226" t="s">
        <v>100</v>
      </c>
      <c r="E226" t="s">
        <v>123</v>
      </c>
      <c r="F226" t="s">
        <v>834</v>
      </c>
      <c r="G226" t="s">
        <v>569</v>
      </c>
      <c r="H226" t="s">
        <v>632</v>
      </c>
      <c r="I226" t="s">
        <v>149</v>
      </c>
      <c r="J226"/>
      <c r="K226" s="77">
        <v>1.85</v>
      </c>
      <c r="L226" t="s">
        <v>102</v>
      </c>
      <c r="M226" s="78">
        <v>2.9499999999999998E-2</v>
      </c>
      <c r="N226" s="78">
        <v>6.3100000000000003E-2</v>
      </c>
      <c r="O226" s="77">
        <v>1094403</v>
      </c>
      <c r="P226" s="77">
        <v>94.95</v>
      </c>
      <c r="Q226" s="77">
        <v>0</v>
      </c>
      <c r="R226" s="77">
        <v>1039.1356484999999</v>
      </c>
      <c r="S226" s="78">
        <v>2.8E-3</v>
      </c>
      <c r="T226" s="78">
        <f t="shared" si="6"/>
        <v>3.1526651184533962E-3</v>
      </c>
      <c r="U226" s="78">
        <f>R226/'סכום נכסי הקרן'!$C$42</f>
        <v>7.8187510394876606E-4</v>
      </c>
    </row>
    <row r="227" spans="2:21">
      <c r="B227" t="s">
        <v>835</v>
      </c>
      <c r="C227" t="s">
        <v>836</v>
      </c>
      <c r="D227" t="s">
        <v>100</v>
      </c>
      <c r="E227" t="s">
        <v>123</v>
      </c>
      <c r="F227" t="s">
        <v>834</v>
      </c>
      <c r="G227" t="s">
        <v>569</v>
      </c>
      <c r="H227" t="s">
        <v>632</v>
      </c>
      <c r="I227" t="s">
        <v>149</v>
      </c>
      <c r="J227"/>
      <c r="K227" s="77">
        <v>3.18</v>
      </c>
      <c r="L227" t="s">
        <v>102</v>
      </c>
      <c r="M227" s="78">
        <v>2.5499999999999998E-2</v>
      </c>
      <c r="N227" s="78">
        <v>6.1899999999999997E-2</v>
      </c>
      <c r="O227" s="77">
        <v>99120.6</v>
      </c>
      <c r="P227" s="77">
        <v>89.91</v>
      </c>
      <c r="Q227" s="77">
        <v>0</v>
      </c>
      <c r="R227" s="77">
        <v>89.119331459999998</v>
      </c>
      <c r="S227" s="78">
        <v>2.0000000000000001E-4</v>
      </c>
      <c r="T227" s="78">
        <f t="shared" si="6"/>
        <v>2.7038183905960802E-4</v>
      </c>
      <c r="U227" s="78">
        <f>R227/'סכום נכסי הקרן'!$C$42</f>
        <v>6.7055910024563112E-5</v>
      </c>
    </row>
    <row r="228" spans="2:21">
      <c r="B228" t="s">
        <v>837</v>
      </c>
      <c r="C228" t="s">
        <v>838</v>
      </c>
      <c r="D228" t="s">
        <v>100</v>
      </c>
      <c r="E228" t="s">
        <v>123</v>
      </c>
      <c r="F228" t="s">
        <v>839</v>
      </c>
      <c r="G228" t="s">
        <v>687</v>
      </c>
      <c r="H228" t="s">
        <v>632</v>
      </c>
      <c r="I228" t="s">
        <v>149</v>
      </c>
      <c r="J228"/>
      <c r="K228" s="77">
        <v>2.46</v>
      </c>
      <c r="L228" t="s">
        <v>102</v>
      </c>
      <c r="M228" s="78">
        <v>3.4500000000000003E-2</v>
      </c>
      <c r="N228" s="78">
        <v>5.9299999999999999E-2</v>
      </c>
      <c r="O228" s="77">
        <v>0.01</v>
      </c>
      <c r="P228" s="77">
        <v>94.64</v>
      </c>
      <c r="Q228" s="77">
        <v>0</v>
      </c>
      <c r="R228" s="77">
        <v>9.4639999999999995E-6</v>
      </c>
      <c r="S228" s="78">
        <v>0</v>
      </c>
      <c r="T228" s="78">
        <f t="shared" si="6"/>
        <v>2.8713116255911938E-11</v>
      </c>
      <c r="U228" s="78">
        <f>R228/'סכום נכסי הקרן'!$C$42</f>
        <v>7.1209817452154533E-12</v>
      </c>
    </row>
    <row r="229" spans="2:21">
      <c r="B229" t="s">
        <v>840</v>
      </c>
      <c r="C229" t="s">
        <v>841</v>
      </c>
      <c r="D229" t="s">
        <v>100</v>
      </c>
      <c r="E229" t="s">
        <v>123</v>
      </c>
      <c r="F229" t="s">
        <v>839</v>
      </c>
      <c r="G229" t="s">
        <v>687</v>
      </c>
      <c r="H229" t="s">
        <v>632</v>
      </c>
      <c r="I229" t="s">
        <v>149</v>
      </c>
      <c r="J229"/>
      <c r="K229" s="77">
        <v>4.84</v>
      </c>
      <c r="L229" t="s">
        <v>102</v>
      </c>
      <c r="M229" s="78">
        <v>7.4999999999999997E-3</v>
      </c>
      <c r="N229" s="78">
        <v>5.16E-2</v>
      </c>
      <c r="O229" s="77">
        <v>1256764.8799999999</v>
      </c>
      <c r="P229" s="77">
        <v>81.3</v>
      </c>
      <c r="Q229" s="77">
        <v>0</v>
      </c>
      <c r="R229" s="77">
        <v>1021.7498474400001</v>
      </c>
      <c r="S229" s="78">
        <v>2.3999999999999998E-3</v>
      </c>
      <c r="T229" s="78">
        <f t="shared" si="6"/>
        <v>3.0999178100174357E-3</v>
      </c>
      <c r="U229" s="78">
        <f>R229/'סכום נכסי הקרן'!$C$42</f>
        <v>7.6879353463619137E-4</v>
      </c>
    </row>
    <row r="230" spans="2:21">
      <c r="B230" t="s">
        <v>842</v>
      </c>
      <c r="C230" t="s">
        <v>843</v>
      </c>
      <c r="D230" t="s">
        <v>100</v>
      </c>
      <c r="E230" t="s">
        <v>123</v>
      </c>
      <c r="F230" t="s">
        <v>844</v>
      </c>
      <c r="G230" t="s">
        <v>687</v>
      </c>
      <c r="H230" t="s">
        <v>632</v>
      </c>
      <c r="I230" t="s">
        <v>149</v>
      </c>
      <c r="J230"/>
      <c r="K230" s="77">
        <v>3.3</v>
      </c>
      <c r="L230" t="s">
        <v>102</v>
      </c>
      <c r="M230" s="78">
        <v>2.0500000000000001E-2</v>
      </c>
      <c r="N230" s="78">
        <v>5.6800000000000003E-2</v>
      </c>
      <c r="O230" s="77">
        <v>16660.72</v>
      </c>
      <c r="P230" s="77">
        <v>89.02</v>
      </c>
      <c r="Q230" s="77">
        <v>0</v>
      </c>
      <c r="R230" s="77">
        <v>14.831372944</v>
      </c>
      <c r="S230" s="78">
        <v>0</v>
      </c>
      <c r="T230" s="78">
        <f t="shared" si="6"/>
        <v>4.4997351603535393E-5</v>
      </c>
      <c r="U230" s="78">
        <f>R230/'סכום נכסי הקרן'!$C$42</f>
        <v>1.1159545223024766E-5</v>
      </c>
    </row>
    <row r="231" spans="2:21">
      <c r="B231" t="s">
        <v>845</v>
      </c>
      <c r="C231" t="s">
        <v>846</v>
      </c>
      <c r="D231" t="s">
        <v>100</v>
      </c>
      <c r="E231" t="s">
        <v>123</v>
      </c>
      <c r="F231" t="s">
        <v>844</v>
      </c>
      <c r="G231" t="s">
        <v>687</v>
      </c>
      <c r="H231" t="s">
        <v>632</v>
      </c>
      <c r="I231" t="s">
        <v>149</v>
      </c>
      <c r="J231"/>
      <c r="K231" s="77">
        <v>3.82</v>
      </c>
      <c r="L231" t="s">
        <v>102</v>
      </c>
      <c r="M231" s="78">
        <v>2.5000000000000001E-3</v>
      </c>
      <c r="N231" s="78">
        <v>5.8400000000000001E-2</v>
      </c>
      <c r="O231" s="77">
        <v>741135.75</v>
      </c>
      <c r="P231" s="77">
        <v>81.3</v>
      </c>
      <c r="Q231" s="77">
        <v>0</v>
      </c>
      <c r="R231" s="77">
        <v>602.54336475000002</v>
      </c>
      <c r="S231" s="78">
        <v>1.2999999999999999E-3</v>
      </c>
      <c r="T231" s="78">
        <f t="shared" si="6"/>
        <v>1.8280745648029484E-3</v>
      </c>
      <c r="U231" s="78">
        <f>R231/'סכום נכסי הקרן'!$C$42</f>
        <v>4.533706996075071E-4</v>
      </c>
    </row>
    <row r="232" spans="2:21">
      <c r="B232" t="s">
        <v>847</v>
      </c>
      <c r="C232" t="s">
        <v>848</v>
      </c>
      <c r="D232" t="s">
        <v>100</v>
      </c>
      <c r="E232" t="s">
        <v>123</v>
      </c>
      <c r="F232" t="s">
        <v>849</v>
      </c>
      <c r="G232" t="s">
        <v>569</v>
      </c>
      <c r="H232" t="s">
        <v>632</v>
      </c>
      <c r="I232" t="s">
        <v>149</v>
      </c>
      <c r="J232"/>
      <c r="K232" s="77">
        <v>2.62</v>
      </c>
      <c r="L232" t="s">
        <v>102</v>
      </c>
      <c r="M232" s="78">
        <v>2.4E-2</v>
      </c>
      <c r="N232" s="78">
        <v>6.0400000000000002E-2</v>
      </c>
      <c r="O232" s="77">
        <v>0.48</v>
      </c>
      <c r="P232" s="77">
        <v>91.2</v>
      </c>
      <c r="Q232" s="77">
        <v>0</v>
      </c>
      <c r="R232" s="77">
        <v>4.3775999999999998E-4</v>
      </c>
      <c r="S232" s="78">
        <v>0</v>
      </c>
      <c r="T232" s="78">
        <f t="shared" si="6"/>
        <v>1.3281333233503815E-9</v>
      </c>
      <c r="U232" s="78">
        <f>R232/'סכום נכסי הקרן'!$C$42</f>
        <v>3.2938302713287372E-10</v>
      </c>
    </row>
    <row r="233" spans="2:21">
      <c r="B233" t="s">
        <v>850</v>
      </c>
      <c r="C233" t="s">
        <v>851</v>
      </c>
      <c r="D233" t="s">
        <v>100</v>
      </c>
      <c r="E233" t="s">
        <v>123</v>
      </c>
      <c r="F233" t="s">
        <v>852</v>
      </c>
      <c r="G233" t="s">
        <v>451</v>
      </c>
      <c r="H233" t="s">
        <v>632</v>
      </c>
      <c r="I233" t="s">
        <v>149</v>
      </c>
      <c r="J233"/>
      <c r="K233" s="77">
        <v>2.08</v>
      </c>
      <c r="L233" t="s">
        <v>102</v>
      </c>
      <c r="M233" s="78">
        <v>3.27E-2</v>
      </c>
      <c r="N233" s="78">
        <v>5.7099999999999998E-2</v>
      </c>
      <c r="O233" s="77">
        <v>445307.06</v>
      </c>
      <c r="P233" s="77">
        <v>96.6</v>
      </c>
      <c r="Q233" s="77">
        <v>0</v>
      </c>
      <c r="R233" s="77">
        <v>430.16661995999999</v>
      </c>
      <c r="S233" s="78">
        <v>1.4E-3</v>
      </c>
      <c r="T233" s="78">
        <f t="shared" si="6"/>
        <v>1.3050955376504828E-3</v>
      </c>
      <c r="U233" s="78">
        <f>R233/'סכום נכסי הקרן'!$C$42</f>
        <v>3.2366955284617428E-4</v>
      </c>
    </row>
    <row r="234" spans="2:21">
      <c r="B234" t="s">
        <v>853</v>
      </c>
      <c r="C234" t="s">
        <v>854</v>
      </c>
      <c r="D234" t="s">
        <v>100</v>
      </c>
      <c r="E234" t="s">
        <v>123</v>
      </c>
      <c r="F234" t="s">
        <v>643</v>
      </c>
      <c r="G234" t="s">
        <v>569</v>
      </c>
      <c r="H234" t="s">
        <v>644</v>
      </c>
      <c r="I234" t="s">
        <v>207</v>
      </c>
      <c r="J234"/>
      <c r="K234" s="77">
        <v>2.56</v>
      </c>
      <c r="L234" t="s">
        <v>102</v>
      </c>
      <c r="M234" s="78">
        <v>4.2999999999999997E-2</v>
      </c>
      <c r="N234" s="78">
        <v>6.0999999999999999E-2</v>
      </c>
      <c r="O234" s="77">
        <v>780408.95</v>
      </c>
      <c r="P234" s="77">
        <v>96.61</v>
      </c>
      <c r="Q234" s="77">
        <v>0</v>
      </c>
      <c r="R234" s="77">
        <v>753.95308659499995</v>
      </c>
      <c r="S234" s="78">
        <v>5.9999999999999995E-4</v>
      </c>
      <c r="T234" s="78">
        <f t="shared" si="6"/>
        <v>2.2874411059706124E-3</v>
      </c>
      <c r="U234" s="78">
        <f>R234/'סכום נכסי הקרן'!$C$42</f>
        <v>5.6729566424258671E-4</v>
      </c>
    </row>
    <row r="235" spans="2:21">
      <c r="B235" t="s">
        <v>855</v>
      </c>
      <c r="C235" t="s">
        <v>856</v>
      </c>
      <c r="D235" t="s">
        <v>100</v>
      </c>
      <c r="E235" t="s">
        <v>123</v>
      </c>
      <c r="F235" t="s">
        <v>857</v>
      </c>
      <c r="G235" t="s">
        <v>631</v>
      </c>
      <c r="H235" t="s">
        <v>632</v>
      </c>
      <c r="I235" t="s">
        <v>149</v>
      </c>
      <c r="J235"/>
      <c r="K235" s="77">
        <v>1.1100000000000001</v>
      </c>
      <c r="L235" t="s">
        <v>102</v>
      </c>
      <c r="M235" s="78">
        <v>3.5000000000000003E-2</v>
      </c>
      <c r="N235" s="78">
        <v>6.0699999999999997E-2</v>
      </c>
      <c r="O235" s="77">
        <v>395582.27</v>
      </c>
      <c r="P235" s="77">
        <v>97.76</v>
      </c>
      <c r="Q235" s="77">
        <v>0</v>
      </c>
      <c r="R235" s="77">
        <v>386.72122715199998</v>
      </c>
      <c r="S235" s="78">
        <v>1.6999999999999999E-3</v>
      </c>
      <c r="T235" s="78">
        <f t="shared" si="6"/>
        <v>1.1732852444890432E-3</v>
      </c>
      <c r="U235" s="78">
        <f>R235/'סכום נכסי הקרן'!$C$42</f>
        <v>2.9098000835130081E-4</v>
      </c>
    </row>
    <row r="236" spans="2:21">
      <c r="B236" t="s">
        <v>858</v>
      </c>
      <c r="C236" t="s">
        <v>859</v>
      </c>
      <c r="D236" t="s">
        <v>100</v>
      </c>
      <c r="E236" t="s">
        <v>123</v>
      </c>
      <c r="F236" t="s">
        <v>857</v>
      </c>
      <c r="G236" t="s">
        <v>631</v>
      </c>
      <c r="H236" t="s">
        <v>632</v>
      </c>
      <c r="I236" t="s">
        <v>149</v>
      </c>
      <c r="J236"/>
      <c r="K236" s="77">
        <v>2.16</v>
      </c>
      <c r="L236" t="s">
        <v>102</v>
      </c>
      <c r="M236" s="78">
        <v>4.99E-2</v>
      </c>
      <c r="N236" s="78">
        <v>5.8299999999999998E-2</v>
      </c>
      <c r="O236" s="77">
        <v>262603.84999999998</v>
      </c>
      <c r="P236" s="77">
        <v>98.22</v>
      </c>
      <c r="Q236" s="77">
        <v>32.599310000000003</v>
      </c>
      <c r="R236" s="77">
        <v>290.52881146999999</v>
      </c>
      <c r="S236" s="78">
        <v>1.1999999999999999E-3</v>
      </c>
      <c r="T236" s="78">
        <f t="shared" si="6"/>
        <v>8.8144416097105159E-4</v>
      </c>
      <c r="U236" s="78">
        <f>R236/'סכום נכסי הקרן'!$C$42</f>
        <v>2.1860210935513652E-4</v>
      </c>
    </row>
    <row r="237" spans="2:21">
      <c r="B237" t="s">
        <v>860</v>
      </c>
      <c r="C237" t="s">
        <v>861</v>
      </c>
      <c r="D237" t="s">
        <v>100</v>
      </c>
      <c r="E237" t="s">
        <v>123</v>
      </c>
      <c r="F237" t="s">
        <v>857</v>
      </c>
      <c r="G237" t="s">
        <v>631</v>
      </c>
      <c r="H237" t="s">
        <v>632</v>
      </c>
      <c r="I237" t="s">
        <v>149</v>
      </c>
      <c r="J237"/>
      <c r="K237" s="77">
        <v>2.62</v>
      </c>
      <c r="L237" t="s">
        <v>102</v>
      </c>
      <c r="M237" s="78">
        <v>2.6499999999999999E-2</v>
      </c>
      <c r="N237" s="78">
        <v>6.3700000000000007E-2</v>
      </c>
      <c r="O237" s="77">
        <v>324395.93</v>
      </c>
      <c r="P237" s="77">
        <v>91.15</v>
      </c>
      <c r="Q237" s="77">
        <v>0</v>
      </c>
      <c r="R237" s="77">
        <v>295.68689019499999</v>
      </c>
      <c r="S237" s="78">
        <v>5.0000000000000001E-4</v>
      </c>
      <c r="T237" s="78">
        <f t="shared" si="6"/>
        <v>8.9709341224832029E-4</v>
      </c>
      <c r="U237" s="78">
        <f>R237/'סכום נכסי הקרן'!$C$42</f>
        <v>2.2248319393259946E-4</v>
      </c>
    </row>
    <row r="238" spans="2:21">
      <c r="B238" t="s">
        <v>862</v>
      </c>
      <c r="C238" t="s">
        <v>863</v>
      </c>
      <c r="D238" t="s">
        <v>100</v>
      </c>
      <c r="E238" t="s">
        <v>123</v>
      </c>
      <c r="F238" t="s">
        <v>864</v>
      </c>
      <c r="G238" t="s">
        <v>569</v>
      </c>
      <c r="H238" t="s">
        <v>644</v>
      </c>
      <c r="I238" t="s">
        <v>207</v>
      </c>
      <c r="J238"/>
      <c r="K238" s="77">
        <v>3.68</v>
      </c>
      <c r="L238" t="s">
        <v>102</v>
      </c>
      <c r="M238" s="78">
        <v>5.3400000000000003E-2</v>
      </c>
      <c r="N238" s="78">
        <v>6.2799999999999995E-2</v>
      </c>
      <c r="O238" s="77">
        <v>1225456.82</v>
      </c>
      <c r="P238" s="77">
        <v>98.56</v>
      </c>
      <c r="Q238" s="77">
        <v>0</v>
      </c>
      <c r="R238" s="77">
        <v>1207.8102417919999</v>
      </c>
      <c r="S238" s="78">
        <v>3.0999999999999999E-3</v>
      </c>
      <c r="T238" s="78">
        <f t="shared" si="6"/>
        <v>3.6644120760412941E-3</v>
      </c>
      <c r="U238" s="78">
        <f>R238/'סכום נכסי הקרן'!$C$42</f>
        <v>9.0879064702927882E-4</v>
      </c>
    </row>
    <row r="239" spans="2:21">
      <c r="B239" t="s">
        <v>865</v>
      </c>
      <c r="C239" t="s">
        <v>866</v>
      </c>
      <c r="D239" t="s">
        <v>100</v>
      </c>
      <c r="E239" t="s">
        <v>123</v>
      </c>
      <c r="F239" t="s">
        <v>658</v>
      </c>
      <c r="G239" t="s">
        <v>345</v>
      </c>
      <c r="H239" t="s">
        <v>659</v>
      </c>
      <c r="I239" t="s">
        <v>207</v>
      </c>
      <c r="J239"/>
      <c r="K239" s="77">
        <v>3.76</v>
      </c>
      <c r="L239" t="s">
        <v>102</v>
      </c>
      <c r="M239" s="78">
        <v>2.5000000000000001E-2</v>
      </c>
      <c r="N239" s="78">
        <v>6.3500000000000001E-2</v>
      </c>
      <c r="O239" s="77">
        <v>178038.22</v>
      </c>
      <c r="P239" s="77">
        <v>86.77</v>
      </c>
      <c r="Q239" s="77">
        <v>0</v>
      </c>
      <c r="R239" s="77">
        <v>154.48376349399999</v>
      </c>
      <c r="S239" s="78">
        <v>2.0000000000000001E-4</v>
      </c>
      <c r="T239" s="78">
        <f t="shared" si="6"/>
        <v>4.6869296923647791E-4</v>
      </c>
      <c r="U239" s="78">
        <f>R239/'סכום נכסי הקרן'!$C$42</f>
        <v>1.1623796066916266E-4</v>
      </c>
    </row>
    <row r="240" spans="2:21">
      <c r="B240" t="s">
        <v>867</v>
      </c>
      <c r="C240" t="s">
        <v>868</v>
      </c>
      <c r="D240" t="s">
        <v>100</v>
      </c>
      <c r="E240" t="s">
        <v>123</v>
      </c>
      <c r="F240" t="s">
        <v>662</v>
      </c>
      <c r="G240" t="s">
        <v>663</v>
      </c>
      <c r="H240" t="s">
        <v>664</v>
      </c>
      <c r="I240" t="s">
        <v>149</v>
      </c>
      <c r="J240"/>
      <c r="K240" s="77">
        <v>1.66</v>
      </c>
      <c r="L240" t="s">
        <v>102</v>
      </c>
      <c r="M240" s="78">
        <v>3.7499999999999999E-2</v>
      </c>
      <c r="N240" s="78">
        <v>6.3200000000000006E-2</v>
      </c>
      <c r="O240" s="77">
        <v>220852.31</v>
      </c>
      <c r="P240" s="77">
        <v>97.06</v>
      </c>
      <c r="Q240" s="77">
        <v>0</v>
      </c>
      <c r="R240" s="77">
        <v>214.359252086</v>
      </c>
      <c r="S240" s="78">
        <v>5.9999999999999995E-4</v>
      </c>
      <c r="T240" s="78">
        <f t="shared" si="6"/>
        <v>6.5035102764958289E-4</v>
      </c>
      <c r="U240" s="78">
        <f>R240/'סכום נכסי הקרן'!$C$42</f>
        <v>1.6128997474877893E-4</v>
      </c>
    </row>
    <row r="241" spans="2:21">
      <c r="B241" t="s">
        <v>869</v>
      </c>
      <c r="C241" t="s">
        <v>870</v>
      </c>
      <c r="D241" t="s">
        <v>100</v>
      </c>
      <c r="E241" t="s">
        <v>123</v>
      </c>
      <c r="F241" t="s">
        <v>662</v>
      </c>
      <c r="G241" t="s">
        <v>663</v>
      </c>
      <c r="H241" t="s">
        <v>664</v>
      </c>
      <c r="I241" t="s">
        <v>149</v>
      </c>
      <c r="J241"/>
      <c r="K241" s="77">
        <v>3.74</v>
      </c>
      <c r="L241" t="s">
        <v>102</v>
      </c>
      <c r="M241" s="78">
        <v>2.6599999999999999E-2</v>
      </c>
      <c r="N241" s="78">
        <v>6.8099999999999994E-2</v>
      </c>
      <c r="O241" s="77">
        <v>2664663.09</v>
      </c>
      <c r="P241" s="77">
        <v>86.05</v>
      </c>
      <c r="Q241" s="77">
        <v>0</v>
      </c>
      <c r="R241" s="77">
        <v>2292.9425889449999</v>
      </c>
      <c r="S241" s="78">
        <v>3.2000000000000002E-3</v>
      </c>
      <c r="T241" s="78">
        <f t="shared" si="6"/>
        <v>6.956627971735998E-3</v>
      </c>
      <c r="U241" s="78">
        <f>R241/'סכום נכסי הקרן'!$C$42</f>
        <v>1.7252749702773042E-3</v>
      </c>
    </row>
    <row r="242" spans="2:21">
      <c r="B242" t="s">
        <v>871</v>
      </c>
      <c r="C242" t="s">
        <v>872</v>
      </c>
      <c r="D242" t="s">
        <v>100</v>
      </c>
      <c r="E242" t="s">
        <v>123</v>
      </c>
      <c r="F242" t="s">
        <v>873</v>
      </c>
      <c r="G242" t="s">
        <v>569</v>
      </c>
      <c r="H242" t="s">
        <v>664</v>
      </c>
      <c r="I242" t="s">
        <v>149</v>
      </c>
      <c r="J242"/>
      <c r="K242" s="77">
        <v>3.12</v>
      </c>
      <c r="L242" t="s">
        <v>102</v>
      </c>
      <c r="M242" s="78">
        <v>4.53E-2</v>
      </c>
      <c r="N242" s="78">
        <v>6.7400000000000002E-2</v>
      </c>
      <c r="O242" s="77">
        <v>2369419.71</v>
      </c>
      <c r="P242" s="77">
        <v>95.03</v>
      </c>
      <c r="Q242" s="77">
        <v>0</v>
      </c>
      <c r="R242" s="77">
        <v>2251.659550413</v>
      </c>
      <c r="S242" s="78">
        <v>3.3999999999999998E-3</v>
      </c>
      <c r="T242" s="78">
        <f t="shared" si="6"/>
        <v>6.8313781107082507E-3</v>
      </c>
      <c r="U242" s="78">
        <f>R242/'סכום נכסי הקרן'!$C$42</f>
        <v>1.6942124424060661E-3</v>
      </c>
    </row>
    <row r="243" spans="2:21">
      <c r="B243" t="s">
        <v>874</v>
      </c>
      <c r="C243" t="s">
        <v>875</v>
      </c>
      <c r="D243" t="s">
        <v>100</v>
      </c>
      <c r="E243" t="s">
        <v>123</v>
      </c>
      <c r="F243" t="s">
        <v>649</v>
      </c>
      <c r="G243" t="s">
        <v>631</v>
      </c>
      <c r="H243" t="s">
        <v>664</v>
      </c>
      <c r="I243" t="s">
        <v>149</v>
      </c>
      <c r="J243"/>
      <c r="K243" s="77">
        <v>4.66</v>
      </c>
      <c r="L243" t="s">
        <v>102</v>
      </c>
      <c r="M243" s="78">
        <v>5.5E-2</v>
      </c>
      <c r="N243" s="78">
        <v>7.1900000000000006E-2</v>
      </c>
      <c r="O243" s="77">
        <v>847676.3</v>
      </c>
      <c r="P243" s="77">
        <v>93.5</v>
      </c>
      <c r="Q243" s="77">
        <v>0</v>
      </c>
      <c r="R243" s="77">
        <v>792.57734049999999</v>
      </c>
      <c r="S243" s="78">
        <v>1.9E-3</v>
      </c>
      <c r="T243" s="78">
        <f t="shared" si="6"/>
        <v>2.4046243997863487E-3</v>
      </c>
      <c r="U243" s="78">
        <f>R243/'סכום נכסי הקרן'!$C$42</f>
        <v>5.9635764722864681E-4</v>
      </c>
    </row>
    <row r="244" spans="2:21">
      <c r="B244" t="s">
        <v>876</v>
      </c>
      <c r="C244" t="s">
        <v>877</v>
      </c>
      <c r="D244" t="s">
        <v>100</v>
      </c>
      <c r="E244" t="s">
        <v>123</v>
      </c>
      <c r="F244" t="s">
        <v>878</v>
      </c>
      <c r="G244" t="s">
        <v>569</v>
      </c>
      <c r="H244" t="s">
        <v>664</v>
      </c>
      <c r="I244" t="s">
        <v>149</v>
      </c>
      <c r="J244"/>
      <c r="K244" s="77">
        <v>3.17</v>
      </c>
      <c r="L244" t="s">
        <v>102</v>
      </c>
      <c r="M244" s="78">
        <v>2.5000000000000001E-2</v>
      </c>
      <c r="N244" s="78">
        <v>6.6299999999999998E-2</v>
      </c>
      <c r="O244" s="77">
        <v>847676.3</v>
      </c>
      <c r="P244" s="77">
        <v>88.69</v>
      </c>
      <c r="Q244" s="77">
        <v>0</v>
      </c>
      <c r="R244" s="77">
        <v>751.80411046999996</v>
      </c>
      <c r="S244" s="78">
        <v>4.0000000000000001E-3</v>
      </c>
      <c r="T244" s="78">
        <f t="shared" si="6"/>
        <v>2.280921262214452E-3</v>
      </c>
      <c r="U244" s="78">
        <f>R244/'סכום נכסי הקרן'!$C$42</f>
        <v>5.6567871371880944E-4</v>
      </c>
    </row>
    <row r="245" spans="2:21">
      <c r="B245" t="s">
        <v>879</v>
      </c>
      <c r="C245" t="s">
        <v>880</v>
      </c>
      <c r="D245" t="s">
        <v>100</v>
      </c>
      <c r="E245" t="s">
        <v>123</v>
      </c>
      <c r="F245" t="s">
        <v>881</v>
      </c>
      <c r="G245" t="s">
        <v>345</v>
      </c>
      <c r="H245" t="s">
        <v>664</v>
      </c>
      <c r="I245" t="s">
        <v>149</v>
      </c>
      <c r="J245"/>
      <c r="K245" s="77">
        <v>5.01</v>
      </c>
      <c r="L245" t="s">
        <v>102</v>
      </c>
      <c r="M245" s="78">
        <v>6.7699999999999996E-2</v>
      </c>
      <c r="N245" s="78">
        <v>6.7299999999999999E-2</v>
      </c>
      <c r="O245" s="77">
        <v>1132444.68</v>
      </c>
      <c r="P245" s="77">
        <v>101.88</v>
      </c>
      <c r="Q245" s="77">
        <v>0</v>
      </c>
      <c r="R245" s="77">
        <v>1153.7346399840001</v>
      </c>
      <c r="S245" s="78">
        <v>0</v>
      </c>
      <c r="T245" s="78">
        <f t="shared" si="6"/>
        <v>3.500350469815438E-3</v>
      </c>
      <c r="U245" s="78">
        <f>R245/'סכום נכסי הקרן'!$C$42</f>
        <v>8.681026320951805E-4</v>
      </c>
    </row>
    <row r="246" spans="2:21">
      <c r="B246" t="s">
        <v>882</v>
      </c>
      <c r="C246" t="s">
        <v>883</v>
      </c>
      <c r="D246" t="s">
        <v>100</v>
      </c>
      <c r="E246" t="s">
        <v>123</v>
      </c>
      <c r="F246" t="s">
        <v>839</v>
      </c>
      <c r="G246" t="s">
        <v>687</v>
      </c>
      <c r="H246" t="s">
        <v>3638</v>
      </c>
      <c r="I246" t="s">
        <v>210</v>
      </c>
      <c r="J246"/>
      <c r="K246" s="77">
        <v>1.32</v>
      </c>
      <c r="L246" t="s">
        <v>102</v>
      </c>
      <c r="M246" s="78">
        <v>4.2500000000000003E-2</v>
      </c>
      <c r="N246" s="78">
        <v>6.1199999999999997E-2</v>
      </c>
      <c r="O246" s="77">
        <v>0.02</v>
      </c>
      <c r="P246" s="77">
        <v>98.05</v>
      </c>
      <c r="Q246" s="77">
        <v>0</v>
      </c>
      <c r="R246" s="77">
        <v>1.961E-5</v>
      </c>
      <c r="S246" s="78">
        <v>0</v>
      </c>
      <c r="T246" s="78">
        <f t="shared" si="6"/>
        <v>5.9495372968980688E-11</v>
      </c>
      <c r="U246" s="78">
        <f>R246/'סכום נכסי הקרן'!$C$42</f>
        <v>1.4755119613659663E-11</v>
      </c>
    </row>
    <row r="247" spans="2:21">
      <c r="B247" t="s">
        <v>884</v>
      </c>
      <c r="C247" t="s">
        <v>885</v>
      </c>
      <c r="D247" t="s">
        <v>100</v>
      </c>
      <c r="E247" t="s">
        <v>123</v>
      </c>
      <c r="F247" t="s">
        <v>886</v>
      </c>
      <c r="G247" t="s">
        <v>687</v>
      </c>
      <c r="H247" t="s">
        <v>3638</v>
      </c>
      <c r="I247" t="s">
        <v>210</v>
      </c>
      <c r="J247"/>
      <c r="K247" s="77">
        <v>3.59</v>
      </c>
      <c r="L247" t="s">
        <v>102</v>
      </c>
      <c r="M247" s="78">
        <v>6.0499999999999998E-2</v>
      </c>
      <c r="N247" s="78">
        <v>6.1400000000000003E-2</v>
      </c>
      <c r="O247" s="77">
        <v>772690.85</v>
      </c>
      <c r="P247" s="77">
        <v>99.98</v>
      </c>
      <c r="Q247" s="77">
        <v>23.373899999999999</v>
      </c>
      <c r="R247" s="77">
        <v>795.91021182999998</v>
      </c>
      <c r="S247" s="78">
        <v>3.5000000000000001E-3</v>
      </c>
      <c r="T247" s="78">
        <f t="shared" si="6"/>
        <v>2.4147360990640627E-3</v>
      </c>
      <c r="U247" s="78">
        <f>R247/'סכום נכסי הקרן'!$C$42</f>
        <v>5.9886539404818207E-4</v>
      </c>
    </row>
    <row r="248" spans="2:21">
      <c r="B248" t="s">
        <v>887</v>
      </c>
      <c r="C248" t="s">
        <v>888</v>
      </c>
      <c r="D248" t="s">
        <v>100</v>
      </c>
      <c r="E248" t="s">
        <v>123</v>
      </c>
      <c r="F248" t="s">
        <v>886</v>
      </c>
      <c r="G248" t="s">
        <v>687</v>
      </c>
      <c r="H248" t="s">
        <v>3638</v>
      </c>
      <c r="I248" t="s">
        <v>210</v>
      </c>
      <c r="J248"/>
      <c r="K248" s="77">
        <v>1.22</v>
      </c>
      <c r="L248" t="s">
        <v>102</v>
      </c>
      <c r="M248" s="78">
        <v>3.5499999999999997E-2</v>
      </c>
      <c r="N248" s="78">
        <v>7.5700000000000003E-2</v>
      </c>
      <c r="O248" s="77">
        <v>153934.46</v>
      </c>
      <c r="P248" s="77">
        <v>96.33</v>
      </c>
      <c r="Q248" s="77">
        <v>0</v>
      </c>
      <c r="R248" s="77">
        <v>148.28506531799999</v>
      </c>
      <c r="S248" s="78">
        <v>5.0000000000000001E-4</v>
      </c>
      <c r="T248" s="78">
        <f t="shared" si="6"/>
        <v>4.4988655108740806E-4</v>
      </c>
      <c r="U248" s="78">
        <f>R248/'סכום נכסי הקרן'!$C$42</f>
        <v>1.1157388453270913E-4</v>
      </c>
    </row>
    <row r="249" spans="2:21">
      <c r="B249" t="s">
        <v>889</v>
      </c>
      <c r="C249" t="s">
        <v>890</v>
      </c>
      <c r="D249" t="s">
        <v>100</v>
      </c>
      <c r="E249" t="s">
        <v>123</v>
      </c>
      <c r="F249" t="s">
        <v>891</v>
      </c>
      <c r="G249" t="s">
        <v>334</v>
      </c>
      <c r="H249" t="s">
        <v>3638</v>
      </c>
      <c r="I249" t="s">
        <v>210</v>
      </c>
      <c r="J249"/>
      <c r="K249" s="77">
        <v>2.23</v>
      </c>
      <c r="L249" t="s">
        <v>102</v>
      </c>
      <c r="M249" s="78">
        <v>0.01</v>
      </c>
      <c r="N249" s="78">
        <v>7.0699999999999999E-2</v>
      </c>
      <c r="O249" s="77">
        <v>237756.25</v>
      </c>
      <c r="P249" s="77">
        <v>88</v>
      </c>
      <c r="Q249" s="77">
        <v>0</v>
      </c>
      <c r="R249" s="77">
        <v>209.22550000000001</v>
      </c>
      <c r="S249" s="78">
        <v>1.2999999999999999E-3</v>
      </c>
      <c r="T249" s="78">
        <f t="shared" si="6"/>
        <v>6.3477558169920797E-4</v>
      </c>
      <c r="U249" s="78">
        <f>R249/'סכום נכסי הקרן'!$C$42</f>
        <v>1.5742719422375063E-4</v>
      </c>
    </row>
    <row r="250" spans="2:21">
      <c r="B250" s="79" t="s">
        <v>313</v>
      </c>
      <c r="C250" s="16"/>
      <c r="D250" s="16"/>
      <c r="E250" s="16"/>
      <c r="F250" s="16"/>
      <c r="K250" s="81">
        <v>3.41</v>
      </c>
      <c r="N250" s="80">
        <v>5.6800000000000003E-2</v>
      </c>
      <c r="O250" s="81">
        <v>729240.84</v>
      </c>
      <c r="Q250" s="81">
        <v>0</v>
      </c>
      <c r="R250" s="81">
        <v>767.44747131899999</v>
      </c>
      <c r="T250" s="80">
        <f t="shared" si="6"/>
        <v>2.3283821285173386E-3</v>
      </c>
      <c r="U250" s="80">
        <f>R250/'סכום נכסי הקרן'!$C$42</f>
        <v>5.7744922164775566E-4</v>
      </c>
    </row>
    <row r="251" spans="2:21">
      <c r="B251" t="s">
        <v>892</v>
      </c>
      <c r="C251" t="s">
        <v>893</v>
      </c>
      <c r="D251" t="s">
        <v>100</v>
      </c>
      <c r="E251" t="s">
        <v>123</v>
      </c>
      <c r="F251" t="s">
        <v>713</v>
      </c>
      <c r="G251" t="s">
        <v>714</v>
      </c>
      <c r="H251" t="s">
        <v>379</v>
      </c>
      <c r="I251" t="s">
        <v>207</v>
      </c>
      <c r="J251"/>
      <c r="K251" s="77">
        <v>3.66</v>
      </c>
      <c r="L251" t="s">
        <v>102</v>
      </c>
      <c r="M251" s="78">
        <v>3.7699999999999997E-2</v>
      </c>
      <c r="N251" s="78">
        <v>6.6500000000000004E-2</v>
      </c>
      <c r="O251" s="77">
        <v>0.05</v>
      </c>
      <c r="P251" s="77">
        <v>104</v>
      </c>
      <c r="Q251" s="77">
        <v>0</v>
      </c>
      <c r="R251" s="77">
        <v>5.1999999999999997E-5</v>
      </c>
      <c r="S251" s="78">
        <v>0</v>
      </c>
      <c r="T251" s="78">
        <f t="shared" si="6"/>
        <v>1.5776437503248318E-10</v>
      </c>
      <c r="U251" s="78">
        <f>R251/'סכום נכסי הקרן'!$C$42</f>
        <v>3.9126273325359634E-11</v>
      </c>
    </row>
    <row r="252" spans="2:21">
      <c r="B252" t="s">
        <v>894</v>
      </c>
      <c r="C252" t="s">
        <v>895</v>
      </c>
      <c r="D252" t="s">
        <v>100</v>
      </c>
      <c r="E252" t="s">
        <v>123</v>
      </c>
      <c r="F252" t="s">
        <v>713</v>
      </c>
      <c r="G252" t="s">
        <v>714</v>
      </c>
      <c r="H252" t="s">
        <v>379</v>
      </c>
      <c r="I252" t="s">
        <v>207</v>
      </c>
      <c r="J252"/>
      <c r="K252" s="77">
        <v>0.99</v>
      </c>
      <c r="L252" t="s">
        <v>102</v>
      </c>
      <c r="M252" s="78">
        <v>3.49E-2</v>
      </c>
      <c r="N252" s="78">
        <v>7.2700000000000001E-2</v>
      </c>
      <c r="O252" s="77">
        <v>0.03</v>
      </c>
      <c r="P252" s="77">
        <v>104.41</v>
      </c>
      <c r="Q252" s="77">
        <v>0</v>
      </c>
      <c r="R252" s="77">
        <v>3.1322999999999998E-5</v>
      </c>
      <c r="S252" s="78">
        <v>0</v>
      </c>
      <c r="T252" s="78">
        <f t="shared" si="6"/>
        <v>9.5031798445047518E-11</v>
      </c>
      <c r="U252" s="78">
        <f>R252/'סכום נכסי הקרן'!$C$42</f>
        <v>2.3568312680196919E-11</v>
      </c>
    </row>
    <row r="253" spans="2:21">
      <c r="B253" t="s">
        <v>896</v>
      </c>
      <c r="C253" t="s">
        <v>897</v>
      </c>
      <c r="D253" t="s">
        <v>100</v>
      </c>
      <c r="E253" t="s">
        <v>123</v>
      </c>
      <c r="F253" t="s">
        <v>898</v>
      </c>
      <c r="G253" t="s">
        <v>705</v>
      </c>
      <c r="H253" t="s">
        <v>379</v>
      </c>
      <c r="I253" t="s">
        <v>207</v>
      </c>
      <c r="J253"/>
      <c r="K253" s="77">
        <v>3.03</v>
      </c>
      <c r="L253" t="s">
        <v>102</v>
      </c>
      <c r="M253" s="78">
        <v>2.12E-2</v>
      </c>
      <c r="N253" s="78">
        <v>5.6899999999999999E-2</v>
      </c>
      <c r="O253" s="77">
        <v>602826.06000000006</v>
      </c>
      <c r="P253" s="77">
        <v>106.21</v>
      </c>
      <c r="Q253" s="77">
        <v>0</v>
      </c>
      <c r="R253" s="77">
        <v>640.261558326</v>
      </c>
      <c r="S253" s="78">
        <v>4.0000000000000001E-3</v>
      </c>
      <c r="T253" s="78">
        <f t="shared" si="6"/>
        <v>1.9425089347427918E-3</v>
      </c>
      <c r="U253" s="78">
        <f>R253/'סכום נכסי הקרן'!$C$42</f>
        <v>4.8175093713045708E-4</v>
      </c>
    </row>
    <row r="254" spans="2:21">
      <c r="B254" t="s">
        <v>899</v>
      </c>
      <c r="C254" t="s">
        <v>900</v>
      </c>
      <c r="D254" t="s">
        <v>100</v>
      </c>
      <c r="E254" t="s">
        <v>123</v>
      </c>
      <c r="F254" t="s">
        <v>898</v>
      </c>
      <c r="G254" t="s">
        <v>705</v>
      </c>
      <c r="H254" t="s">
        <v>379</v>
      </c>
      <c r="I254" t="s">
        <v>207</v>
      </c>
      <c r="J254"/>
      <c r="K254" s="77">
        <v>5.31</v>
      </c>
      <c r="L254" t="s">
        <v>102</v>
      </c>
      <c r="M254" s="78">
        <v>2.6700000000000002E-2</v>
      </c>
      <c r="N254" s="78">
        <v>5.6500000000000002E-2</v>
      </c>
      <c r="O254" s="77">
        <v>126414.7</v>
      </c>
      <c r="P254" s="77">
        <v>100.61</v>
      </c>
      <c r="Q254" s="77">
        <v>0</v>
      </c>
      <c r="R254" s="77">
        <v>127.18582967</v>
      </c>
      <c r="S254" s="78">
        <v>6.9999999999999999E-4</v>
      </c>
      <c r="T254" s="78">
        <f t="shared" si="6"/>
        <v>3.8587294097837323E-4</v>
      </c>
      <c r="U254" s="78">
        <f>R254/'סכום נכסי הקרן'!$C$42</f>
        <v>9.5698221822712601E-5</v>
      </c>
    </row>
    <row r="255" spans="2:21">
      <c r="B255" s="79" t="s">
        <v>901</v>
      </c>
      <c r="C255" s="16"/>
      <c r="D255" s="16"/>
      <c r="E255" s="16"/>
      <c r="F255" s="16"/>
      <c r="K255" s="81">
        <v>0</v>
      </c>
      <c r="N255" s="80">
        <v>0</v>
      </c>
      <c r="O255" s="81">
        <v>0</v>
      </c>
      <c r="Q255" s="81">
        <v>0</v>
      </c>
      <c r="R255" s="81">
        <v>0</v>
      </c>
      <c r="T255" s="80">
        <f t="shared" si="6"/>
        <v>0</v>
      </c>
      <c r="U255" s="80">
        <f>R255/'סכום נכסי הקרן'!$C$42</f>
        <v>0</v>
      </c>
    </row>
    <row r="256" spans="2:21">
      <c r="B256" t="s">
        <v>209</v>
      </c>
      <c r="C256" t="s">
        <v>209</v>
      </c>
      <c r="D256" s="16"/>
      <c r="E256" s="16"/>
      <c r="F256" s="16"/>
      <c r="G256" t="s">
        <v>209</v>
      </c>
      <c r="H256" t="s">
        <v>209</v>
      </c>
      <c r="K256" s="77">
        <v>0</v>
      </c>
      <c r="L256" t="s">
        <v>209</v>
      </c>
      <c r="M256" s="78">
        <v>0</v>
      </c>
      <c r="N256" s="78">
        <v>0</v>
      </c>
      <c r="O256" s="77">
        <v>0</v>
      </c>
      <c r="P256" s="77">
        <v>0</v>
      </c>
      <c r="R256" s="77">
        <v>0</v>
      </c>
      <c r="S256" s="78">
        <v>0</v>
      </c>
      <c r="T256" s="78">
        <f t="shared" si="6"/>
        <v>0</v>
      </c>
      <c r="U256" s="78">
        <f>R256/'סכום נכסי הקרן'!$C$42</f>
        <v>0</v>
      </c>
    </row>
    <row r="257" spans="2:21">
      <c r="B257" s="79" t="s">
        <v>218</v>
      </c>
      <c r="C257" s="16"/>
      <c r="D257" s="16"/>
      <c r="E257" s="16"/>
      <c r="F257" s="16"/>
      <c r="K257" s="81">
        <v>4.96</v>
      </c>
      <c r="N257" s="80">
        <v>7.7100000000000002E-2</v>
      </c>
      <c r="O257" s="81">
        <v>16272423.130000001</v>
      </c>
      <c r="Q257" s="81">
        <v>0</v>
      </c>
      <c r="R257" s="81">
        <v>59378.958588817288</v>
      </c>
      <c r="T257" s="80">
        <f t="shared" si="6"/>
        <v>0.18015162099700885</v>
      </c>
      <c r="U257" s="80">
        <f>R257/'סכום נכסי הקרן'!$C$42</f>
        <v>4.4678410836947624E-2</v>
      </c>
    </row>
    <row r="258" spans="2:21">
      <c r="B258" s="79" t="s">
        <v>314</v>
      </c>
      <c r="C258" s="16"/>
      <c r="D258" s="16"/>
      <c r="E258" s="16"/>
      <c r="F258" s="16"/>
      <c r="K258" s="81">
        <v>5.19</v>
      </c>
      <c r="N258" s="80">
        <v>7.7399999999999997E-2</v>
      </c>
      <c r="O258" s="81">
        <v>2848392.02</v>
      </c>
      <c r="Q258" s="81">
        <v>0</v>
      </c>
      <c r="R258" s="81">
        <v>10350.069146228168</v>
      </c>
      <c r="T258" s="80">
        <f t="shared" si="6"/>
        <v>3.1401388276878342E-2</v>
      </c>
      <c r="U258" s="80">
        <f>R258/'סכום נכסי הקרן'!$C$42</f>
        <v>7.7876852759941337E-3</v>
      </c>
    </row>
    <row r="259" spans="2:21">
      <c r="B259" t="s">
        <v>902</v>
      </c>
      <c r="C259" t="s">
        <v>903</v>
      </c>
      <c r="D259" t="s">
        <v>123</v>
      </c>
      <c r="E259" t="s">
        <v>904</v>
      </c>
      <c r="F259" t="s">
        <v>344</v>
      </c>
      <c r="G259" t="s">
        <v>345</v>
      </c>
      <c r="H259" t="s">
        <v>905</v>
      </c>
      <c r="I259" t="s">
        <v>211</v>
      </c>
      <c r="J259"/>
      <c r="K259" s="77">
        <v>7.1</v>
      </c>
      <c r="L259" t="s">
        <v>106</v>
      </c>
      <c r="M259" s="78">
        <v>3.7499999999999999E-2</v>
      </c>
      <c r="N259" s="78">
        <v>6.4699999999999994E-2</v>
      </c>
      <c r="O259" s="77">
        <v>110024.57</v>
      </c>
      <c r="P259" s="77">
        <v>82.302999965916612</v>
      </c>
      <c r="Q259" s="77">
        <v>0</v>
      </c>
      <c r="R259" s="77">
        <v>348.54050544515002</v>
      </c>
      <c r="S259" s="78">
        <v>2.0000000000000001E-4</v>
      </c>
      <c r="T259" s="78">
        <f t="shared" si="6"/>
        <v>1.0574475964434595E-3</v>
      </c>
      <c r="U259" s="78">
        <f>R259/'סכום נכסי הקרן'!$C$42</f>
        <v>2.6225175155780651E-4</v>
      </c>
    </row>
    <row r="260" spans="2:21">
      <c r="B260" t="s">
        <v>906</v>
      </c>
      <c r="C260" t="s">
        <v>907</v>
      </c>
      <c r="D260" t="s">
        <v>123</v>
      </c>
      <c r="E260" t="s">
        <v>904</v>
      </c>
      <c r="F260" t="s">
        <v>337</v>
      </c>
      <c r="G260" t="s">
        <v>319</v>
      </c>
      <c r="H260" t="s">
        <v>908</v>
      </c>
      <c r="I260" t="s">
        <v>2883</v>
      </c>
      <c r="J260"/>
      <c r="K260" s="77">
        <v>2.89</v>
      </c>
      <c r="L260" t="s">
        <v>106</v>
      </c>
      <c r="M260" s="78">
        <v>3.2599999999999997E-2</v>
      </c>
      <c r="N260" s="78">
        <v>8.7300000000000003E-2</v>
      </c>
      <c r="O260" s="77">
        <v>330425.23</v>
      </c>
      <c r="P260" s="77">
        <v>85.833791664274898</v>
      </c>
      <c r="Q260" s="77">
        <v>0</v>
      </c>
      <c r="R260" s="77">
        <v>1091.63992206542</v>
      </c>
      <c r="S260" s="78">
        <v>2.9999999999999997E-4</v>
      </c>
      <c r="T260" s="78">
        <f t="shared" si="6"/>
        <v>3.3119594243299932E-3</v>
      </c>
      <c r="U260" s="78">
        <f>R260/'סכום נכסי הקרן'!$C$42</f>
        <v>8.2138080699242148E-4</v>
      </c>
    </row>
    <row r="261" spans="2:21">
      <c r="B261" t="s">
        <v>909</v>
      </c>
      <c r="C261" t="s">
        <v>910</v>
      </c>
      <c r="D261" t="s">
        <v>123</v>
      </c>
      <c r="E261" t="s">
        <v>904</v>
      </c>
      <c r="F261" t="s">
        <v>318</v>
      </c>
      <c r="G261" t="s">
        <v>319</v>
      </c>
      <c r="H261" t="s">
        <v>908</v>
      </c>
      <c r="I261" t="s">
        <v>2883</v>
      </c>
      <c r="J261"/>
      <c r="K261" s="77">
        <v>2.2400000000000002</v>
      </c>
      <c r="L261" t="s">
        <v>106</v>
      </c>
      <c r="M261" s="78">
        <v>3.2800000000000003E-2</v>
      </c>
      <c r="N261" s="78">
        <v>8.3900000000000002E-2</v>
      </c>
      <c r="O261" s="77">
        <v>467713.4</v>
      </c>
      <c r="P261" s="77">
        <v>89.48073610805227</v>
      </c>
      <c r="Q261" s="77">
        <v>0</v>
      </c>
      <c r="R261" s="77">
        <v>1610.8580504114</v>
      </c>
      <c r="S261" s="78">
        <v>5.9999999999999995E-4</v>
      </c>
      <c r="T261" s="78">
        <f t="shared" si="6"/>
        <v>4.8872310305615157E-3</v>
      </c>
      <c r="U261" s="78">
        <f>R261/'סכום נכסי הקרן'!$C$42</f>
        <v>1.2120552378606228E-3</v>
      </c>
    </row>
    <row r="262" spans="2:21">
      <c r="B262" t="s">
        <v>911</v>
      </c>
      <c r="C262" t="s">
        <v>912</v>
      </c>
      <c r="D262" t="s">
        <v>123</v>
      </c>
      <c r="E262" t="s">
        <v>904</v>
      </c>
      <c r="F262" t="s">
        <v>318</v>
      </c>
      <c r="G262" t="s">
        <v>319</v>
      </c>
      <c r="H262" t="s">
        <v>908</v>
      </c>
      <c r="I262" t="s">
        <v>2883</v>
      </c>
      <c r="J262"/>
      <c r="K262" s="77">
        <v>4.17</v>
      </c>
      <c r="L262" t="s">
        <v>106</v>
      </c>
      <c r="M262" s="78">
        <v>7.1300000000000002E-2</v>
      </c>
      <c r="N262" s="78">
        <v>7.5800000000000006E-2</v>
      </c>
      <c r="O262" s="77">
        <v>267152.31</v>
      </c>
      <c r="P262" s="77">
        <v>99.197194452145951</v>
      </c>
      <c r="Q262" s="77">
        <v>0</v>
      </c>
      <c r="R262" s="77">
        <v>1020.01423867485</v>
      </c>
      <c r="S262" s="78">
        <v>5.0000000000000001E-4</v>
      </c>
      <c r="T262" s="78">
        <f t="shared" si="6"/>
        <v>3.0946520940148435E-3</v>
      </c>
      <c r="U262" s="78">
        <f>R262/'סכום נכסי הקרן'!$C$42</f>
        <v>7.6748761342597697E-4</v>
      </c>
    </row>
    <row r="263" spans="2:21">
      <c r="B263" t="s">
        <v>913</v>
      </c>
      <c r="C263" t="s">
        <v>914</v>
      </c>
      <c r="D263" t="s">
        <v>123</v>
      </c>
      <c r="E263" t="s">
        <v>904</v>
      </c>
      <c r="F263" t="s">
        <v>708</v>
      </c>
      <c r="G263" t="s">
        <v>493</v>
      </c>
      <c r="H263" t="s">
        <v>915</v>
      </c>
      <c r="I263" t="s">
        <v>2883</v>
      </c>
      <c r="J263"/>
      <c r="K263" s="77">
        <v>9.4600000000000009</v>
      </c>
      <c r="L263" t="s">
        <v>106</v>
      </c>
      <c r="M263" s="78">
        <v>6.3799999999999996E-2</v>
      </c>
      <c r="N263" s="78">
        <v>6.6500000000000004E-2</v>
      </c>
      <c r="O263" s="77">
        <v>668583.81000000006</v>
      </c>
      <c r="P263" s="77">
        <v>98.190583338848839</v>
      </c>
      <c r="Q263" s="77">
        <v>0</v>
      </c>
      <c r="R263" s="77">
        <v>2526.8159347770402</v>
      </c>
      <c r="S263" s="78">
        <v>1E-3</v>
      </c>
      <c r="T263" s="78">
        <f t="shared" si="6"/>
        <v>7.6661833994657608E-3</v>
      </c>
      <c r="U263" s="78">
        <f>R263/'סכום נכסי הקרן'!$C$42</f>
        <v>1.9012479020569344E-3</v>
      </c>
    </row>
    <row r="264" spans="2:21">
      <c r="B264" t="s">
        <v>916</v>
      </c>
      <c r="C264" t="s">
        <v>917</v>
      </c>
      <c r="D264" t="s">
        <v>123</v>
      </c>
      <c r="E264" t="s">
        <v>904</v>
      </c>
      <c r="F264" t="s">
        <v>918</v>
      </c>
      <c r="G264" t="s">
        <v>319</v>
      </c>
      <c r="H264" t="s">
        <v>915</v>
      </c>
      <c r="I264" t="s">
        <v>211</v>
      </c>
      <c r="J264"/>
      <c r="K264" s="77">
        <v>2.4300000000000002</v>
      </c>
      <c r="L264" t="s">
        <v>106</v>
      </c>
      <c r="M264" s="78">
        <v>3.0800000000000001E-2</v>
      </c>
      <c r="N264" s="78">
        <v>8.6900000000000005E-2</v>
      </c>
      <c r="O264" s="77">
        <v>375278.7</v>
      </c>
      <c r="P264" s="77">
        <v>88.69957501078504</v>
      </c>
      <c r="Q264" s="77">
        <v>0</v>
      </c>
      <c r="R264" s="77">
        <v>1281.2189856110899</v>
      </c>
      <c r="S264" s="78">
        <v>5.9999999999999995E-4</v>
      </c>
      <c r="T264" s="78">
        <f t="shared" si="6"/>
        <v>3.8871290873978017E-3</v>
      </c>
      <c r="U264" s="78">
        <f>R264/'סכום נכסי הקרן'!$C$42</f>
        <v>9.6402546578191388E-4</v>
      </c>
    </row>
    <row r="265" spans="2:21">
      <c r="B265" t="s">
        <v>919</v>
      </c>
      <c r="C265" t="s">
        <v>920</v>
      </c>
      <c r="D265" t="s">
        <v>123</v>
      </c>
      <c r="E265" t="s">
        <v>904</v>
      </c>
      <c r="F265" t="s">
        <v>921</v>
      </c>
      <c r="G265" t="s">
        <v>922</v>
      </c>
      <c r="H265" t="s">
        <v>923</v>
      </c>
      <c r="I265" t="s">
        <v>211</v>
      </c>
      <c r="J265"/>
      <c r="K265" s="77">
        <v>5.33</v>
      </c>
      <c r="L265" t="s">
        <v>106</v>
      </c>
      <c r="M265" s="78">
        <v>8.5000000000000006E-2</v>
      </c>
      <c r="N265" s="78">
        <v>8.4699999999999998E-2</v>
      </c>
      <c r="O265" s="77">
        <v>281212.96000000002</v>
      </c>
      <c r="P265" s="77">
        <v>101.66405554054138</v>
      </c>
      <c r="Q265" s="77">
        <v>0</v>
      </c>
      <c r="R265" s="77">
        <v>1100.4002318903199</v>
      </c>
      <c r="S265" s="78">
        <v>4.0000000000000002E-4</v>
      </c>
      <c r="T265" s="78">
        <f t="shared" si="6"/>
        <v>3.3385375936495366E-3</v>
      </c>
      <c r="U265" s="78">
        <f>R265/'סכום נכסי הקרן'!$C$42</f>
        <v>8.2797231231211124E-4</v>
      </c>
    </row>
    <row r="266" spans="2:21">
      <c r="B266" t="s">
        <v>924</v>
      </c>
      <c r="C266" t="s">
        <v>925</v>
      </c>
      <c r="D266" t="s">
        <v>123</v>
      </c>
      <c r="E266" t="s">
        <v>904</v>
      </c>
      <c r="F266" t="s">
        <v>926</v>
      </c>
      <c r="G266" t="s">
        <v>927</v>
      </c>
      <c r="H266" t="s">
        <v>923</v>
      </c>
      <c r="I266" t="s">
        <v>2883</v>
      </c>
      <c r="J266"/>
      <c r="K266" s="77">
        <v>5.61</v>
      </c>
      <c r="L266" t="s">
        <v>110</v>
      </c>
      <c r="M266" s="78">
        <v>4.3799999999999999E-2</v>
      </c>
      <c r="N266" s="78">
        <v>7.0699999999999999E-2</v>
      </c>
      <c r="O266" s="77">
        <v>70303.240000000005</v>
      </c>
      <c r="P266" s="77">
        <v>86.422236086416504</v>
      </c>
      <c r="Q266" s="77">
        <v>0</v>
      </c>
      <c r="R266" s="77">
        <v>246.52409203962901</v>
      </c>
      <c r="S266" s="78">
        <v>0</v>
      </c>
      <c r="T266" s="78">
        <f t="shared" si="6"/>
        <v>7.4793690982850837E-4</v>
      </c>
      <c r="U266" s="78">
        <f>R266/'סכום נכסי הקרן'!$C$42</f>
        <v>1.8549171166208923E-4</v>
      </c>
    </row>
    <row r="267" spans="2:21">
      <c r="B267" t="s">
        <v>928</v>
      </c>
      <c r="C267" t="s">
        <v>929</v>
      </c>
      <c r="D267" t="s">
        <v>123</v>
      </c>
      <c r="E267" t="s">
        <v>904</v>
      </c>
      <c r="F267" t="s">
        <v>926</v>
      </c>
      <c r="G267" t="s">
        <v>927</v>
      </c>
      <c r="H267" t="s">
        <v>923</v>
      </c>
      <c r="I267" t="s">
        <v>2883</v>
      </c>
      <c r="J267"/>
      <c r="K267" s="77">
        <v>4.82</v>
      </c>
      <c r="L267" t="s">
        <v>110</v>
      </c>
      <c r="M267" s="78">
        <v>7.3800000000000004E-2</v>
      </c>
      <c r="N267" s="78">
        <v>6.93E-2</v>
      </c>
      <c r="O267" s="77">
        <v>144121.64000000001</v>
      </c>
      <c r="P267" s="77">
        <v>101.42931947846277</v>
      </c>
      <c r="Q267" s="77">
        <v>0</v>
      </c>
      <c r="R267" s="77">
        <v>593.13183661650896</v>
      </c>
      <c r="S267" s="78">
        <v>2.0000000000000001E-4</v>
      </c>
      <c r="T267" s="78">
        <f t="shared" si="6"/>
        <v>1.7995206445321629E-3</v>
      </c>
      <c r="U267" s="78">
        <f>R267/'סכום נכסי הקרן'!$C$42</f>
        <v>4.4628919918134779E-4</v>
      </c>
    </row>
    <row r="268" spans="2:21">
      <c r="B268" t="s">
        <v>930</v>
      </c>
      <c r="C268" t="s">
        <v>931</v>
      </c>
      <c r="D268" t="s">
        <v>123</v>
      </c>
      <c r="E268" t="s">
        <v>904</v>
      </c>
      <c r="F268" t="s">
        <v>926</v>
      </c>
      <c r="G268" t="s">
        <v>927</v>
      </c>
      <c r="H268" t="s">
        <v>923</v>
      </c>
      <c r="I268" t="s">
        <v>2883</v>
      </c>
      <c r="J268"/>
      <c r="K268" s="77">
        <v>5.91</v>
      </c>
      <c r="L268" t="s">
        <v>106</v>
      </c>
      <c r="M268" s="78">
        <v>8.1299999999999997E-2</v>
      </c>
      <c r="N268" s="78">
        <v>7.5300000000000006E-2</v>
      </c>
      <c r="O268" s="77">
        <v>133576.16</v>
      </c>
      <c r="P268" s="77">
        <v>103.2658194090922</v>
      </c>
      <c r="Q268" s="77">
        <v>0</v>
      </c>
      <c r="R268" s="77">
        <v>530.92534869676103</v>
      </c>
      <c r="S268" s="78">
        <v>2.9999999999999997E-4</v>
      </c>
      <c r="T268" s="78">
        <f t="shared" ref="T268:T331" si="7">R268/$R$11</f>
        <v>1.6107904966547639E-3</v>
      </c>
      <c r="U268" s="78">
        <f>R268/'סכום נכסי הקרן'!$C$42</f>
        <v>3.9948327516291048E-4</v>
      </c>
    </row>
    <row r="269" spans="2:21">
      <c r="B269" s="79" t="s">
        <v>315</v>
      </c>
      <c r="C269" s="16"/>
      <c r="D269" s="16"/>
      <c r="E269" s="16"/>
      <c r="F269" s="16"/>
      <c r="K269" s="81">
        <v>4.91</v>
      </c>
      <c r="N269" s="80">
        <v>7.7100000000000002E-2</v>
      </c>
      <c r="O269" s="81">
        <v>13424031.109999999</v>
      </c>
      <c r="Q269" s="81">
        <v>0</v>
      </c>
      <c r="R269" s="81">
        <v>49028.889442589119</v>
      </c>
      <c r="T269" s="80">
        <f t="shared" si="7"/>
        <v>0.14875023272013049</v>
      </c>
      <c r="U269" s="80">
        <f>R269/'סכום נכסי הקרן'!$C$42</f>
        <v>3.6890725560953491E-2</v>
      </c>
    </row>
    <row r="270" spans="2:21">
      <c r="B270" t="s">
        <v>932</v>
      </c>
      <c r="C270" t="s">
        <v>933</v>
      </c>
      <c r="D270" t="s">
        <v>123</v>
      </c>
      <c r="E270" t="s">
        <v>904</v>
      </c>
      <c r="F270"/>
      <c r="G270" t="s">
        <v>934</v>
      </c>
      <c r="H270" t="s">
        <v>935</v>
      </c>
      <c r="I270" t="s">
        <v>211</v>
      </c>
      <c r="J270"/>
      <c r="K270" s="77">
        <v>7.28</v>
      </c>
      <c r="L270" t="s">
        <v>110</v>
      </c>
      <c r="M270" s="78">
        <v>4.2500000000000003E-2</v>
      </c>
      <c r="N270" s="78">
        <v>5.57E-2</v>
      </c>
      <c r="O270" s="77">
        <v>140606.48000000001</v>
      </c>
      <c r="P270" s="77">
        <v>90.96119177494522</v>
      </c>
      <c r="Q270" s="77">
        <v>0</v>
      </c>
      <c r="R270" s="77">
        <v>518.94341615364601</v>
      </c>
      <c r="S270" s="78">
        <v>1E-4</v>
      </c>
      <c r="T270" s="78">
        <f t="shared" si="7"/>
        <v>1.5744381485904193E-3</v>
      </c>
      <c r="U270" s="78">
        <f>R270/'סכום נכסי הקרן'!$C$42</f>
        <v>3.9046772963121935E-4</v>
      </c>
    </row>
    <row r="271" spans="2:21">
      <c r="B271" t="s">
        <v>936</v>
      </c>
      <c r="C271" t="s">
        <v>937</v>
      </c>
      <c r="D271" t="s">
        <v>123</v>
      </c>
      <c r="E271" t="s">
        <v>904</v>
      </c>
      <c r="F271"/>
      <c r="G271" t="s">
        <v>934</v>
      </c>
      <c r="H271" t="s">
        <v>938</v>
      </c>
      <c r="I271" t="s">
        <v>211</v>
      </c>
      <c r="J271"/>
      <c r="K271" s="77">
        <v>0.94</v>
      </c>
      <c r="L271" t="s">
        <v>106</v>
      </c>
      <c r="M271" s="78">
        <v>4.4999999999999998E-2</v>
      </c>
      <c r="N271" s="78">
        <v>8.7599999999999997E-2</v>
      </c>
      <c r="O271" s="77">
        <v>91.39</v>
      </c>
      <c r="P271" s="77">
        <v>91.944495896706428</v>
      </c>
      <c r="Q271" s="77">
        <v>0</v>
      </c>
      <c r="R271" s="77">
        <v>0.32342405990520001</v>
      </c>
      <c r="S271" s="78">
        <v>0</v>
      </c>
      <c r="T271" s="78">
        <f t="shared" si="7"/>
        <v>9.8124605156562096E-7</v>
      </c>
      <c r="U271" s="78">
        <f>R271/'סכום נכסי הקרן'!$C$42</f>
        <v>2.4335342630477585E-7</v>
      </c>
    </row>
    <row r="272" spans="2:21">
      <c r="B272" t="s">
        <v>939</v>
      </c>
      <c r="C272" t="s">
        <v>940</v>
      </c>
      <c r="D272" t="s">
        <v>123</v>
      </c>
      <c r="E272" t="s">
        <v>904</v>
      </c>
      <c r="F272"/>
      <c r="G272" t="s">
        <v>934</v>
      </c>
      <c r="H272" t="s">
        <v>941</v>
      </c>
      <c r="I272" t="s">
        <v>306</v>
      </c>
      <c r="J272"/>
      <c r="K272" s="77">
        <v>6.63</v>
      </c>
      <c r="L272" t="s">
        <v>106</v>
      </c>
      <c r="M272" s="78">
        <v>0.03</v>
      </c>
      <c r="N272" s="78">
        <v>7.0999999999999994E-2</v>
      </c>
      <c r="O272" s="77">
        <v>260121.99</v>
      </c>
      <c r="P272" s="77">
        <v>77.450000012494186</v>
      </c>
      <c r="Q272" s="77">
        <v>0</v>
      </c>
      <c r="R272" s="77">
        <v>775.43678847558795</v>
      </c>
      <c r="S272" s="78">
        <v>1E-4</v>
      </c>
      <c r="T272" s="78">
        <f t="shared" si="7"/>
        <v>2.3526211598278268E-3</v>
      </c>
      <c r="U272" s="78">
        <f>R272/'סכום נכסי הקרן'!$C$42</f>
        <v>5.8346061023913348E-4</v>
      </c>
    </row>
    <row r="273" spans="2:21">
      <c r="B273" t="s">
        <v>942</v>
      </c>
      <c r="C273" t="s">
        <v>943</v>
      </c>
      <c r="D273" t="s">
        <v>123</v>
      </c>
      <c r="E273" t="s">
        <v>904</v>
      </c>
      <c r="F273"/>
      <c r="G273" t="s">
        <v>934</v>
      </c>
      <c r="H273" t="s">
        <v>941</v>
      </c>
      <c r="I273" t="s">
        <v>306</v>
      </c>
      <c r="J273"/>
      <c r="K273" s="77">
        <v>7.26</v>
      </c>
      <c r="L273" t="s">
        <v>106</v>
      </c>
      <c r="M273" s="78">
        <v>3.5000000000000003E-2</v>
      </c>
      <c r="N273" s="78">
        <v>7.0499999999999993E-2</v>
      </c>
      <c r="O273" s="77">
        <v>105454.86</v>
      </c>
      <c r="P273" s="77">
        <v>78.415444490277537</v>
      </c>
      <c r="Q273" s="77">
        <v>0</v>
      </c>
      <c r="R273" s="77">
        <v>318.28496134435397</v>
      </c>
      <c r="S273" s="78">
        <v>2.0000000000000001E-4</v>
      </c>
      <c r="T273" s="78">
        <f t="shared" si="7"/>
        <v>9.6565438478327071E-4</v>
      </c>
      <c r="U273" s="78">
        <f>R273/'סכום נכסי הקרן'!$C$42</f>
        <v>2.3948662294059076E-4</v>
      </c>
    </row>
    <row r="274" spans="2:21">
      <c r="B274" t="s">
        <v>944</v>
      </c>
      <c r="C274" t="s">
        <v>945</v>
      </c>
      <c r="D274" t="s">
        <v>123</v>
      </c>
      <c r="E274" t="s">
        <v>904</v>
      </c>
      <c r="F274"/>
      <c r="G274" t="s">
        <v>934</v>
      </c>
      <c r="H274" t="s">
        <v>946</v>
      </c>
      <c r="I274" t="s">
        <v>306</v>
      </c>
      <c r="J274"/>
      <c r="K274" s="77">
        <v>3.78</v>
      </c>
      <c r="L274" t="s">
        <v>106</v>
      </c>
      <c r="M274" s="78">
        <v>3.2000000000000001E-2</v>
      </c>
      <c r="N274" s="78">
        <v>0.12590000000000001</v>
      </c>
      <c r="O274" s="77">
        <v>224970.37</v>
      </c>
      <c r="P274" s="77">
        <v>72.494555555160474</v>
      </c>
      <c r="Q274" s="77">
        <v>0</v>
      </c>
      <c r="R274" s="77">
        <v>627.73829769999304</v>
      </c>
      <c r="S274" s="78">
        <v>2.0000000000000001E-4</v>
      </c>
      <c r="T274" s="78">
        <f t="shared" si="7"/>
        <v>1.9045142350114284E-3</v>
      </c>
      <c r="U274" s="78">
        <f>R274/'סכום נכסי הקרן'!$C$42</f>
        <v>4.7232808101165203E-4</v>
      </c>
    </row>
    <row r="275" spans="2:21">
      <c r="B275" t="s">
        <v>947</v>
      </c>
      <c r="C275" t="s">
        <v>948</v>
      </c>
      <c r="D275" t="s">
        <v>123</v>
      </c>
      <c r="E275" t="s">
        <v>904</v>
      </c>
      <c r="F275"/>
      <c r="G275" t="s">
        <v>934</v>
      </c>
      <c r="H275" t="s">
        <v>949</v>
      </c>
      <c r="I275" t="s">
        <v>2883</v>
      </c>
      <c r="J275"/>
      <c r="K275" s="77">
        <v>7.35</v>
      </c>
      <c r="L275" t="s">
        <v>110</v>
      </c>
      <c r="M275" s="78">
        <v>4.2500000000000003E-2</v>
      </c>
      <c r="N275" s="78">
        <v>5.6800000000000003E-2</v>
      </c>
      <c r="O275" s="77">
        <v>281212.96000000002</v>
      </c>
      <c r="P275" s="77">
        <v>91.418054791500182</v>
      </c>
      <c r="Q275" s="77">
        <v>0</v>
      </c>
      <c r="R275" s="77">
        <v>1043.09973794098</v>
      </c>
      <c r="S275" s="78">
        <v>2.0000000000000001E-4</v>
      </c>
      <c r="T275" s="78">
        <f t="shared" si="7"/>
        <v>3.1646918894770331E-3</v>
      </c>
      <c r="U275" s="78">
        <f>R275/'סכום נכסי הקרן'!$C$42</f>
        <v>7.8485779715941912E-4</v>
      </c>
    </row>
    <row r="276" spans="2:21">
      <c r="B276" t="s">
        <v>950</v>
      </c>
      <c r="C276" t="s">
        <v>951</v>
      </c>
      <c r="D276" t="s">
        <v>123</v>
      </c>
      <c r="E276" t="s">
        <v>904</v>
      </c>
      <c r="F276"/>
      <c r="G276" t="s">
        <v>952</v>
      </c>
      <c r="H276" t="s">
        <v>949</v>
      </c>
      <c r="I276" t="s">
        <v>211</v>
      </c>
      <c r="J276"/>
      <c r="K276" s="77">
        <v>7.64</v>
      </c>
      <c r="L276" t="s">
        <v>106</v>
      </c>
      <c r="M276" s="78">
        <v>5.8799999999999998E-2</v>
      </c>
      <c r="N276" s="78">
        <v>6.4899999999999999E-2</v>
      </c>
      <c r="O276" s="77">
        <v>140606.48000000001</v>
      </c>
      <c r="P276" s="77">
        <v>97.176208309033797</v>
      </c>
      <c r="Q276" s="77">
        <v>0</v>
      </c>
      <c r="R276" s="77">
        <v>525.91214067217902</v>
      </c>
      <c r="S276" s="78">
        <v>1E-4</v>
      </c>
      <c r="T276" s="78">
        <f t="shared" si="7"/>
        <v>1.5955807729834944E-3</v>
      </c>
      <c r="U276" s="78">
        <f>R276/'סכום נכסי הקרן'!$C$42</f>
        <v>3.9571119540508966E-4</v>
      </c>
    </row>
    <row r="277" spans="2:21">
      <c r="B277" t="s">
        <v>953</v>
      </c>
      <c r="C277" t="s">
        <v>954</v>
      </c>
      <c r="D277" t="s">
        <v>123</v>
      </c>
      <c r="E277" t="s">
        <v>904</v>
      </c>
      <c r="F277"/>
      <c r="G277" t="s">
        <v>955</v>
      </c>
      <c r="H277" t="s">
        <v>949</v>
      </c>
      <c r="I277" t="s">
        <v>211</v>
      </c>
      <c r="J277"/>
      <c r="K277" s="77">
        <v>3.57</v>
      </c>
      <c r="L277" t="s">
        <v>113</v>
      </c>
      <c r="M277" s="78">
        <v>4.6300000000000001E-2</v>
      </c>
      <c r="N277" s="78">
        <v>7.0099999999999996E-2</v>
      </c>
      <c r="O277" s="77">
        <v>210909.72</v>
      </c>
      <c r="P277" s="77">
        <v>92.050652770863266</v>
      </c>
      <c r="Q277" s="77">
        <v>0</v>
      </c>
      <c r="R277" s="77">
        <v>912.53398101304504</v>
      </c>
      <c r="S277" s="78">
        <v>4.0000000000000002E-4</v>
      </c>
      <c r="T277" s="78">
        <f t="shared" si="7"/>
        <v>2.7685644848159025E-3</v>
      </c>
      <c r="U277" s="78">
        <f>R277/'סכום נכסי הקרן'!$C$42</f>
        <v>6.8661642230374886E-4</v>
      </c>
    </row>
    <row r="278" spans="2:21">
      <c r="B278" t="s">
        <v>956</v>
      </c>
      <c r="C278" t="s">
        <v>957</v>
      </c>
      <c r="D278" t="s">
        <v>123</v>
      </c>
      <c r="E278" t="s">
        <v>904</v>
      </c>
      <c r="F278"/>
      <c r="G278" t="s">
        <v>955</v>
      </c>
      <c r="H278" t="s">
        <v>905</v>
      </c>
      <c r="I278" t="s">
        <v>211</v>
      </c>
      <c r="J278"/>
      <c r="K278" s="77">
        <v>6.85</v>
      </c>
      <c r="L278" t="s">
        <v>106</v>
      </c>
      <c r="M278" s="78">
        <v>6.7400000000000002E-2</v>
      </c>
      <c r="N278" s="78">
        <v>6.6799999999999998E-2</v>
      </c>
      <c r="O278" s="77">
        <v>105454.86</v>
      </c>
      <c r="P278" s="77">
        <v>101.79805555362735</v>
      </c>
      <c r="Q278" s="77">
        <v>0</v>
      </c>
      <c r="R278" s="77">
        <v>413.19398732521302</v>
      </c>
      <c r="S278" s="78">
        <v>1E-4</v>
      </c>
      <c r="T278" s="78">
        <f t="shared" si="7"/>
        <v>1.2536017534142696E-3</v>
      </c>
      <c r="U278" s="78">
        <f>R278/'סכום נכסי הקרן'!$C$42</f>
        <v>3.1089886316310516E-4</v>
      </c>
    </row>
    <row r="279" spans="2:21">
      <c r="B279" t="s">
        <v>958</v>
      </c>
      <c r="C279" t="s">
        <v>959</v>
      </c>
      <c r="D279" t="s">
        <v>123</v>
      </c>
      <c r="E279" t="s">
        <v>904</v>
      </c>
      <c r="F279"/>
      <c r="G279" t="s">
        <v>955</v>
      </c>
      <c r="H279" t="s">
        <v>905</v>
      </c>
      <c r="I279" t="s">
        <v>211</v>
      </c>
      <c r="J279"/>
      <c r="K279" s="77">
        <v>5.17</v>
      </c>
      <c r="L279" t="s">
        <v>106</v>
      </c>
      <c r="M279" s="78">
        <v>3.9300000000000002E-2</v>
      </c>
      <c r="N279" s="78">
        <v>6.8599999999999994E-2</v>
      </c>
      <c r="O279" s="77">
        <v>218994.59</v>
      </c>
      <c r="P279" s="77">
        <v>85.446799999260193</v>
      </c>
      <c r="Q279" s="77">
        <v>0</v>
      </c>
      <c r="R279" s="77">
        <v>720.239773037698</v>
      </c>
      <c r="S279" s="78">
        <v>1E-4</v>
      </c>
      <c r="T279" s="78">
        <f t="shared" si="7"/>
        <v>2.1851572628236531E-3</v>
      </c>
      <c r="U279" s="78">
        <f>R279/'סכום נכסי הקרן'!$C$42</f>
        <v>5.4192881191669155E-4</v>
      </c>
    </row>
    <row r="280" spans="2:21">
      <c r="B280" t="s">
        <v>960</v>
      </c>
      <c r="C280" t="s">
        <v>961</v>
      </c>
      <c r="D280" t="s">
        <v>123</v>
      </c>
      <c r="E280" t="s">
        <v>904</v>
      </c>
      <c r="F280"/>
      <c r="G280" t="s">
        <v>962</v>
      </c>
      <c r="H280" t="s">
        <v>905</v>
      </c>
      <c r="I280" t="s">
        <v>2883</v>
      </c>
      <c r="J280"/>
      <c r="K280" s="77">
        <v>2.8</v>
      </c>
      <c r="L280" t="s">
        <v>106</v>
      </c>
      <c r="M280" s="78">
        <v>4.7500000000000001E-2</v>
      </c>
      <c r="N280" s="78">
        <v>8.6099999999999996E-2</v>
      </c>
      <c r="O280" s="77">
        <v>161697.45000000001</v>
      </c>
      <c r="P280" s="77">
        <v>89.601777764893555</v>
      </c>
      <c r="Q280" s="77">
        <v>0</v>
      </c>
      <c r="R280" s="77">
        <v>557.65770694212404</v>
      </c>
      <c r="S280" s="78">
        <v>1E-4</v>
      </c>
      <c r="T280" s="78">
        <f t="shared" si="7"/>
        <v>1.6918946080340743E-3</v>
      </c>
      <c r="U280" s="78">
        <f>R280/'סכום נכסי הקרן'!$C$42</f>
        <v>4.1959745891943941E-4</v>
      </c>
    </row>
    <row r="281" spans="2:21">
      <c r="B281" t="s">
        <v>963</v>
      </c>
      <c r="C281" t="s">
        <v>964</v>
      </c>
      <c r="D281" t="s">
        <v>123</v>
      </c>
      <c r="E281" t="s">
        <v>904</v>
      </c>
      <c r="F281"/>
      <c r="G281" t="s">
        <v>962</v>
      </c>
      <c r="H281" t="s">
        <v>905</v>
      </c>
      <c r="I281" t="s">
        <v>2883</v>
      </c>
      <c r="J281"/>
      <c r="K281" s="77">
        <v>5.91</v>
      </c>
      <c r="L281" t="s">
        <v>106</v>
      </c>
      <c r="M281" s="78">
        <v>5.1299999999999998E-2</v>
      </c>
      <c r="N281" s="78">
        <v>8.2199999999999995E-2</v>
      </c>
      <c r="O281" s="77">
        <v>115648.83</v>
      </c>
      <c r="P281" s="77">
        <v>83.415944458495531</v>
      </c>
      <c r="Q281" s="77">
        <v>0</v>
      </c>
      <c r="R281" s="77">
        <v>371.31135106504502</v>
      </c>
      <c r="S281" s="78">
        <v>1E-4</v>
      </c>
      <c r="T281" s="78">
        <f t="shared" si="7"/>
        <v>1.1265327546777651E-3</v>
      </c>
      <c r="U281" s="78">
        <f>R281/'סכום נכסי הקרן'!$C$42</f>
        <v>2.7938518097268307E-4</v>
      </c>
    </row>
    <row r="282" spans="2:21">
      <c r="B282" t="s">
        <v>965</v>
      </c>
      <c r="C282" t="s">
        <v>966</v>
      </c>
      <c r="D282" t="s">
        <v>123</v>
      </c>
      <c r="E282" t="s">
        <v>904</v>
      </c>
      <c r="F282"/>
      <c r="G282" t="s">
        <v>967</v>
      </c>
      <c r="H282" t="s">
        <v>908</v>
      </c>
      <c r="I282" t="s">
        <v>2883</v>
      </c>
      <c r="J282"/>
      <c r="K282" s="77">
        <v>7.15</v>
      </c>
      <c r="L282" t="s">
        <v>106</v>
      </c>
      <c r="M282" s="78">
        <v>3.3000000000000002E-2</v>
      </c>
      <c r="N282" s="78">
        <v>6.5000000000000002E-2</v>
      </c>
      <c r="O282" s="77">
        <v>210909.72</v>
      </c>
      <c r="P282" s="77">
        <v>79.729666677097626</v>
      </c>
      <c r="Q282" s="77">
        <v>0</v>
      </c>
      <c r="R282" s="77">
        <v>647.23866685381404</v>
      </c>
      <c r="S282" s="78">
        <v>1E-4</v>
      </c>
      <c r="T282" s="78">
        <f t="shared" si="7"/>
        <v>1.9636769956355685E-3</v>
      </c>
      <c r="U282" s="78">
        <f>R282/'סכום נכסי הקרן'!$C$42</f>
        <v>4.8700071127045607E-4</v>
      </c>
    </row>
    <row r="283" spans="2:21">
      <c r="B283" t="s">
        <v>968</v>
      </c>
      <c r="C283" t="s">
        <v>969</v>
      </c>
      <c r="D283" t="s">
        <v>123</v>
      </c>
      <c r="E283" t="s">
        <v>904</v>
      </c>
      <c r="F283"/>
      <c r="G283" t="s">
        <v>934</v>
      </c>
      <c r="H283" t="s">
        <v>970</v>
      </c>
      <c r="I283" t="s">
        <v>306</v>
      </c>
      <c r="J283"/>
      <c r="K283" s="77">
        <v>6.62</v>
      </c>
      <c r="L283" t="s">
        <v>110</v>
      </c>
      <c r="M283" s="78">
        <v>5.8000000000000003E-2</v>
      </c>
      <c r="N283" s="78">
        <v>5.3900000000000003E-2</v>
      </c>
      <c r="O283" s="77">
        <v>105454.86</v>
      </c>
      <c r="P283" s="77">
        <v>103.26079452725081</v>
      </c>
      <c r="Q283" s="77">
        <v>0</v>
      </c>
      <c r="R283" s="77">
        <v>441.83548297685701</v>
      </c>
      <c r="S283" s="78">
        <v>2.0000000000000001E-4</v>
      </c>
      <c r="T283" s="78">
        <f t="shared" si="7"/>
        <v>1.3404980545965233E-3</v>
      </c>
      <c r="U283" s="78">
        <f>R283/'סכום נכסי הקרן'!$C$42</f>
        <v>3.3244953599605371E-4</v>
      </c>
    </row>
    <row r="284" spans="2:21">
      <c r="B284" t="s">
        <v>971</v>
      </c>
      <c r="C284" t="s">
        <v>972</v>
      </c>
      <c r="D284" t="s">
        <v>123</v>
      </c>
      <c r="E284" t="s">
        <v>904</v>
      </c>
      <c r="F284"/>
      <c r="G284" t="s">
        <v>955</v>
      </c>
      <c r="H284" t="s">
        <v>908</v>
      </c>
      <c r="I284" t="s">
        <v>211</v>
      </c>
      <c r="J284"/>
      <c r="K284" s="77">
        <v>7.19</v>
      </c>
      <c r="L284" t="s">
        <v>106</v>
      </c>
      <c r="M284" s="78">
        <v>6.1699999999999998E-2</v>
      </c>
      <c r="N284" s="78">
        <v>6.7900000000000002E-2</v>
      </c>
      <c r="O284" s="77">
        <v>105454.86</v>
      </c>
      <c r="P284" s="77">
        <v>97.597449958019908</v>
      </c>
      <c r="Q284" s="77">
        <v>0</v>
      </c>
      <c r="R284" s="77">
        <v>396.14390748046299</v>
      </c>
      <c r="S284" s="78">
        <v>0</v>
      </c>
      <c r="T284" s="78">
        <f t="shared" si="7"/>
        <v>1.2018729997419441E-3</v>
      </c>
      <c r="U284" s="78">
        <f>R284/'סכום נכסי הקרן'!$C$42</f>
        <v>2.9806990000493411E-4</v>
      </c>
    </row>
    <row r="285" spans="2:21">
      <c r="B285" t="s">
        <v>973</v>
      </c>
      <c r="C285" t="s">
        <v>974</v>
      </c>
      <c r="D285" t="s">
        <v>123</v>
      </c>
      <c r="E285" t="s">
        <v>904</v>
      </c>
      <c r="F285"/>
      <c r="G285" t="s">
        <v>975</v>
      </c>
      <c r="H285" t="s">
        <v>908</v>
      </c>
      <c r="I285" t="s">
        <v>2883</v>
      </c>
      <c r="J285"/>
      <c r="K285" s="77">
        <v>6.93</v>
      </c>
      <c r="L285" t="s">
        <v>106</v>
      </c>
      <c r="M285" s="78">
        <v>6.4000000000000001E-2</v>
      </c>
      <c r="N285" s="78">
        <v>6.7500000000000004E-2</v>
      </c>
      <c r="O285" s="77">
        <v>91394.21</v>
      </c>
      <c r="P285" s="77">
        <v>98.832999973740215</v>
      </c>
      <c r="Q285" s="77">
        <v>0</v>
      </c>
      <c r="R285" s="77">
        <v>347.67108460985997</v>
      </c>
      <c r="S285" s="78">
        <v>1E-4</v>
      </c>
      <c r="T285" s="78">
        <f t="shared" si="7"/>
        <v>1.0548098342373104E-3</v>
      </c>
      <c r="U285" s="78">
        <f>R285/'סכום נכסי הקרן'!$C$42</f>
        <v>2.6159757468787728E-4</v>
      </c>
    </row>
    <row r="286" spans="2:21">
      <c r="B286" t="s">
        <v>976</v>
      </c>
      <c r="C286" t="s">
        <v>977</v>
      </c>
      <c r="D286" t="s">
        <v>123</v>
      </c>
      <c r="E286" t="s">
        <v>904</v>
      </c>
      <c r="F286"/>
      <c r="G286" t="s">
        <v>955</v>
      </c>
      <c r="H286" t="s">
        <v>908</v>
      </c>
      <c r="I286" t="s">
        <v>211</v>
      </c>
      <c r="J286"/>
      <c r="K286" s="77">
        <v>4.3499999999999996</v>
      </c>
      <c r="L286" t="s">
        <v>110</v>
      </c>
      <c r="M286" s="78">
        <v>4.1300000000000003E-2</v>
      </c>
      <c r="N286" s="78">
        <v>5.45E-2</v>
      </c>
      <c r="O286" s="77">
        <v>208800.62</v>
      </c>
      <c r="P286" s="77">
        <v>94.022547963411284</v>
      </c>
      <c r="Q286" s="77">
        <v>0</v>
      </c>
      <c r="R286" s="77">
        <v>796.56703297712602</v>
      </c>
      <c r="S286" s="78">
        <v>2.0000000000000001E-4</v>
      </c>
      <c r="T286" s="78">
        <f t="shared" si="7"/>
        <v>2.4167288486368409E-3</v>
      </c>
      <c r="U286" s="78">
        <f>R286/'סכום נכסי הקרן'!$C$42</f>
        <v>5.993596048891115E-4</v>
      </c>
    </row>
    <row r="287" spans="2:21">
      <c r="B287" t="s">
        <v>978</v>
      </c>
      <c r="C287" t="s">
        <v>979</v>
      </c>
      <c r="D287" t="s">
        <v>123</v>
      </c>
      <c r="E287" t="s">
        <v>904</v>
      </c>
      <c r="F287"/>
      <c r="G287" t="s">
        <v>980</v>
      </c>
      <c r="H287" t="s">
        <v>908</v>
      </c>
      <c r="I287" t="s">
        <v>211</v>
      </c>
      <c r="J287"/>
      <c r="K287" s="77">
        <v>6.95</v>
      </c>
      <c r="L287" t="s">
        <v>106</v>
      </c>
      <c r="M287" s="78">
        <v>6.8000000000000005E-2</v>
      </c>
      <c r="N287" s="78">
        <v>7.0699999999999999E-2</v>
      </c>
      <c r="O287" s="77">
        <v>337455.55</v>
      </c>
      <c r="P287" s="77">
        <v>98.876833319973358</v>
      </c>
      <c r="Q287" s="77">
        <v>0</v>
      </c>
      <c r="R287" s="77">
        <v>1284.2779771929199</v>
      </c>
      <c r="S287" s="78">
        <v>2.9999999999999997E-4</v>
      </c>
      <c r="T287" s="78">
        <f t="shared" si="7"/>
        <v>3.8964098546119754E-3</v>
      </c>
      <c r="U287" s="78">
        <f>R287/'סכום נכסי הקרן'!$C$42</f>
        <v>9.663271377190418E-4</v>
      </c>
    </row>
    <row r="288" spans="2:21">
      <c r="B288" t="s">
        <v>981</v>
      </c>
      <c r="C288" t="s">
        <v>982</v>
      </c>
      <c r="D288" t="s">
        <v>123</v>
      </c>
      <c r="E288" t="s">
        <v>904</v>
      </c>
      <c r="F288"/>
      <c r="G288" t="s">
        <v>934</v>
      </c>
      <c r="H288" t="s">
        <v>908</v>
      </c>
      <c r="I288" t="s">
        <v>2883</v>
      </c>
      <c r="J288"/>
      <c r="K288" s="77">
        <v>6.83</v>
      </c>
      <c r="L288" t="s">
        <v>106</v>
      </c>
      <c r="M288" s="78">
        <v>0.06</v>
      </c>
      <c r="N288" s="78">
        <v>7.3200000000000001E-2</v>
      </c>
      <c r="O288" s="77">
        <v>175758.1</v>
      </c>
      <c r="P288" s="77">
        <v>91.490835589938669</v>
      </c>
      <c r="Q288" s="77">
        <v>0</v>
      </c>
      <c r="R288" s="77">
        <v>618.92903152764302</v>
      </c>
      <c r="S288" s="78">
        <v>1E-4</v>
      </c>
      <c r="T288" s="78">
        <f t="shared" si="7"/>
        <v>1.8777875355465133E-3</v>
      </c>
      <c r="U288" s="78">
        <f>R288/'סכום נכסי הקרן'!$C$42</f>
        <v>4.656997395490518E-4</v>
      </c>
    </row>
    <row r="289" spans="2:21">
      <c r="B289" t="s">
        <v>983</v>
      </c>
      <c r="C289" t="s">
        <v>984</v>
      </c>
      <c r="D289" t="s">
        <v>123</v>
      </c>
      <c r="E289" t="s">
        <v>904</v>
      </c>
      <c r="F289"/>
      <c r="G289" t="s">
        <v>975</v>
      </c>
      <c r="H289" t="s">
        <v>908</v>
      </c>
      <c r="I289" t="s">
        <v>211</v>
      </c>
      <c r="J289"/>
      <c r="K289" s="77">
        <v>6.84</v>
      </c>
      <c r="L289" t="s">
        <v>106</v>
      </c>
      <c r="M289" s="78">
        <v>6.3799999999999996E-2</v>
      </c>
      <c r="N289" s="78">
        <v>6.6199999999999995E-2</v>
      </c>
      <c r="O289" s="77">
        <v>59054.720000000001</v>
      </c>
      <c r="P289" s="77">
        <v>98.030452006545886</v>
      </c>
      <c r="Q289" s="77">
        <v>0</v>
      </c>
      <c r="R289" s="77">
        <v>222.82480283777301</v>
      </c>
      <c r="S289" s="78">
        <v>1E-4</v>
      </c>
      <c r="T289" s="78">
        <f t="shared" si="7"/>
        <v>6.7603491848918353E-4</v>
      </c>
      <c r="U289" s="78">
        <f>R289/'סכום נכסי הקרן'!$C$42</f>
        <v>1.6765969499038611E-4</v>
      </c>
    </row>
    <row r="290" spans="2:21">
      <c r="B290" t="s">
        <v>985</v>
      </c>
      <c r="C290" t="s">
        <v>986</v>
      </c>
      <c r="D290" t="s">
        <v>123</v>
      </c>
      <c r="E290" t="s">
        <v>904</v>
      </c>
      <c r="F290"/>
      <c r="G290" t="s">
        <v>955</v>
      </c>
      <c r="H290" t="s">
        <v>908</v>
      </c>
      <c r="I290" t="s">
        <v>211</v>
      </c>
      <c r="J290"/>
      <c r="K290" s="77">
        <v>3.46</v>
      </c>
      <c r="L290" t="s">
        <v>106</v>
      </c>
      <c r="M290" s="78">
        <v>8.1299999999999997E-2</v>
      </c>
      <c r="N290" s="78">
        <v>8.1600000000000006E-2</v>
      </c>
      <c r="O290" s="77">
        <v>140606.48000000001</v>
      </c>
      <c r="P290" s="77">
        <v>100.72102779160669</v>
      </c>
      <c r="Q290" s="77">
        <v>0</v>
      </c>
      <c r="R290" s="77">
        <v>545.09650312896201</v>
      </c>
      <c r="S290" s="78">
        <v>1E-4</v>
      </c>
      <c r="T290" s="78">
        <f t="shared" si="7"/>
        <v>1.6537847913179367E-3</v>
      </c>
      <c r="U290" s="78">
        <f>R290/'סכום נכסי הקרן'!$C$42</f>
        <v>4.1014605327156773E-4</v>
      </c>
    </row>
    <row r="291" spans="2:21">
      <c r="B291" t="s">
        <v>987</v>
      </c>
      <c r="C291" t="s">
        <v>988</v>
      </c>
      <c r="D291" t="s">
        <v>123</v>
      </c>
      <c r="E291" t="s">
        <v>904</v>
      </c>
      <c r="F291"/>
      <c r="G291" t="s">
        <v>955</v>
      </c>
      <c r="H291" t="s">
        <v>915</v>
      </c>
      <c r="I291" t="s">
        <v>211</v>
      </c>
      <c r="J291"/>
      <c r="K291" s="77">
        <v>4.2</v>
      </c>
      <c r="L291" t="s">
        <v>110</v>
      </c>
      <c r="M291" s="78">
        <v>7.2499999999999995E-2</v>
      </c>
      <c r="N291" s="78">
        <v>7.5999999999999998E-2</v>
      </c>
      <c r="O291" s="77">
        <v>250982.57</v>
      </c>
      <c r="P291" s="77">
        <v>97.69569444264593</v>
      </c>
      <c r="Q291" s="77">
        <v>0</v>
      </c>
      <c r="R291" s="77">
        <v>994.89561073576101</v>
      </c>
      <c r="S291" s="78">
        <v>2.0000000000000001E-4</v>
      </c>
      <c r="T291" s="78">
        <f t="shared" si="7"/>
        <v>3.018443927890154E-3</v>
      </c>
      <c r="U291" s="78">
        <f>R291/'סכום נכסי הקרן'!$C$42</f>
        <v>7.4858764607399985E-4</v>
      </c>
    </row>
    <row r="292" spans="2:21">
      <c r="B292" t="s">
        <v>989</v>
      </c>
      <c r="C292" t="s">
        <v>990</v>
      </c>
      <c r="D292" t="s">
        <v>123</v>
      </c>
      <c r="E292" t="s">
        <v>904</v>
      </c>
      <c r="F292"/>
      <c r="G292" t="s">
        <v>955</v>
      </c>
      <c r="H292" t="s">
        <v>915</v>
      </c>
      <c r="I292" t="s">
        <v>211</v>
      </c>
      <c r="J292"/>
      <c r="K292" s="77">
        <v>7</v>
      </c>
      <c r="L292" t="s">
        <v>106</v>
      </c>
      <c r="M292" s="78">
        <v>7.1199999999999999E-2</v>
      </c>
      <c r="N292" s="78">
        <v>7.6600000000000001E-2</v>
      </c>
      <c r="O292" s="77">
        <v>140606.48000000001</v>
      </c>
      <c r="P292" s="77">
        <v>97.467525029002999</v>
      </c>
      <c r="Q292" s="77">
        <v>0</v>
      </c>
      <c r="R292" s="77">
        <v>527.48873027655395</v>
      </c>
      <c r="S292" s="78">
        <v>1E-4</v>
      </c>
      <c r="T292" s="78">
        <f t="shared" si="7"/>
        <v>1.600364035937666E-3</v>
      </c>
      <c r="U292" s="78">
        <f>R292/'סכום נכסי הקרן'!$C$42</f>
        <v>3.9689746609321839E-4</v>
      </c>
    </row>
    <row r="293" spans="2:21">
      <c r="B293" t="s">
        <v>991</v>
      </c>
      <c r="C293" t="s">
        <v>992</v>
      </c>
      <c r="D293" t="s">
        <v>123</v>
      </c>
      <c r="E293" t="s">
        <v>904</v>
      </c>
      <c r="F293"/>
      <c r="G293" t="s">
        <v>980</v>
      </c>
      <c r="H293" t="s">
        <v>915</v>
      </c>
      <c r="I293" t="s">
        <v>211</v>
      </c>
      <c r="J293"/>
      <c r="K293" s="77">
        <v>3.05</v>
      </c>
      <c r="L293" t="s">
        <v>106</v>
      </c>
      <c r="M293" s="78">
        <v>2.63E-2</v>
      </c>
      <c r="N293" s="78">
        <v>7.4999999999999997E-2</v>
      </c>
      <c r="O293" s="77">
        <v>178253.87</v>
      </c>
      <c r="P293" s="77">
        <v>86.686041646388873</v>
      </c>
      <c r="Q293" s="77">
        <v>0</v>
      </c>
      <c r="R293" s="77">
        <v>594.75219111633999</v>
      </c>
      <c r="S293" s="78">
        <v>1E-4</v>
      </c>
      <c r="T293" s="78">
        <f t="shared" si="7"/>
        <v>1.8044366871282573E-3</v>
      </c>
      <c r="U293" s="78">
        <f>R293/'סכום נכסי הקרן'!$C$42</f>
        <v>4.4750839981681637E-4</v>
      </c>
    </row>
    <row r="294" spans="2:21">
      <c r="B294" t="s">
        <v>993</v>
      </c>
      <c r="C294" t="s">
        <v>994</v>
      </c>
      <c r="D294" t="s">
        <v>123</v>
      </c>
      <c r="E294" t="s">
        <v>904</v>
      </c>
      <c r="F294"/>
      <c r="G294" t="s">
        <v>980</v>
      </c>
      <c r="H294" t="s">
        <v>915</v>
      </c>
      <c r="I294" t="s">
        <v>211</v>
      </c>
      <c r="J294"/>
      <c r="K294" s="77">
        <v>1.89</v>
      </c>
      <c r="L294" t="s">
        <v>106</v>
      </c>
      <c r="M294" s="78">
        <v>7.0499999999999993E-2</v>
      </c>
      <c r="N294" s="78">
        <v>7.0699999999999999E-2</v>
      </c>
      <c r="O294" s="77">
        <v>70303.240000000005</v>
      </c>
      <c r="P294" s="77">
        <v>103.55541667780888</v>
      </c>
      <c r="Q294" s="77">
        <v>0</v>
      </c>
      <c r="R294" s="77">
        <v>280.21802769888001</v>
      </c>
      <c r="S294" s="78">
        <v>1E-4</v>
      </c>
      <c r="T294" s="78">
        <f t="shared" si="7"/>
        <v>8.5016196178363211E-4</v>
      </c>
      <c r="U294" s="78">
        <f>R294/'סכום נכסי הקרן'!$C$42</f>
        <v>2.1084398350845339E-4</v>
      </c>
    </row>
    <row r="295" spans="2:21">
      <c r="B295" t="s">
        <v>995</v>
      </c>
      <c r="C295" t="s">
        <v>996</v>
      </c>
      <c r="D295" t="s">
        <v>123</v>
      </c>
      <c r="E295" t="s">
        <v>904</v>
      </c>
      <c r="F295"/>
      <c r="G295" t="s">
        <v>922</v>
      </c>
      <c r="H295" t="s">
        <v>915</v>
      </c>
      <c r="I295" t="s">
        <v>2883</v>
      </c>
      <c r="J295"/>
      <c r="K295" s="77">
        <v>3.4</v>
      </c>
      <c r="L295" t="s">
        <v>106</v>
      </c>
      <c r="M295" s="78">
        <v>5.5E-2</v>
      </c>
      <c r="N295" s="78">
        <v>9.5399999999999999E-2</v>
      </c>
      <c r="O295" s="77">
        <v>49212.27</v>
      </c>
      <c r="P295" s="77">
        <v>88.255277754917628</v>
      </c>
      <c r="Q295" s="77">
        <v>0</v>
      </c>
      <c r="R295" s="77">
        <v>167.17140604972201</v>
      </c>
      <c r="S295" s="78">
        <v>0</v>
      </c>
      <c r="T295" s="78">
        <f t="shared" si="7"/>
        <v>5.0718639228338218E-4</v>
      </c>
      <c r="U295" s="78">
        <f>R295/'סכום נכסי הקרן'!$C$42</f>
        <v>1.2578450240934813E-4</v>
      </c>
    </row>
    <row r="296" spans="2:21">
      <c r="B296" t="s">
        <v>997</v>
      </c>
      <c r="C296" t="s">
        <v>998</v>
      </c>
      <c r="D296" t="s">
        <v>123</v>
      </c>
      <c r="E296" t="s">
        <v>904</v>
      </c>
      <c r="F296"/>
      <c r="G296" t="s">
        <v>922</v>
      </c>
      <c r="H296" t="s">
        <v>915</v>
      </c>
      <c r="I296" t="s">
        <v>2883</v>
      </c>
      <c r="J296"/>
      <c r="K296" s="77">
        <v>2.98</v>
      </c>
      <c r="L296" t="s">
        <v>106</v>
      </c>
      <c r="M296" s="78">
        <v>0.06</v>
      </c>
      <c r="N296" s="78">
        <v>9.0700000000000003E-2</v>
      </c>
      <c r="O296" s="77">
        <v>221525.51</v>
      </c>
      <c r="P296" s="77">
        <v>92.206876701198027</v>
      </c>
      <c r="Q296" s="77">
        <v>0</v>
      </c>
      <c r="R296" s="77">
        <v>786.20349063562298</v>
      </c>
      <c r="S296" s="78">
        <v>2.9999999999999997E-4</v>
      </c>
      <c r="T296" s="78">
        <f t="shared" si="7"/>
        <v>2.385286583624727E-3</v>
      </c>
      <c r="U296" s="78">
        <f>R296/'סכום נכסי הקרן'!$C$42</f>
        <v>5.9156178199925408E-4</v>
      </c>
    </row>
    <row r="297" spans="2:21">
      <c r="B297" t="s">
        <v>999</v>
      </c>
      <c r="C297" t="s">
        <v>1000</v>
      </c>
      <c r="D297" t="s">
        <v>123</v>
      </c>
      <c r="E297" t="s">
        <v>904</v>
      </c>
      <c r="F297"/>
      <c r="G297" t="s">
        <v>1001</v>
      </c>
      <c r="H297" t="s">
        <v>915</v>
      </c>
      <c r="I297" t="s">
        <v>2883</v>
      </c>
      <c r="J297"/>
      <c r="K297" s="77">
        <v>6.14</v>
      </c>
      <c r="L297" t="s">
        <v>110</v>
      </c>
      <c r="M297" s="78">
        <v>6.6299999999999998E-2</v>
      </c>
      <c r="N297" s="78">
        <v>6.4799999999999996E-2</v>
      </c>
      <c r="O297" s="77">
        <v>281212.96000000002</v>
      </c>
      <c r="P297" s="77">
        <v>101.65115068551641</v>
      </c>
      <c r="Q297" s="77">
        <v>0</v>
      </c>
      <c r="R297" s="77">
        <v>1159.86157092592</v>
      </c>
      <c r="S297" s="78">
        <v>4.0000000000000002E-4</v>
      </c>
      <c r="T297" s="78">
        <f t="shared" si="7"/>
        <v>3.5189391511792683E-3</v>
      </c>
      <c r="U297" s="78">
        <f>R297/'סכום נכסי הקרן'!$C$42</f>
        <v>8.7271270853131824E-4</v>
      </c>
    </row>
    <row r="298" spans="2:21">
      <c r="B298" t="s">
        <v>1002</v>
      </c>
      <c r="C298" t="s">
        <v>1003</v>
      </c>
      <c r="D298" t="s">
        <v>123</v>
      </c>
      <c r="E298" t="s">
        <v>904</v>
      </c>
      <c r="F298"/>
      <c r="G298" t="s">
        <v>980</v>
      </c>
      <c r="H298" t="s">
        <v>915</v>
      </c>
      <c r="I298" t="s">
        <v>2883</v>
      </c>
      <c r="J298"/>
      <c r="K298" s="77">
        <v>1.33</v>
      </c>
      <c r="L298" t="s">
        <v>106</v>
      </c>
      <c r="M298" s="78">
        <v>4.2500000000000003E-2</v>
      </c>
      <c r="N298" s="78">
        <v>7.6200000000000004E-2</v>
      </c>
      <c r="O298" s="77">
        <v>154667.13</v>
      </c>
      <c r="P298" s="77">
        <v>96.071444435284917</v>
      </c>
      <c r="Q298" s="77">
        <v>0</v>
      </c>
      <c r="R298" s="77">
        <v>571.92655060590198</v>
      </c>
      <c r="S298" s="78">
        <v>2.9999999999999997E-4</v>
      </c>
      <c r="T298" s="78">
        <f t="shared" si="7"/>
        <v>1.7351852850158462E-3</v>
      </c>
      <c r="U298" s="78">
        <f>R298/'סכום נכסי הקרן'!$C$42</f>
        <v>4.3033374117378177E-4</v>
      </c>
    </row>
    <row r="299" spans="2:21">
      <c r="B299" t="s">
        <v>1004</v>
      </c>
      <c r="C299" t="s">
        <v>1005</v>
      </c>
      <c r="D299" t="s">
        <v>123</v>
      </c>
      <c r="E299" t="s">
        <v>904</v>
      </c>
      <c r="F299"/>
      <c r="G299" t="s">
        <v>980</v>
      </c>
      <c r="H299" t="s">
        <v>915</v>
      </c>
      <c r="I299" t="s">
        <v>2883</v>
      </c>
      <c r="J299"/>
      <c r="K299" s="77">
        <v>4.5599999999999996</v>
      </c>
      <c r="L299" t="s">
        <v>106</v>
      </c>
      <c r="M299" s="78">
        <v>3.1300000000000001E-2</v>
      </c>
      <c r="N299" s="78">
        <v>7.6600000000000001E-2</v>
      </c>
      <c r="O299" s="77">
        <v>70303.240000000005</v>
      </c>
      <c r="P299" s="77">
        <v>82.596972279513864</v>
      </c>
      <c r="Q299" s="77">
        <v>0</v>
      </c>
      <c r="R299" s="77">
        <v>223.50507012178599</v>
      </c>
      <c r="S299" s="78">
        <v>1E-4</v>
      </c>
      <c r="T299" s="78">
        <f t="shared" si="7"/>
        <v>6.7809880200682502E-4</v>
      </c>
      <c r="U299" s="78">
        <f>R299/'סכום נכסי הקרן'!$C$42</f>
        <v>1.6817154736901288E-4</v>
      </c>
    </row>
    <row r="300" spans="2:21">
      <c r="B300" t="s">
        <v>1006</v>
      </c>
      <c r="C300" t="s">
        <v>1007</v>
      </c>
      <c r="D300" t="s">
        <v>123</v>
      </c>
      <c r="E300" t="s">
        <v>904</v>
      </c>
      <c r="F300"/>
      <c r="G300" t="s">
        <v>1001</v>
      </c>
      <c r="H300" t="s">
        <v>915</v>
      </c>
      <c r="I300" t="s">
        <v>211</v>
      </c>
      <c r="J300"/>
      <c r="K300" s="77">
        <v>4.3600000000000003</v>
      </c>
      <c r="L300" t="s">
        <v>110</v>
      </c>
      <c r="M300" s="78">
        <v>4.8800000000000003E-2</v>
      </c>
      <c r="N300" s="78">
        <v>5.5500000000000001E-2</v>
      </c>
      <c r="O300" s="77">
        <v>192630.88</v>
      </c>
      <c r="P300" s="77">
        <v>96.776150682798104</v>
      </c>
      <c r="Q300" s="77">
        <v>0</v>
      </c>
      <c r="R300" s="77">
        <v>756.40219592629796</v>
      </c>
      <c r="S300" s="78">
        <v>2.0000000000000001E-4</v>
      </c>
      <c r="T300" s="78">
        <f t="shared" si="7"/>
        <v>2.2948715329521212E-3</v>
      </c>
      <c r="U300" s="78">
        <f>R300/'סכום נכסי הקרן'!$C$42</f>
        <v>5.6913844349451093E-4</v>
      </c>
    </row>
    <row r="301" spans="2:21">
      <c r="B301" t="s">
        <v>1008</v>
      </c>
      <c r="C301" t="s">
        <v>1009</v>
      </c>
      <c r="D301" t="s">
        <v>123</v>
      </c>
      <c r="E301" t="s">
        <v>904</v>
      </c>
      <c r="F301"/>
      <c r="G301" t="s">
        <v>1010</v>
      </c>
      <c r="H301" t="s">
        <v>915</v>
      </c>
      <c r="I301" t="s">
        <v>211</v>
      </c>
      <c r="J301"/>
      <c r="K301" s="77">
        <v>7.31</v>
      </c>
      <c r="L301" t="s">
        <v>106</v>
      </c>
      <c r="M301" s="78">
        <v>5.8999999999999997E-2</v>
      </c>
      <c r="N301" s="78">
        <v>6.6400000000000001E-2</v>
      </c>
      <c r="O301" s="77">
        <v>196849.07</v>
      </c>
      <c r="P301" s="77">
        <v>94.92349998234684</v>
      </c>
      <c r="Q301" s="77">
        <v>0</v>
      </c>
      <c r="R301" s="77">
        <v>719.20884764086804</v>
      </c>
      <c r="S301" s="78">
        <v>4.0000000000000002E-4</v>
      </c>
      <c r="T301" s="78">
        <f t="shared" si="7"/>
        <v>2.1820295070364227E-3</v>
      </c>
      <c r="U301" s="78">
        <f>R301/'סכום נכסי הקרן'!$C$42</f>
        <v>5.411531144387219E-4</v>
      </c>
    </row>
    <row r="302" spans="2:21">
      <c r="B302" t="s">
        <v>1011</v>
      </c>
      <c r="C302" t="s">
        <v>1012</v>
      </c>
      <c r="D302" t="s">
        <v>123</v>
      </c>
      <c r="E302" t="s">
        <v>904</v>
      </c>
      <c r="F302"/>
      <c r="G302" t="s">
        <v>1013</v>
      </c>
      <c r="H302" t="s">
        <v>915</v>
      </c>
      <c r="I302" t="s">
        <v>211</v>
      </c>
      <c r="J302"/>
      <c r="K302" s="77">
        <v>6.86</v>
      </c>
      <c r="L302" t="s">
        <v>106</v>
      </c>
      <c r="M302" s="78">
        <v>3.15E-2</v>
      </c>
      <c r="N302" s="78">
        <v>7.1900000000000006E-2</v>
      </c>
      <c r="O302" s="77">
        <v>140606.48000000001</v>
      </c>
      <c r="P302" s="77">
        <v>76.969249985064778</v>
      </c>
      <c r="Q302" s="77">
        <v>0</v>
      </c>
      <c r="R302" s="77">
        <v>416.55322562955399</v>
      </c>
      <c r="S302" s="78">
        <v>2.0000000000000001E-4</v>
      </c>
      <c r="T302" s="78">
        <f t="shared" si="7"/>
        <v>1.2637934482540682E-3</v>
      </c>
      <c r="U302" s="78">
        <f>R302/'סכום נכסי הקרן'!$C$42</f>
        <v>3.1342644924119487E-4</v>
      </c>
    </row>
    <row r="303" spans="2:21">
      <c r="B303" t="s">
        <v>1014</v>
      </c>
      <c r="C303" t="s">
        <v>1015</v>
      </c>
      <c r="D303" t="s">
        <v>123</v>
      </c>
      <c r="E303" t="s">
        <v>904</v>
      </c>
      <c r="F303"/>
      <c r="G303" t="s">
        <v>1016</v>
      </c>
      <c r="H303" t="s">
        <v>915</v>
      </c>
      <c r="I303" t="s">
        <v>2883</v>
      </c>
      <c r="J303"/>
      <c r="K303" s="77">
        <v>7.21</v>
      </c>
      <c r="L303" t="s">
        <v>106</v>
      </c>
      <c r="M303" s="78">
        <v>6.25E-2</v>
      </c>
      <c r="N303" s="78">
        <v>6.7400000000000002E-2</v>
      </c>
      <c r="O303" s="77">
        <v>175758.1</v>
      </c>
      <c r="P303" s="77">
        <v>98.218777766714595</v>
      </c>
      <c r="Q303" s="77">
        <v>0</v>
      </c>
      <c r="R303" s="77">
        <v>664.443084479454</v>
      </c>
      <c r="S303" s="78">
        <v>2.9999999999999997E-4</v>
      </c>
      <c r="T303" s="78">
        <f t="shared" si="7"/>
        <v>2.0158739993760863E-3</v>
      </c>
      <c r="U303" s="78">
        <f>R303/'סכום נכסי הקרן'!$C$42</f>
        <v>4.9994580254784883E-4</v>
      </c>
    </row>
    <row r="304" spans="2:21">
      <c r="B304" t="s">
        <v>1017</v>
      </c>
      <c r="C304" t="s">
        <v>1018</v>
      </c>
      <c r="D304" t="s">
        <v>123</v>
      </c>
      <c r="E304" t="s">
        <v>904</v>
      </c>
      <c r="F304"/>
      <c r="G304" t="s">
        <v>967</v>
      </c>
      <c r="H304" t="s">
        <v>915</v>
      </c>
      <c r="I304" t="s">
        <v>2883</v>
      </c>
      <c r="J304"/>
      <c r="K304" s="77">
        <v>4.37</v>
      </c>
      <c r="L304" t="s">
        <v>106</v>
      </c>
      <c r="M304" s="78">
        <v>4.4999999999999998E-2</v>
      </c>
      <c r="N304" s="78">
        <v>6.9800000000000001E-2</v>
      </c>
      <c r="O304" s="77">
        <v>212013.48</v>
      </c>
      <c r="P304" s="77">
        <v>90.378500021225037</v>
      </c>
      <c r="Q304" s="77">
        <v>0</v>
      </c>
      <c r="R304" s="77">
        <v>737.52460720411295</v>
      </c>
      <c r="S304" s="78">
        <v>4.0000000000000002E-4</v>
      </c>
      <c r="T304" s="78">
        <f t="shared" si="7"/>
        <v>2.2375982447429719E-3</v>
      </c>
      <c r="U304" s="78">
        <f>R304/'סכום נכסי הקרן'!$C$42</f>
        <v>5.5493441087781981E-4</v>
      </c>
    </row>
    <row r="305" spans="2:21">
      <c r="B305" t="s">
        <v>1019</v>
      </c>
      <c r="C305" t="s">
        <v>1020</v>
      </c>
      <c r="D305" t="s">
        <v>123</v>
      </c>
      <c r="E305" t="s">
        <v>904</v>
      </c>
      <c r="F305"/>
      <c r="G305" t="s">
        <v>922</v>
      </c>
      <c r="H305" t="s">
        <v>915</v>
      </c>
      <c r="I305" t="s">
        <v>2883</v>
      </c>
      <c r="J305"/>
      <c r="K305" s="77">
        <v>6.93</v>
      </c>
      <c r="L305" t="s">
        <v>106</v>
      </c>
      <c r="M305" s="78">
        <v>0.04</v>
      </c>
      <c r="N305" s="78">
        <v>6.5500000000000003E-2</v>
      </c>
      <c r="O305" s="77">
        <v>105454.86</v>
      </c>
      <c r="P305" s="77">
        <v>84.485111123754848</v>
      </c>
      <c r="Q305" s="77">
        <v>0</v>
      </c>
      <c r="R305" s="77">
        <v>342.92148062148402</v>
      </c>
      <c r="S305" s="78">
        <v>1E-4</v>
      </c>
      <c r="T305" s="78">
        <f t="shared" si="7"/>
        <v>1.0403998668358119E-3</v>
      </c>
      <c r="U305" s="78">
        <f>R305/'סכום נכסי הקרן'!$C$42</f>
        <v>2.5802383807563848E-4</v>
      </c>
    </row>
    <row r="306" spans="2:21">
      <c r="B306" t="s">
        <v>1021</v>
      </c>
      <c r="C306" t="s">
        <v>1022</v>
      </c>
      <c r="D306" t="s">
        <v>123</v>
      </c>
      <c r="E306" t="s">
        <v>904</v>
      </c>
      <c r="F306"/>
      <c r="G306" t="s">
        <v>922</v>
      </c>
      <c r="H306" t="s">
        <v>915</v>
      </c>
      <c r="I306" t="s">
        <v>2883</v>
      </c>
      <c r="J306"/>
      <c r="K306" s="77">
        <v>2.95</v>
      </c>
      <c r="L306" t="s">
        <v>106</v>
      </c>
      <c r="M306" s="78">
        <v>6.88E-2</v>
      </c>
      <c r="N306" s="78">
        <v>6.8400000000000002E-2</v>
      </c>
      <c r="O306" s="77">
        <v>175758.1</v>
      </c>
      <c r="P306" s="77">
        <v>101.33809722795137</v>
      </c>
      <c r="Q306" s="77">
        <v>0</v>
      </c>
      <c r="R306" s="77">
        <v>685.54506000213598</v>
      </c>
      <c r="S306" s="78">
        <v>2.9999999999999997E-4</v>
      </c>
      <c r="T306" s="78">
        <f t="shared" si="7"/>
        <v>2.0798959220739073E-3</v>
      </c>
      <c r="U306" s="78">
        <f>R306/'סכום נכסי הקרן'!$C$42</f>
        <v>5.1582352681718547E-4</v>
      </c>
    </row>
    <row r="307" spans="2:21">
      <c r="B307" t="s">
        <v>1023</v>
      </c>
      <c r="C307" t="s">
        <v>1024</v>
      </c>
      <c r="D307" t="s">
        <v>123</v>
      </c>
      <c r="E307" t="s">
        <v>904</v>
      </c>
      <c r="F307"/>
      <c r="G307" t="s">
        <v>975</v>
      </c>
      <c r="H307" t="s">
        <v>915</v>
      </c>
      <c r="I307" t="s">
        <v>2883</v>
      </c>
      <c r="J307"/>
      <c r="K307" s="77">
        <v>4.25</v>
      </c>
      <c r="L307" t="s">
        <v>106</v>
      </c>
      <c r="M307" s="78">
        <v>7.0499999999999993E-2</v>
      </c>
      <c r="N307" s="78">
        <v>7.0599999999999996E-2</v>
      </c>
      <c r="O307" s="77">
        <v>21090.97</v>
      </c>
      <c r="P307" s="77">
        <v>100.070356163799</v>
      </c>
      <c r="Q307" s="77">
        <v>0</v>
      </c>
      <c r="R307" s="77">
        <v>81.236258061192601</v>
      </c>
      <c r="S307" s="78">
        <v>0</v>
      </c>
      <c r="T307" s="78">
        <f t="shared" si="7"/>
        <v>2.4646514390387646E-4</v>
      </c>
      <c r="U307" s="78">
        <f>R307/'סכום נכסי הקרן'!$C$42</f>
        <v>6.1124462246762914E-5</v>
      </c>
    </row>
    <row r="308" spans="2:21">
      <c r="B308" t="s">
        <v>1025</v>
      </c>
      <c r="C308" t="s">
        <v>1026</v>
      </c>
      <c r="D308" t="s">
        <v>123</v>
      </c>
      <c r="E308" t="s">
        <v>904</v>
      </c>
      <c r="F308"/>
      <c r="G308" t="s">
        <v>955</v>
      </c>
      <c r="H308" t="s">
        <v>915</v>
      </c>
      <c r="I308" t="s">
        <v>211</v>
      </c>
      <c r="J308"/>
      <c r="K308" s="77">
        <v>3.76</v>
      </c>
      <c r="L308" t="s">
        <v>113</v>
      </c>
      <c r="M308" s="78">
        <v>7.4200000000000002E-2</v>
      </c>
      <c r="N308" s="78">
        <v>7.5800000000000006E-2</v>
      </c>
      <c r="O308" s="77">
        <v>239031.02</v>
      </c>
      <c r="P308" s="77">
        <v>101.21023012778882</v>
      </c>
      <c r="Q308" s="77">
        <v>0</v>
      </c>
      <c r="R308" s="77">
        <v>1137.11465062199</v>
      </c>
      <c r="S308" s="78">
        <v>4.0000000000000002E-4</v>
      </c>
      <c r="T308" s="78">
        <f t="shared" si="7"/>
        <v>3.4499265806857446E-3</v>
      </c>
      <c r="U308" s="78">
        <f>R308/'סכום נכסי הקרן'!$C$42</f>
        <v>8.5559728120205409E-4</v>
      </c>
    </row>
    <row r="309" spans="2:21">
      <c r="B309" t="s">
        <v>1027</v>
      </c>
      <c r="C309" t="s">
        <v>1028</v>
      </c>
      <c r="D309" t="s">
        <v>123</v>
      </c>
      <c r="E309" t="s">
        <v>904</v>
      </c>
      <c r="F309"/>
      <c r="G309" t="s">
        <v>952</v>
      </c>
      <c r="H309" t="s">
        <v>915</v>
      </c>
      <c r="I309" t="s">
        <v>211</v>
      </c>
      <c r="J309"/>
      <c r="K309" s="77">
        <v>3.1</v>
      </c>
      <c r="L309" t="s">
        <v>106</v>
      </c>
      <c r="M309" s="78">
        <v>4.7E-2</v>
      </c>
      <c r="N309" s="78">
        <v>7.7399999999999997E-2</v>
      </c>
      <c r="O309" s="77">
        <v>133576.16</v>
      </c>
      <c r="P309" s="77">
        <v>91.355777786095928</v>
      </c>
      <c r="Q309" s="77">
        <v>0</v>
      </c>
      <c r="R309" s="77">
        <v>469.69169909357498</v>
      </c>
      <c r="S309" s="78">
        <v>2.9999999999999997E-4</v>
      </c>
      <c r="T309" s="78">
        <f t="shared" si="7"/>
        <v>1.4250118724123656E-3</v>
      </c>
      <c r="U309" s="78">
        <f>R309/'סכום נכסי הקרן'!$C$42</f>
        <v>3.5340934225745746E-4</v>
      </c>
    </row>
    <row r="310" spans="2:21">
      <c r="B310" t="s">
        <v>1029</v>
      </c>
      <c r="C310" t="s">
        <v>1030</v>
      </c>
      <c r="D310" t="s">
        <v>123</v>
      </c>
      <c r="E310" t="s">
        <v>904</v>
      </c>
      <c r="F310"/>
      <c r="G310" t="s">
        <v>980</v>
      </c>
      <c r="H310" t="s">
        <v>915</v>
      </c>
      <c r="I310" t="s">
        <v>211</v>
      </c>
      <c r="J310"/>
      <c r="K310" s="77">
        <v>3.91</v>
      </c>
      <c r="L310" t="s">
        <v>106</v>
      </c>
      <c r="M310" s="78">
        <v>7.9500000000000001E-2</v>
      </c>
      <c r="N310" s="78">
        <v>8.1799999999999998E-2</v>
      </c>
      <c r="O310" s="77">
        <v>105454.86</v>
      </c>
      <c r="P310" s="77">
        <v>101.18391670198974</v>
      </c>
      <c r="Q310" s="77">
        <v>0</v>
      </c>
      <c r="R310" s="77">
        <v>410.701223789609</v>
      </c>
      <c r="S310" s="78">
        <v>2.0000000000000001E-4</v>
      </c>
      <c r="T310" s="78">
        <f t="shared" si="7"/>
        <v>1.2460388826200709E-3</v>
      </c>
      <c r="U310" s="78">
        <f>R310/'סכום נכסי הקרן'!$C$42</f>
        <v>3.0902323725099881E-4</v>
      </c>
    </row>
    <row r="311" spans="2:21">
      <c r="B311" t="s">
        <v>1031</v>
      </c>
      <c r="C311" t="s">
        <v>1032</v>
      </c>
      <c r="D311" t="s">
        <v>123</v>
      </c>
      <c r="E311" t="s">
        <v>904</v>
      </c>
      <c r="F311"/>
      <c r="G311" t="s">
        <v>955</v>
      </c>
      <c r="H311" t="s">
        <v>1033</v>
      </c>
      <c r="I311" t="s">
        <v>306</v>
      </c>
      <c r="J311"/>
      <c r="K311" s="77">
        <v>3.29</v>
      </c>
      <c r="L311" t="s">
        <v>106</v>
      </c>
      <c r="M311" s="78">
        <v>6.88E-2</v>
      </c>
      <c r="N311" s="78">
        <v>8.5599999999999996E-2</v>
      </c>
      <c r="O311" s="77">
        <v>75927.5</v>
      </c>
      <c r="P311" s="77">
        <v>96.03520542622897</v>
      </c>
      <c r="Q311" s="77">
        <v>0</v>
      </c>
      <c r="R311" s="77">
        <v>280.65803567939997</v>
      </c>
      <c r="S311" s="78">
        <v>2.0000000000000001E-4</v>
      </c>
      <c r="T311" s="78">
        <f t="shared" si="7"/>
        <v>8.514969153231713E-4</v>
      </c>
      <c r="U311" s="78">
        <f>R311/'סכום נכסי הקרן'!$C$42</f>
        <v>2.1117505797982192E-4</v>
      </c>
    </row>
    <row r="312" spans="2:21">
      <c r="B312" t="s">
        <v>1034</v>
      </c>
      <c r="C312" t="s">
        <v>1035</v>
      </c>
      <c r="D312" t="s">
        <v>123</v>
      </c>
      <c r="E312" t="s">
        <v>904</v>
      </c>
      <c r="F312"/>
      <c r="G312" t="s">
        <v>934</v>
      </c>
      <c r="H312" t="s">
        <v>915</v>
      </c>
      <c r="I312" t="s">
        <v>2883</v>
      </c>
      <c r="J312"/>
      <c r="K312" s="77">
        <v>1.81</v>
      </c>
      <c r="L312" t="s">
        <v>106</v>
      </c>
      <c r="M312" s="78">
        <v>5.7500000000000002E-2</v>
      </c>
      <c r="N312" s="78">
        <v>7.9100000000000004E-2</v>
      </c>
      <c r="O312" s="77">
        <v>59582</v>
      </c>
      <c r="P312" s="77">
        <v>96.631805578866107</v>
      </c>
      <c r="Q312" s="77">
        <v>0</v>
      </c>
      <c r="R312" s="77">
        <v>221.60680007760001</v>
      </c>
      <c r="S312" s="78">
        <v>1E-4</v>
      </c>
      <c r="T312" s="78">
        <f t="shared" si="7"/>
        <v>6.7233958302290414E-4</v>
      </c>
      <c r="U312" s="78">
        <f>R312/'סכום נכסי הקרן'!$C$42</f>
        <v>1.6674323520374053E-4</v>
      </c>
    </row>
    <row r="313" spans="2:21">
      <c r="B313" t="s">
        <v>1037</v>
      </c>
      <c r="C313" t="s">
        <v>1038</v>
      </c>
      <c r="D313" t="s">
        <v>123</v>
      </c>
      <c r="E313" t="s">
        <v>904</v>
      </c>
      <c r="F313"/>
      <c r="G313" t="s">
        <v>1001</v>
      </c>
      <c r="H313" t="s">
        <v>915</v>
      </c>
      <c r="I313" t="s">
        <v>211</v>
      </c>
      <c r="J313"/>
      <c r="K313" s="77">
        <v>3.95</v>
      </c>
      <c r="L313" t="s">
        <v>110</v>
      </c>
      <c r="M313" s="78">
        <v>0.04</v>
      </c>
      <c r="N313" s="78">
        <v>6.0100000000000001E-2</v>
      </c>
      <c r="O313" s="77">
        <v>168727.78</v>
      </c>
      <c r="P313" s="77">
        <v>93.552444453663767</v>
      </c>
      <c r="Q313" s="77">
        <v>0</v>
      </c>
      <c r="R313" s="77">
        <v>640.47216600268803</v>
      </c>
      <c r="S313" s="78">
        <v>2.0000000000000001E-4</v>
      </c>
      <c r="T313" s="78">
        <f t="shared" si="7"/>
        <v>1.9431479037522097E-3</v>
      </c>
      <c r="U313" s="78">
        <f>R313/'סכום נכסי הקרן'!$C$42</f>
        <v>4.8190940431358233E-4</v>
      </c>
    </row>
    <row r="314" spans="2:21">
      <c r="B314" t="s">
        <v>1039</v>
      </c>
      <c r="C314" t="s">
        <v>1040</v>
      </c>
      <c r="D314" t="s">
        <v>123</v>
      </c>
      <c r="E314" t="s">
        <v>904</v>
      </c>
      <c r="F314"/>
      <c r="G314" t="s">
        <v>1041</v>
      </c>
      <c r="H314" t="s">
        <v>915</v>
      </c>
      <c r="I314" t="s">
        <v>211</v>
      </c>
      <c r="J314"/>
      <c r="K314" s="77">
        <v>3.74</v>
      </c>
      <c r="L314" t="s">
        <v>110</v>
      </c>
      <c r="M314" s="78">
        <v>4.6300000000000001E-2</v>
      </c>
      <c r="N314" s="78">
        <v>5.7099999999999998E-2</v>
      </c>
      <c r="O314" s="77">
        <v>144121.64000000001</v>
      </c>
      <c r="P314" s="77">
        <v>100.28508986048175</v>
      </c>
      <c r="Q314" s="77">
        <v>0</v>
      </c>
      <c r="R314" s="77">
        <v>586.44068441008801</v>
      </c>
      <c r="S314" s="78">
        <v>2.0000000000000001E-4</v>
      </c>
      <c r="T314" s="78">
        <f t="shared" si="7"/>
        <v>1.7792201551842161E-3</v>
      </c>
      <c r="U314" s="78">
        <f>R314/'סכום נכסי הקרן'!$C$42</f>
        <v>4.4125458667961686E-4</v>
      </c>
    </row>
    <row r="315" spans="2:21">
      <c r="B315" t="s">
        <v>1042</v>
      </c>
      <c r="C315" t="s">
        <v>1043</v>
      </c>
      <c r="D315" t="s">
        <v>123</v>
      </c>
      <c r="E315" t="s">
        <v>904</v>
      </c>
      <c r="F315"/>
      <c r="G315" t="s">
        <v>975</v>
      </c>
      <c r="H315" t="s">
        <v>915</v>
      </c>
      <c r="I315" t="s">
        <v>211</v>
      </c>
      <c r="J315"/>
      <c r="K315" s="77">
        <v>4.28</v>
      </c>
      <c r="L315" t="s">
        <v>110</v>
      </c>
      <c r="M315" s="78">
        <v>4.6300000000000001E-2</v>
      </c>
      <c r="N315" s="78">
        <v>7.3700000000000002E-2</v>
      </c>
      <c r="O315" s="77">
        <v>99127.57</v>
      </c>
      <c r="P315" s="77">
        <v>89.980944437859151</v>
      </c>
      <c r="Q315" s="77">
        <v>0</v>
      </c>
      <c r="R315" s="77">
        <v>361.91246034904702</v>
      </c>
      <c r="S315" s="78">
        <v>1E-4</v>
      </c>
      <c r="T315" s="78">
        <f t="shared" si="7"/>
        <v>1.0980171754506876E-3</v>
      </c>
      <c r="U315" s="78">
        <f>R315/'סכום נכסי הקרן'!$C$42</f>
        <v>2.7231318929750377E-4</v>
      </c>
    </row>
    <row r="316" spans="2:21">
      <c r="B316" t="s">
        <v>1044</v>
      </c>
      <c r="C316" t="s">
        <v>1045</v>
      </c>
      <c r="D316" t="s">
        <v>123</v>
      </c>
      <c r="E316" t="s">
        <v>904</v>
      </c>
      <c r="F316"/>
      <c r="G316" t="s">
        <v>1001</v>
      </c>
      <c r="H316" t="s">
        <v>915</v>
      </c>
      <c r="I316" t="s">
        <v>211</v>
      </c>
      <c r="J316"/>
      <c r="K316" s="77">
        <v>6.72</v>
      </c>
      <c r="L316" t="s">
        <v>110</v>
      </c>
      <c r="M316" s="78">
        <v>7.8799999999999995E-2</v>
      </c>
      <c r="N316" s="78">
        <v>7.6200000000000004E-2</v>
      </c>
      <c r="O316" s="77">
        <v>189818.75</v>
      </c>
      <c r="P316" s="77">
        <v>101.24165753514869</v>
      </c>
      <c r="Q316" s="77">
        <v>0</v>
      </c>
      <c r="R316" s="77">
        <v>779.75269505671895</v>
      </c>
      <c r="S316" s="78">
        <v>2.9999999999999997E-4</v>
      </c>
      <c r="T316" s="78">
        <f t="shared" si="7"/>
        <v>2.365715319529187E-3</v>
      </c>
      <c r="U316" s="78">
        <f>R316/'סכום נכסי הקרן'!$C$42</f>
        <v>5.867080206341344E-4</v>
      </c>
    </row>
    <row r="317" spans="2:21">
      <c r="B317" s="88" t="s">
        <v>2884</v>
      </c>
      <c r="C317" t="s">
        <v>1046</v>
      </c>
      <c r="D317" t="s">
        <v>123</v>
      </c>
      <c r="E317" t="s">
        <v>904</v>
      </c>
      <c r="F317"/>
      <c r="G317" t="s">
        <v>1047</v>
      </c>
      <c r="H317" t="s">
        <v>915</v>
      </c>
      <c r="I317" t="s">
        <v>2883</v>
      </c>
      <c r="J317"/>
      <c r="K317" s="77">
        <v>7.03</v>
      </c>
      <c r="L317" t="s">
        <v>106</v>
      </c>
      <c r="M317" s="78">
        <v>4.2799999999999998E-2</v>
      </c>
      <c r="N317" s="78">
        <v>6.6600000000000006E-2</v>
      </c>
      <c r="O317" s="77">
        <v>281212.96000000002</v>
      </c>
      <c r="P317" s="77">
        <v>84.87651944320065</v>
      </c>
      <c r="Q317" s="77">
        <v>0</v>
      </c>
      <c r="R317" s="77">
        <v>918.69384101144897</v>
      </c>
      <c r="S317" s="78">
        <v>1E-4</v>
      </c>
      <c r="T317" s="78">
        <f t="shared" si="7"/>
        <v>2.7872530706415906E-3</v>
      </c>
      <c r="U317" s="78">
        <f>R317/'סכום נכסי הקרן'!$C$42</f>
        <v>6.9125127549497008E-4</v>
      </c>
    </row>
    <row r="318" spans="2:21">
      <c r="B318" t="s">
        <v>1048</v>
      </c>
      <c r="C318" t="s">
        <v>1049</v>
      </c>
      <c r="D318" t="s">
        <v>123</v>
      </c>
      <c r="E318" t="s">
        <v>904</v>
      </c>
      <c r="F318"/>
      <c r="G318" t="s">
        <v>967</v>
      </c>
      <c r="H318" t="s">
        <v>1050</v>
      </c>
      <c r="I318" t="s">
        <v>2883</v>
      </c>
      <c r="J318"/>
      <c r="K318" s="77">
        <v>1.61</v>
      </c>
      <c r="L318" t="s">
        <v>106</v>
      </c>
      <c r="M318" s="78">
        <v>6.5000000000000002E-2</v>
      </c>
      <c r="N318" s="78">
        <v>7.85E-2</v>
      </c>
      <c r="O318" s="77">
        <v>70303.240000000005</v>
      </c>
      <c r="P318" s="77">
        <v>99.3207222546217</v>
      </c>
      <c r="Q318" s="77">
        <v>0</v>
      </c>
      <c r="R318" s="77">
        <v>268.759064399404</v>
      </c>
      <c r="S318" s="78">
        <v>1E-4</v>
      </c>
      <c r="T318" s="78">
        <f t="shared" si="7"/>
        <v>8.1539626594782455E-4</v>
      </c>
      <c r="U318" s="78">
        <f>R318/'סכום נכסי הקרן'!$C$42</f>
        <v>2.0222193485305796E-4</v>
      </c>
    </row>
    <row r="319" spans="2:21">
      <c r="B319" t="s">
        <v>1051</v>
      </c>
      <c r="C319" t="s">
        <v>1052</v>
      </c>
      <c r="D319" t="s">
        <v>123</v>
      </c>
      <c r="E319" t="s">
        <v>904</v>
      </c>
      <c r="F319"/>
      <c r="G319" t="s">
        <v>1001</v>
      </c>
      <c r="H319" t="s">
        <v>1050</v>
      </c>
      <c r="I319" t="s">
        <v>2883</v>
      </c>
      <c r="J319"/>
      <c r="K319" s="77">
        <v>4.2300000000000004</v>
      </c>
      <c r="L319" t="s">
        <v>106</v>
      </c>
      <c r="M319" s="78">
        <v>4.1300000000000003E-2</v>
      </c>
      <c r="N319" s="78">
        <v>7.5300000000000006E-2</v>
      </c>
      <c r="O319" s="77">
        <v>251685.6</v>
      </c>
      <c r="P319" s="77">
        <v>86.911208323400302</v>
      </c>
      <c r="Q319" s="77">
        <v>0</v>
      </c>
      <c r="R319" s="77">
        <v>841.94179212746405</v>
      </c>
      <c r="S319" s="78">
        <v>5.9999999999999995E-4</v>
      </c>
      <c r="T319" s="78">
        <f t="shared" si="7"/>
        <v>2.5543927047830431E-3</v>
      </c>
      <c r="U319" s="78">
        <f>R319/'סכום נכסי הקרן'!$C$42</f>
        <v>6.3350085928504389E-4</v>
      </c>
    </row>
    <row r="320" spans="2:21">
      <c r="B320" t="s">
        <v>1053</v>
      </c>
      <c r="C320" t="s">
        <v>1054</v>
      </c>
      <c r="D320" t="s">
        <v>123</v>
      </c>
      <c r="E320" t="s">
        <v>904</v>
      </c>
      <c r="F320"/>
      <c r="G320" t="s">
        <v>1055</v>
      </c>
      <c r="H320" t="s">
        <v>1050</v>
      </c>
      <c r="I320" t="s">
        <v>211</v>
      </c>
      <c r="J320"/>
      <c r="K320" s="77">
        <v>3.79</v>
      </c>
      <c r="L320" t="s">
        <v>110</v>
      </c>
      <c r="M320" s="78">
        <v>3.1300000000000001E-2</v>
      </c>
      <c r="N320" s="78">
        <v>6.6600000000000006E-2</v>
      </c>
      <c r="O320" s="77">
        <v>105454.86</v>
      </c>
      <c r="P320" s="77">
        <v>89.36372598323112</v>
      </c>
      <c r="Q320" s="77">
        <v>0</v>
      </c>
      <c r="R320" s="77">
        <v>382.37227605286802</v>
      </c>
      <c r="S320" s="78">
        <v>1E-4</v>
      </c>
      <c r="T320" s="78">
        <f t="shared" si="7"/>
        <v>1.160090830023632E-3</v>
      </c>
      <c r="U320" s="78">
        <f>R320/'סכום נכסי הקרן'!$C$42</f>
        <v>2.8770773432469963E-4</v>
      </c>
    </row>
    <row r="321" spans="2:21">
      <c r="B321" t="s">
        <v>1056</v>
      </c>
      <c r="C321" t="s">
        <v>1057</v>
      </c>
      <c r="D321" t="s">
        <v>123</v>
      </c>
      <c r="E321" t="s">
        <v>904</v>
      </c>
      <c r="F321"/>
      <c r="G321" t="s">
        <v>1058</v>
      </c>
      <c r="H321" t="s">
        <v>1050</v>
      </c>
      <c r="I321" t="s">
        <v>211</v>
      </c>
      <c r="J321"/>
      <c r="K321" s="77">
        <v>4.57</v>
      </c>
      <c r="L321" t="s">
        <v>110</v>
      </c>
      <c r="M321" s="78">
        <v>6.6299999999999998E-2</v>
      </c>
      <c r="N321" s="78">
        <v>6.8400000000000002E-2</v>
      </c>
      <c r="O321" s="77">
        <v>119515.51</v>
      </c>
      <c r="P321" s="77">
        <v>98.622356203726241</v>
      </c>
      <c r="Q321" s="77">
        <v>0</v>
      </c>
      <c r="R321" s="77">
        <v>478.25351615307699</v>
      </c>
      <c r="S321" s="78">
        <v>0</v>
      </c>
      <c r="T321" s="78">
        <f t="shared" si="7"/>
        <v>1.4509878285188038E-3</v>
      </c>
      <c r="U321" s="78">
        <f>R321/'סכום נכסי הקרן'!$C$42</f>
        <v>3.5985149599653058E-4</v>
      </c>
    </row>
    <row r="322" spans="2:21">
      <c r="B322" t="s">
        <v>1059</v>
      </c>
      <c r="C322" t="s">
        <v>1060</v>
      </c>
      <c r="D322" t="s">
        <v>123</v>
      </c>
      <c r="E322" t="s">
        <v>904</v>
      </c>
      <c r="F322"/>
      <c r="G322" t="s">
        <v>955</v>
      </c>
      <c r="H322" t="s">
        <v>1061</v>
      </c>
      <c r="I322" t="s">
        <v>306</v>
      </c>
      <c r="J322"/>
      <c r="K322" s="77">
        <v>4.8099999999999996</v>
      </c>
      <c r="L322" t="s">
        <v>106</v>
      </c>
      <c r="M322" s="78">
        <v>7.7499999999999999E-2</v>
      </c>
      <c r="N322" s="78">
        <v>8.77E-2</v>
      </c>
      <c r="O322" s="77">
        <v>145155.1</v>
      </c>
      <c r="P322" s="77">
        <v>95.504166646573211</v>
      </c>
      <c r="Q322" s="77">
        <v>0</v>
      </c>
      <c r="R322" s="77">
        <v>533.58366994139999</v>
      </c>
      <c r="S322" s="78">
        <v>1E-4</v>
      </c>
      <c r="T322" s="78">
        <f t="shared" si="7"/>
        <v>1.6188556579969954E-3</v>
      </c>
      <c r="U322" s="78">
        <f>R322/'סכום נכסי הקרן'!$C$42</f>
        <v>4.0148347138607113E-4</v>
      </c>
    </row>
    <row r="323" spans="2:21">
      <c r="B323" t="s">
        <v>1062</v>
      </c>
      <c r="C323" t="s">
        <v>1063</v>
      </c>
      <c r="D323" t="s">
        <v>123</v>
      </c>
      <c r="E323" t="s">
        <v>904</v>
      </c>
      <c r="F323"/>
      <c r="G323" t="s">
        <v>1041</v>
      </c>
      <c r="H323" t="s">
        <v>1050</v>
      </c>
      <c r="I323" t="s">
        <v>2883</v>
      </c>
      <c r="J323"/>
      <c r="K323" s="77">
        <v>4.33</v>
      </c>
      <c r="L323" t="s">
        <v>113</v>
      </c>
      <c r="M323" s="78">
        <v>8.3799999999999999E-2</v>
      </c>
      <c r="N323" s="78">
        <v>8.3599999999999994E-2</v>
      </c>
      <c r="O323" s="77">
        <v>210909.72</v>
      </c>
      <c r="P323" s="77">
        <v>101.91552056548193</v>
      </c>
      <c r="Q323" s="77">
        <v>0</v>
      </c>
      <c r="R323" s="77">
        <v>1010.32825850936</v>
      </c>
      <c r="S323" s="78">
        <v>2.9999999999999997E-4</v>
      </c>
      <c r="T323" s="78">
        <f t="shared" si="7"/>
        <v>3.0652655054112751E-3</v>
      </c>
      <c r="U323" s="78">
        <f>R323/'סכום נכסי הקרן'!$C$42</f>
        <v>7.6019960751484282E-4</v>
      </c>
    </row>
    <row r="324" spans="2:21">
      <c r="B324" t="s">
        <v>1064</v>
      </c>
      <c r="C324" t="s">
        <v>1065</v>
      </c>
      <c r="D324" t="s">
        <v>123</v>
      </c>
      <c r="E324" t="s">
        <v>904</v>
      </c>
      <c r="F324"/>
      <c r="G324" t="s">
        <v>975</v>
      </c>
      <c r="H324" t="s">
        <v>1050</v>
      </c>
      <c r="I324" t="s">
        <v>211</v>
      </c>
      <c r="J324"/>
      <c r="K324" s="77">
        <v>6.93</v>
      </c>
      <c r="L324" t="s">
        <v>106</v>
      </c>
      <c r="M324" s="78">
        <v>6.0999999999999999E-2</v>
      </c>
      <c r="N324" s="78">
        <v>7.0000000000000007E-2</v>
      </c>
      <c r="O324" s="77">
        <v>35151.620000000003</v>
      </c>
      <c r="P324" s="77">
        <v>94.239833270273024</v>
      </c>
      <c r="Q324" s="77">
        <v>0</v>
      </c>
      <c r="R324" s="77">
        <v>127.50516127915</v>
      </c>
      <c r="S324" s="78">
        <v>0</v>
      </c>
      <c r="T324" s="78">
        <f t="shared" si="7"/>
        <v>3.8684177081963606E-4</v>
      </c>
      <c r="U324" s="78">
        <f>R324/'סכום נכסי הקרן'!$C$42</f>
        <v>9.5938495973117016E-5</v>
      </c>
    </row>
    <row r="325" spans="2:21">
      <c r="B325" t="s">
        <v>1066</v>
      </c>
      <c r="C325" t="s">
        <v>1067</v>
      </c>
      <c r="D325" t="s">
        <v>123</v>
      </c>
      <c r="E325" t="s">
        <v>904</v>
      </c>
      <c r="F325"/>
      <c r="G325" t="s">
        <v>975</v>
      </c>
      <c r="H325" t="s">
        <v>1050</v>
      </c>
      <c r="I325" t="s">
        <v>211</v>
      </c>
      <c r="J325"/>
      <c r="K325" s="77">
        <v>4.08</v>
      </c>
      <c r="L325" t="s">
        <v>110</v>
      </c>
      <c r="M325" s="78">
        <v>6.13E-2</v>
      </c>
      <c r="N325" s="78">
        <v>5.4600000000000003E-2</v>
      </c>
      <c r="O325" s="77">
        <v>140606.48000000001</v>
      </c>
      <c r="P325" s="77">
        <v>104.69084720305921</v>
      </c>
      <c r="Q325" s="77">
        <v>0</v>
      </c>
      <c r="R325" s="77">
        <v>597.27258215782797</v>
      </c>
      <c r="S325" s="78">
        <v>2.0000000000000001E-4</v>
      </c>
      <c r="T325" s="78">
        <f t="shared" si="7"/>
        <v>1.8120833778493693E-3</v>
      </c>
      <c r="U325" s="78">
        <f>R325/'סכום נכסי הקרן'!$C$42</f>
        <v>4.4940481344712496E-4</v>
      </c>
    </row>
    <row r="326" spans="2:21">
      <c r="B326" t="s">
        <v>1068</v>
      </c>
      <c r="C326" t="s">
        <v>1069</v>
      </c>
      <c r="D326" t="s">
        <v>123</v>
      </c>
      <c r="E326" t="s">
        <v>904</v>
      </c>
      <c r="F326"/>
      <c r="G326" t="s">
        <v>975</v>
      </c>
      <c r="H326" t="s">
        <v>1050</v>
      </c>
      <c r="I326" t="s">
        <v>211</v>
      </c>
      <c r="J326"/>
      <c r="K326" s="77">
        <v>3.44</v>
      </c>
      <c r="L326" t="s">
        <v>106</v>
      </c>
      <c r="M326" s="78">
        <v>7.3499999999999996E-2</v>
      </c>
      <c r="N326" s="78">
        <v>6.7299999999999999E-2</v>
      </c>
      <c r="O326" s="77">
        <v>112485.18</v>
      </c>
      <c r="P326" s="77">
        <v>104.10700000711195</v>
      </c>
      <c r="Q326" s="77">
        <v>0</v>
      </c>
      <c r="R326" s="77">
        <v>450.73693850345899</v>
      </c>
      <c r="S326" s="78">
        <v>1E-4</v>
      </c>
      <c r="T326" s="78">
        <f t="shared" si="7"/>
        <v>1.367504450135635E-3</v>
      </c>
      <c r="U326" s="78">
        <f>R326/'סכום נכסי הקרן'!$C$42</f>
        <v>3.3914724334081065E-4</v>
      </c>
    </row>
    <row r="327" spans="2:21">
      <c r="B327" t="s">
        <v>1070</v>
      </c>
      <c r="C327" t="s">
        <v>1071</v>
      </c>
      <c r="D327" t="s">
        <v>123</v>
      </c>
      <c r="E327" t="s">
        <v>904</v>
      </c>
      <c r="F327"/>
      <c r="G327" t="s">
        <v>955</v>
      </c>
      <c r="H327" t="s">
        <v>1061</v>
      </c>
      <c r="I327" t="s">
        <v>306</v>
      </c>
      <c r="J327"/>
      <c r="K327" s="77">
        <v>4.18</v>
      </c>
      <c r="L327" t="s">
        <v>106</v>
      </c>
      <c r="M327" s="78">
        <v>7.4999999999999997E-2</v>
      </c>
      <c r="N327" s="78">
        <v>9.4100000000000003E-2</v>
      </c>
      <c r="O327" s="77">
        <v>168727.78</v>
      </c>
      <c r="P327" s="77">
        <v>93.908000029633598</v>
      </c>
      <c r="Q327" s="77">
        <v>0</v>
      </c>
      <c r="R327" s="77">
        <v>609.86975333204805</v>
      </c>
      <c r="S327" s="78">
        <v>2.0000000000000001E-4</v>
      </c>
      <c r="T327" s="78">
        <f t="shared" si="7"/>
        <v>1.8503023170316393E-3</v>
      </c>
      <c r="U327" s="78">
        <f>R327/'סכום נכסי הקרן'!$C$42</f>
        <v>4.5888328195652642E-4</v>
      </c>
    </row>
    <row r="328" spans="2:21">
      <c r="B328" t="s">
        <v>1072</v>
      </c>
      <c r="C328" t="s">
        <v>1073</v>
      </c>
      <c r="D328" t="s">
        <v>123</v>
      </c>
      <c r="E328" t="s">
        <v>904</v>
      </c>
      <c r="F328"/>
      <c r="G328" t="s">
        <v>1016</v>
      </c>
      <c r="H328" t="s">
        <v>1050</v>
      </c>
      <c r="I328" t="s">
        <v>2883</v>
      </c>
      <c r="J328"/>
      <c r="K328" s="77">
        <v>4.97</v>
      </c>
      <c r="L328" t="s">
        <v>106</v>
      </c>
      <c r="M328" s="78">
        <v>3.7499999999999999E-2</v>
      </c>
      <c r="N328" s="78">
        <v>6.59E-2</v>
      </c>
      <c r="O328" s="77">
        <v>70303.240000000005</v>
      </c>
      <c r="P328" s="77">
        <v>88.756750017780192</v>
      </c>
      <c r="Q328" s="77">
        <v>0</v>
      </c>
      <c r="R328" s="77">
        <v>240.17325440663899</v>
      </c>
      <c r="S328" s="78">
        <v>1E-4</v>
      </c>
      <c r="T328" s="78">
        <f t="shared" si="7"/>
        <v>7.2866891117271131E-4</v>
      </c>
      <c r="U328" s="78">
        <f>R328/'סכום נכסי הקרן'!$C$42</f>
        <v>1.8071316148760179E-4</v>
      </c>
    </row>
    <row r="329" spans="2:21">
      <c r="B329" t="s">
        <v>1074</v>
      </c>
      <c r="C329" t="s">
        <v>1075</v>
      </c>
      <c r="D329" t="s">
        <v>123</v>
      </c>
      <c r="E329" t="s">
        <v>904</v>
      </c>
      <c r="F329"/>
      <c r="G329" t="s">
        <v>1047</v>
      </c>
      <c r="H329" t="s">
        <v>1050</v>
      </c>
      <c r="I329" t="s">
        <v>211</v>
      </c>
      <c r="J329"/>
      <c r="K329" s="77">
        <v>6.84</v>
      </c>
      <c r="L329" t="s">
        <v>106</v>
      </c>
      <c r="M329" s="78">
        <v>5.1299999999999998E-2</v>
      </c>
      <c r="N329" s="78">
        <v>7.1099999999999997E-2</v>
      </c>
      <c r="O329" s="77">
        <v>151151.97</v>
      </c>
      <c r="P329" s="77">
        <v>87.877152789010864</v>
      </c>
      <c r="Q329" s="77">
        <v>0</v>
      </c>
      <c r="R329" s="77">
        <v>511.25515529130399</v>
      </c>
      <c r="S329" s="78">
        <v>2.9999999999999997E-4</v>
      </c>
      <c r="T329" s="78">
        <f t="shared" si="7"/>
        <v>1.5511125010897638E-3</v>
      </c>
      <c r="U329" s="78">
        <f>R329/'סכום נכסי הקרן'!$C$42</f>
        <v>3.8468286432551433E-4</v>
      </c>
    </row>
    <row r="330" spans="2:21">
      <c r="B330" t="s">
        <v>1076</v>
      </c>
      <c r="C330" t="s">
        <v>1077</v>
      </c>
      <c r="D330" t="s">
        <v>123</v>
      </c>
      <c r="E330" t="s">
        <v>904</v>
      </c>
      <c r="F330"/>
      <c r="G330" t="s">
        <v>967</v>
      </c>
      <c r="H330" t="s">
        <v>1050</v>
      </c>
      <c r="I330" t="s">
        <v>211</v>
      </c>
      <c r="J330"/>
      <c r="K330" s="77">
        <v>7.01</v>
      </c>
      <c r="L330" t="s">
        <v>106</v>
      </c>
      <c r="M330" s="78">
        <v>6.4000000000000001E-2</v>
      </c>
      <c r="N330" s="78">
        <v>6.9400000000000003E-2</v>
      </c>
      <c r="O330" s="77">
        <v>175758.1</v>
      </c>
      <c r="P330" s="77">
        <v>98.792777798007606</v>
      </c>
      <c r="Q330" s="77">
        <v>0</v>
      </c>
      <c r="R330" s="77">
        <v>668.32615409155505</v>
      </c>
      <c r="S330" s="78">
        <v>1E-4</v>
      </c>
      <c r="T330" s="78">
        <f t="shared" si="7"/>
        <v>2.0276549618868699E-3</v>
      </c>
      <c r="U330" s="78">
        <f>R330/'סכום נכסי הקרן'!$C$42</f>
        <v>5.0286753414370393E-4</v>
      </c>
    </row>
    <row r="331" spans="2:21">
      <c r="B331" t="s">
        <v>1078</v>
      </c>
      <c r="C331" t="s">
        <v>1079</v>
      </c>
      <c r="D331" t="s">
        <v>123</v>
      </c>
      <c r="E331" t="s">
        <v>904</v>
      </c>
      <c r="F331"/>
      <c r="G331" t="s">
        <v>955</v>
      </c>
      <c r="H331" t="s">
        <v>1061</v>
      </c>
      <c r="I331" t="s">
        <v>306</v>
      </c>
      <c r="J331"/>
      <c r="K331" s="77">
        <v>4.2300000000000004</v>
      </c>
      <c r="L331" t="s">
        <v>106</v>
      </c>
      <c r="M331" s="78">
        <v>7.6300000000000007E-2</v>
      </c>
      <c r="N331" s="78">
        <v>9.5500000000000002E-2</v>
      </c>
      <c r="O331" s="77">
        <v>210909.72</v>
      </c>
      <c r="P331" s="77">
        <v>92.700986132644758</v>
      </c>
      <c r="Q331" s="77">
        <v>0</v>
      </c>
      <c r="R331" s="77">
        <v>752.53873722466994</v>
      </c>
      <c r="S331" s="78">
        <v>4.0000000000000002E-4</v>
      </c>
      <c r="T331" s="78">
        <f t="shared" si="7"/>
        <v>2.2831500685766182E-3</v>
      </c>
      <c r="U331" s="78">
        <f>R331/'סכום נכסי הקרן'!$C$42</f>
        <v>5.662314677033352E-4</v>
      </c>
    </row>
    <row r="332" spans="2:21">
      <c r="B332" t="s">
        <v>1080</v>
      </c>
      <c r="C332" t="s">
        <v>1081</v>
      </c>
      <c r="D332" t="s">
        <v>123</v>
      </c>
      <c r="E332" t="s">
        <v>904</v>
      </c>
      <c r="F332"/>
      <c r="G332" t="s">
        <v>922</v>
      </c>
      <c r="H332" t="s">
        <v>1061</v>
      </c>
      <c r="I332" t="s">
        <v>306</v>
      </c>
      <c r="J332"/>
      <c r="K332" s="77">
        <v>3.17</v>
      </c>
      <c r="L332" t="s">
        <v>106</v>
      </c>
      <c r="M332" s="78">
        <v>5.2999999999999999E-2</v>
      </c>
      <c r="N332" s="78">
        <v>0.10100000000000001</v>
      </c>
      <c r="O332" s="77">
        <v>217588.53</v>
      </c>
      <c r="P332" s="77">
        <v>86.103388902714627</v>
      </c>
      <c r="Q332" s="77">
        <v>0</v>
      </c>
      <c r="R332" s="77">
        <v>721.11437694716597</v>
      </c>
      <c r="S332" s="78">
        <v>1E-4</v>
      </c>
      <c r="T332" s="78">
        <f t="shared" ref="T332:T359" si="8">R332/$R$11</f>
        <v>2.1878107501155414E-3</v>
      </c>
      <c r="U332" s="78">
        <f>R332/'סכום נכסי הקרן'!$C$42</f>
        <v>5.4258688867848525E-4</v>
      </c>
    </row>
    <row r="333" spans="2:21">
      <c r="B333" t="s">
        <v>1082</v>
      </c>
      <c r="C333" t="s">
        <v>1083</v>
      </c>
      <c r="D333" t="s">
        <v>123</v>
      </c>
      <c r="E333" t="s">
        <v>904</v>
      </c>
      <c r="F333"/>
      <c r="G333" t="s">
        <v>1041</v>
      </c>
      <c r="H333" t="s">
        <v>1050</v>
      </c>
      <c r="I333" t="s">
        <v>2883</v>
      </c>
      <c r="J333"/>
      <c r="K333" s="77">
        <v>6.19</v>
      </c>
      <c r="L333" t="s">
        <v>106</v>
      </c>
      <c r="M333" s="78">
        <v>4.1300000000000003E-2</v>
      </c>
      <c r="N333" s="78">
        <v>8.4199999999999997E-2</v>
      </c>
      <c r="O333" s="77">
        <v>73818.399999999994</v>
      </c>
      <c r="P333" s="77">
        <v>77.034250067733794</v>
      </c>
      <c r="Q333" s="77">
        <v>0</v>
      </c>
      <c r="R333" s="77">
        <v>218.87512032934799</v>
      </c>
      <c r="S333" s="78">
        <v>1E-4</v>
      </c>
      <c r="T333" s="78">
        <f t="shared" si="8"/>
        <v>6.6405185709459888E-4</v>
      </c>
      <c r="U333" s="78">
        <f>R333/'סכום נכסי הקרן'!$C$42</f>
        <v>1.6468784196398172E-4</v>
      </c>
    </row>
    <row r="334" spans="2:21">
      <c r="B334" t="s">
        <v>1084</v>
      </c>
      <c r="C334" t="s">
        <v>1085</v>
      </c>
      <c r="D334" t="s">
        <v>123</v>
      </c>
      <c r="E334" t="s">
        <v>904</v>
      </c>
      <c r="F334"/>
      <c r="G334" t="s">
        <v>1041</v>
      </c>
      <c r="H334" t="s">
        <v>1050</v>
      </c>
      <c r="I334" t="s">
        <v>2883</v>
      </c>
      <c r="J334"/>
      <c r="K334" s="77">
        <v>4.88</v>
      </c>
      <c r="L334" t="s">
        <v>110</v>
      </c>
      <c r="M334" s="78">
        <v>6.5000000000000002E-2</v>
      </c>
      <c r="N334" s="78">
        <v>6.3700000000000007E-2</v>
      </c>
      <c r="O334" s="77">
        <v>84363.89</v>
      </c>
      <c r="P334" s="77">
        <v>100.90243837191495</v>
      </c>
      <c r="Q334" s="77">
        <v>0</v>
      </c>
      <c r="R334" s="77">
        <v>345.39558873323602</v>
      </c>
      <c r="S334" s="78">
        <v>1E-4</v>
      </c>
      <c r="T334" s="78">
        <f t="shared" si="8"/>
        <v>1.0479061383745303E-3</v>
      </c>
      <c r="U334" s="78">
        <f>R334/'סכום נכסי הקרן'!$C$42</f>
        <v>2.5988542711827115E-4</v>
      </c>
    </row>
    <row r="335" spans="2:21">
      <c r="B335" t="s">
        <v>1086</v>
      </c>
      <c r="C335" t="s">
        <v>1087</v>
      </c>
      <c r="D335" t="s">
        <v>123</v>
      </c>
      <c r="E335" t="s">
        <v>904</v>
      </c>
      <c r="F335"/>
      <c r="G335" t="s">
        <v>1041</v>
      </c>
      <c r="H335" t="s">
        <v>1050</v>
      </c>
      <c r="I335" t="s">
        <v>2883</v>
      </c>
      <c r="J335"/>
      <c r="K335" s="77">
        <v>0.75</v>
      </c>
      <c r="L335" t="s">
        <v>106</v>
      </c>
      <c r="M335" s="78">
        <v>6.25E-2</v>
      </c>
      <c r="N335" s="78">
        <v>8.2100000000000006E-2</v>
      </c>
      <c r="O335" s="77">
        <v>187667.47</v>
      </c>
      <c r="P335" s="77">
        <v>104.23519445240035</v>
      </c>
      <c r="Q335" s="77">
        <v>0</v>
      </c>
      <c r="R335" s="77">
        <v>752.92426071956197</v>
      </c>
      <c r="S335" s="78">
        <v>2.0000000000000001E-4</v>
      </c>
      <c r="T335" s="78">
        <f t="shared" si="8"/>
        <v>2.2843197199849253E-3</v>
      </c>
      <c r="U335" s="78">
        <f>R335/'סכום נכסי הקרן'!$C$42</f>
        <v>5.6652154650399847E-4</v>
      </c>
    </row>
    <row r="336" spans="2:21">
      <c r="B336" t="s">
        <v>1088</v>
      </c>
      <c r="C336" t="s">
        <v>1089</v>
      </c>
      <c r="D336" t="s">
        <v>123</v>
      </c>
      <c r="E336" t="s">
        <v>904</v>
      </c>
      <c r="F336"/>
      <c r="G336" t="s">
        <v>967</v>
      </c>
      <c r="H336" t="s">
        <v>1050</v>
      </c>
      <c r="I336" t="s">
        <v>211</v>
      </c>
      <c r="J336"/>
      <c r="K336" s="77">
        <v>2.77</v>
      </c>
      <c r="L336" t="s">
        <v>110</v>
      </c>
      <c r="M336" s="78">
        <v>5.7500000000000002E-2</v>
      </c>
      <c r="N336" s="78">
        <v>5.57E-2</v>
      </c>
      <c r="O336" s="77">
        <v>63975.95</v>
      </c>
      <c r="P336" s="77">
        <v>100.33043840380643</v>
      </c>
      <c r="Q336" s="77">
        <v>0</v>
      </c>
      <c r="R336" s="77">
        <v>260.44017712071002</v>
      </c>
      <c r="S336" s="78">
        <v>1E-4</v>
      </c>
      <c r="T336" s="78">
        <f t="shared" si="8"/>
        <v>7.901573418615008E-4</v>
      </c>
      <c r="U336" s="78">
        <f>R336/'סכום נכסי הקרן'!$C$42</f>
        <v>1.9596256836403798E-4</v>
      </c>
    </row>
    <row r="337" spans="2:21">
      <c r="B337" t="s">
        <v>1090</v>
      </c>
      <c r="C337" t="s">
        <v>1091</v>
      </c>
      <c r="D337" t="s">
        <v>123</v>
      </c>
      <c r="E337" t="s">
        <v>904</v>
      </c>
      <c r="F337"/>
      <c r="G337" t="s">
        <v>967</v>
      </c>
      <c r="H337" t="s">
        <v>1050</v>
      </c>
      <c r="I337" t="s">
        <v>211</v>
      </c>
      <c r="J337"/>
      <c r="K337" s="77">
        <v>4.7699999999999996</v>
      </c>
      <c r="L337" t="s">
        <v>110</v>
      </c>
      <c r="M337" s="78">
        <v>6.13E-2</v>
      </c>
      <c r="N337" s="78">
        <v>6.0900000000000003E-2</v>
      </c>
      <c r="O337" s="77">
        <v>140606.48000000001</v>
      </c>
      <c r="P337" s="77">
        <v>99.869958883260566</v>
      </c>
      <c r="Q337" s="77">
        <v>0</v>
      </c>
      <c r="R337" s="77">
        <v>569.76889399418405</v>
      </c>
      <c r="S337" s="78">
        <v>0</v>
      </c>
      <c r="T337" s="78">
        <f t="shared" si="8"/>
        <v>1.7286391052681079E-3</v>
      </c>
      <c r="U337" s="78">
        <f>R337/'סכום נכסי הקרן'!$C$42</f>
        <v>4.2871025920585205E-4</v>
      </c>
    </row>
    <row r="338" spans="2:21">
      <c r="B338" t="s">
        <v>1092</v>
      </c>
      <c r="C338" t="s">
        <v>1093</v>
      </c>
      <c r="D338" t="s">
        <v>123</v>
      </c>
      <c r="E338" t="s">
        <v>904</v>
      </c>
      <c r="F338"/>
      <c r="G338" t="s">
        <v>967</v>
      </c>
      <c r="H338" t="s">
        <v>1094</v>
      </c>
      <c r="I338" t="s">
        <v>306</v>
      </c>
      <c r="J338"/>
      <c r="K338" s="77">
        <v>6.31</v>
      </c>
      <c r="L338" t="s">
        <v>106</v>
      </c>
      <c r="M338" s="78">
        <v>3.7499999999999999E-2</v>
      </c>
      <c r="N338" s="78">
        <v>7.1099999999999997E-2</v>
      </c>
      <c r="O338" s="77">
        <v>224970.37</v>
      </c>
      <c r="P338" s="77">
        <v>80.647166673149016</v>
      </c>
      <c r="Q338" s="77">
        <v>0</v>
      </c>
      <c r="R338" s="77">
        <v>698.33265041827599</v>
      </c>
      <c r="S338" s="78">
        <v>2.0000000000000001E-4</v>
      </c>
      <c r="T338" s="78">
        <f t="shared" si="8"/>
        <v>2.118692579961863E-3</v>
      </c>
      <c r="U338" s="78">
        <f>R338/'סכום נכסי הקרן'!$C$42</f>
        <v>5.2544527215939011E-4</v>
      </c>
    </row>
    <row r="339" spans="2:21">
      <c r="B339" t="s">
        <v>1095</v>
      </c>
      <c r="C339" t="s">
        <v>1096</v>
      </c>
      <c r="D339" t="s">
        <v>123</v>
      </c>
      <c r="E339" t="s">
        <v>904</v>
      </c>
      <c r="F339"/>
      <c r="G339" t="s">
        <v>967</v>
      </c>
      <c r="H339" t="s">
        <v>1094</v>
      </c>
      <c r="I339" t="s">
        <v>306</v>
      </c>
      <c r="J339"/>
      <c r="K339" s="77">
        <v>4.7699999999999996</v>
      </c>
      <c r="L339" t="s">
        <v>106</v>
      </c>
      <c r="M339" s="78">
        <v>5.8799999999999998E-2</v>
      </c>
      <c r="N339" s="78">
        <v>7.0999999999999994E-2</v>
      </c>
      <c r="O339" s="77">
        <v>21090.97</v>
      </c>
      <c r="P339" s="77">
        <v>95.825374959994733</v>
      </c>
      <c r="Q339" s="77">
        <v>0</v>
      </c>
      <c r="R339" s="77">
        <v>77.790218676934799</v>
      </c>
      <c r="S339" s="78">
        <v>0</v>
      </c>
      <c r="T339" s="78">
        <f t="shared" si="8"/>
        <v>2.3601010063859269E-4</v>
      </c>
      <c r="U339" s="78">
        <f>R339/'סכום נכסי הקרן'!$C$42</f>
        <v>5.8531564576793213E-5</v>
      </c>
    </row>
    <row r="340" spans="2:21">
      <c r="B340" t="s">
        <v>1097</v>
      </c>
      <c r="C340" t="s">
        <v>1098</v>
      </c>
      <c r="D340" t="s">
        <v>123</v>
      </c>
      <c r="E340" t="s">
        <v>904</v>
      </c>
      <c r="F340"/>
      <c r="G340" t="s">
        <v>1055</v>
      </c>
      <c r="H340" t="s">
        <v>1099</v>
      </c>
      <c r="I340" t="s">
        <v>211</v>
      </c>
      <c r="J340"/>
      <c r="K340" s="77">
        <v>6.4</v>
      </c>
      <c r="L340" t="s">
        <v>106</v>
      </c>
      <c r="M340" s="78">
        <v>0.04</v>
      </c>
      <c r="N340" s="78">
        <v>6.6799999999999998E-2</v>
      </c>
      <c r="O340" s="77">
        <v>210909.72</v>
      </c>
      <c r="P340" s="77">
        <v>83.905444457088109</v>
      </c>
      <c r="Q340" s="77">
        <v>0</v>
      </c>
      <c r="R340" s="77">
        <v>681.13727644345101</v>
      </c>
      <c r="S340" s="78">
        <v>4.0000000000000002E-4</v>
      </c>
      <c r="T340" s="78">
        <f t="shared" si="8"/>
        <v>2.0665230140274765E-3</v>
      </c>
      <c r="U340" s="78">
        <f>R340/'סכום נכסי הקרן'!$C$42</f>
        <v>5.1250698558110601E-4</v>
      </c>
    </row>
    <row r="341" spans="2:21">
      <c r="B341" t="s">
        <v>1100</v>
      </c>
      <c r="C341" t="s">
        <v>1101</v>
      </c>
      <c r="D341" t="s">
        <v>123</v>
      </c>
      <c r="E341" t="s">
        <v>904</v>
      </c>
      <c r="F341"/>
      <c r="G341" t="s">
        <v>975</v>
      </c>
      <c r="H341" t="s">
        <v>1099</v>
      </c>
      <c r="I341" t="s">
        <v>211</v>
      </c>
      <c r="J341"/>
      <c r="K341" s="77">
        <v>5.58</v>
      </c>
      <c r="L341" t="s">
        <v>106</v>
      </c>
      <c r="M341" s="78">
        <v>3.7499999999999999E-2</v>
      </c>
      <c r="N341" s="78">
        <v>7.0499999999999993E-2</v>
      </c>
      <c r="O341" s="77">
        <v>133576.16</v>
      </c>
      <c r="P341" s="77">
        <v>83.404750037431754</v>
      </c>
      <c r="Q341" s="77">
        <v>0</v>
      </c>
      <c r="R341" s="77">
        <v>428.81271121440199</v>
      </c>
      <c r="S341" s="78">
        <v>2.9999999999999997E-4</v>
      </c>
      <c r="T341" s="78">
        <f t="shared" si="8"/>
        <v>1.3009878728985544E-3</v>
      </c>
      <c r="U341" s="78">
        <f>R341/'סכום נכסי הקרן'!$C$42</f>
        <v>3.2265083354544616E-4</v>
      </c>
    </row>
    <row r="342" spans="2:21">
      <c r="B342" t="s">
        <v>1102</v>
      </c>
      <c r="C342" t="s">
        <v>1103</v>
      </c>
      <c r="D342" t="s">
        <v>123</v>
      </c>
      <c r="E342" t="s">
        <v>904</v>
      </c>
      <c r="F342"/>
      <c r="G342" t="s">
        <v>922</v>
      </c>
      <c r="H342" t="s">
        <v>1094</v>
      </c>
      <c r="I342" t="s">
        <v>306</v>
      </c>
      <c r="J342"/>
      <c r="K342" s="77">
        <v>4.1500000000000004</v>
      </c>
      <c r="L342" t="s">
        <v>106</v>
      </c>
      <c r="M342" s="78">
        <v>5.1299999999999998E-2</v>
      </c>
      <c r="N342" s="78">
        <v>7.0999999999999994E-2</v>
      </c>
      <c r="O342" s="77">
        <v>201538.3</v>
      </c>
      <c r="P342" s="77">
        <v>93.348319453920169</v>
      </c>
      <c r="Q342" s="77">
        <v>0</v>
      </c>
      <c r="R342" s="77">
        <v>724.12243939199402</v>
      </c>
      <c r="S342" s="78">
        <v>4.0000000000000002E-4</v>
      </c>
      <c r="T342" s="78">
        <f t="shared" si="8"/>
        <v>2.1969370018783676E-3</v>
      </c>
      <c r="U342" s="78">
        <f>R342/'סכום נכסי הקרן'!$C$42</f>
        <v>5.4485024008994862E-4</v>
      </c>
    </row>
    <row r="343" spans="2:21">
      <c r="B343" t="s">
        <v>1104</v>
      </c>
      <c r="C343" t="s">
        <v>1105</v>
      </c>
      <c r="D343" t="s">
        <v>123</v>
      </c>
      <c r="E343" t="s">
        <v>904</v>
      </c>
      <c r="F343"/>
      <c r="G343" t="s">
        <v>1106</v>
      </c>
      <c r="H343" t="s">
        <v>1094</v>
      </c>
      <c r="I343" t="s">
        <v>306</v>
      </c>
      <c r="J343"/>
      <c r="K343" s="77">
        <v>6.38</v>
      </c>
      <c r="L343" t="s">
        <v>106</v>
      </c>
      <c r="M343" s="78">
        <v>0.04</v>
      </c>
      <c r="N343" s="78">
        <v>6.7199999999999996E-2</v>
      </c>
      <c r="O343" s="77">
        <v>80848.73</v>
      </c>
      <c r="P343" s="77">
        <v>85.364333386931463</v>
      </c>
      <c r="Q343" s="77">
        <v>0</v>
      </c>
      <c r="R343" s="77">
        <v>265.642504773339</v>
      </c>
      <c r="S343" s="78">
        <v>1E-4</v>
      </c>
      <c r="T343" s="78">
        <f t="shared" si="8"/>
        <v>8.0594084130056274E-4</v>
      </c>
      <c r="U343" s="78">
        <f>R343/'סכום נכסי הקרן'!$C$42</f>
        <v>1.9987694708836179E-4</v>
      </c>
    </row>
    <row r="344" spans="2:21">
      <c r="B344" t="s">
        <v>1107</v>
      </c>
      <c r="C344" t="s">
        <v>1108</v>
      </c>
      <c r="D344" t="s">
        <v>123</v>
      </c>
      <c r="E344" t="s">
        <v>904</v>
      </c>
      <c r="F344"/>
      <c r="G344" t="s">
        <v>955</v>
      </c>
      <c r="H344" t="s">
        <v>1099</v>
      </c>
      <c r="I344" t="s">
        <v>211</v>
      </c>
      <c r="J344"/>
      <c r="K344" s="77">
        <v>4.72</v>
      </c>
      <c r="L344" t="s">
        <v>110</v>
      </c>
      <c r="M344" s="78">
        <v>7.8799999999999995E-2</v>
      </c>
      <c r="N344" s="78">
        <v>8.7400000000000005E-2</v>
      </c>
      <c r="O344" s="77">
        <v>209503.66</v>
      </c>
      <c r="P344" s="77">
        <v>96.713424651387953</v>
      </c>
      <c r="Q344" s="77">
        <v>0</v>
      </c>
      <c r="R344" s="77">
        <v>822.12320187447006</v>
      </c>
      <c r="S344" s="78">
        <v>2.0000000000000001E-4</v>
      </c>
      <c r="T344" s="78">
        <f t="shared" si="8"/>
        <v>2.4942644835274958E-3</v>
      </c>
      <c r="U344" s="78">
        <f>R344/'סכום נכסי הקרן'!$C$42</f>
        <v>6.1858879045500646E-4</v>
      </c>
    </row>
    <row r="345" spans="2:21">
      <c r="B345" t="s">
        <v>1109</v>
      </c>
      <c r="C345" t="s">
        <v>1110</v>
      </c>
      <c r="D345" t="s">
        <v>123</v>
      </c>
      <c r="E345" t="s">
        <v>904</v>
      </c>
      <c r="F345"/>
      <c r="G345" t="s">
        <v>1041</v>
      </c>
      <c r="H345" t="s">
        <v>1099</v>
      </c>
      <c r="I345" t="s">
        <v>211</v>
      </c>
      <c r="J345"/>
      <c r="K345" s="77">
        <v>5.72</v>
      </c>
      <c r="L345" t="s">
        <v>110</v>
      </c>
      <c r="M345" s="78">
        <v>6.1400000000000003E-2</v>
      </c>
      <c r="N345" s="78">
        <v>6.6100000000000006E-2</v>
      </c>
      <c r="O345" s="77">
        <v>70303.240000000005</v>
      </c>
      <c r="P345" s="77">
        <v>99.717739655242056</v>
      </c>
      <c r="Q345" s="77">
        <v>0</v>
      </c>
      <c r="R345" s="77">
        <v>284.45023343496302</v>
      </c>
      <c r="S345" s="78">
        <v>1E-4</v>
      </c>
      <c r="T345" s="78">
        <f t="shared" si="8"/>
        <v>8.6300217895597881E-4</v>
      </c>
      <c r="U345" s="78">
        <f>R345/'סכום נכסי הקרן'!$C$42</f>
        <v>2.1402841501612916E-4</v>
      </c>
    </row>
    <row r="346" spans="2:21">
      <c r="B346" t="s">
        <v>1111</v>
      </c>
      <c r="C346" t="s">
        <v>1112</v>
      </c>
      <c r="D346" t="s">
        <v>123</v>
      </c>
      <c r="E346" t="s">
        <v>904</v>
      </c>
      <c r="F346"/>
      <c r="G346" t="s">
        <v>1041</v>
      </c>
      <c r="H346" t="s">
        <v>1099</v>
      </c>
      <c r="I346" t="s">
        <v>211</v>
      </c>
      <c r="J346"/>
      <c r="K346" s="77">
        <v>4.0599999999999996</v>
      </c>
      <c r="L346" t="s">
        <v>110</v>
      </c>
      <c r="M346" s="78">
        <v>7.1300000000000002E-2</v>
      </c>
      <c r="N346" s="78">
        <v>6.5699999999999995E-2</v>
      </c>
      <c r="O346" s="77">
        <v>210909.72</v>
      </c>
      <c r="P346" s="77">
        <v>108.25284931448394</v>
      </c>
      <c r="Q346" s="77">
        <v>0</v>
      </c>
      <c r="R346" s="77">
        <v>926.39128295421904</v>
      </c>
      <c r="S346" s="78">
        <v>2.9999999999999997E-4</v>
      </c>
      <c r="T346" s="78">
        <f t="shared" si="8"/>
        <v>2.8106065729002435E-3</v>
      </c>
      <c r="U346" s="78">
        <f>R346/'סכום נכסי הקרן'!$C$42</f>
        <v>6.9704304890571829E-4</v>
      </c>
    </row>
    <row r="347" spans="2:21">
      <c r="B347" t="s">
        <v>1113</v>
      </c>
      <c r="C347" t="s">
        <v>1114</v>
      </c>
      <c r="D347" t="s">
        <v>123</v>
      </c>
      <c r="E347" t="s">
        <v>904</v>
      </c>
      <c r="F347"/>
      <c r="G347" t="s">
        <v>1010</v>
      </c>
      <c r="H347" t="s">
        <v>923</v>
      </c>
      <c r="I347" t="s">
        <v>211</v>
      </c>
      <c r="J347"/>
      <c r="K347" s="77">
        <v>4.0999999999999996</v>
      </c>
      <c r="L347" t="s">
        <v>106</v>
      </c>
      <c r="M347" s="78">
        <v>4.6300000000000001E-2</v>
      </c>
      <c r="N347" s="78">
        <v>7.3200000000000001E-2</v>
      </c>
      <c r="O347" s="77">
        <v>175779.19</v>
      </c>
      <c r="P347" s="77">
        <v>90.797680532661474</v>
      </c>
      <c r="Q347" s="77">
        <v>0</v>
      </c>
      <c r="R347" s="77">
        <v>614.31359198215603</v>
      </c>
      <c r="S347" s="78">
        <v>2.9999999999999997E-4</v>
      </c>
      <c r="T347" s="78">
        <f t="shared" si="8"/>
        <v>1.863784613712014E-3</v>
      </c>
      <c r="U347" s="78">
        <f>R347/'סכום נכסי הקרן'!$C$42</f>
        <v>4.6222695206494797E-4</v>
      </c>
    </row>
    <row r="348" spans="2:21">
      <c r="B348" t="s">
        <v>1115</v>
      </c>
      <c r="C348" t="s">
        <v>1116</v>
      </c>
      <c r="D348" t="s">
        <v>123</v>
      </c>
      <c r="E348" t="s">
        <v>904</v>
      </c>
      <c r="F348"/>
      <c r="G348" t="s">
        <v>955</v>
      </c>
      <c r="H348" t="s">
        <v>923</v>
      </c>
      <c r="I348" t="s">
        <v>211</v>
      </c>
      <c r="J348"/>
      <c r="K348" s="77">
        <v>3.67</v>
      </c>
      <c r="L348" t="s">
        <v>113</v>
      </c>
      <c r="M348" s="78">
        <v>8.8800000000000004E-2</v>
      </c>
      <c r="N348" s="78">
        <v>0.1099</v>
      </c>
      <c r="O348" s="77">
        <v>142715.57999999999</v>
      </c>
      <c r="P348" s="77">
        <v>92.527095902073185</v>
      </c>
      <c r="Q348" s="77">
        <v>0</v>
      </c>
      <c r="R348" s="77">
        <v>620.677348571332</v>
      </c>
      <c r="S348" s="78">
        <v>1E-4</v>
      </c>
      <c r="T348" s="78">
        <f t="shared" si="8"/>
        <v>1.8830918075802869E-3</v>
      </c>
      <c r="U348" s="78">
        <f>R348/'סכום נכסי הקרן'!$C$42</f>
        <v>4.6701522282810486E-4</v>
      </c>
    </row>
    <row r="349" spans="2:21">
      <c r="B349" t="s">
        <v>1117</v>
      </c>
      <c r="C349" t="s">
        <v>1118</v>
      </c>
      <c r="D349" t="s">
        <v>123</v>
      </c>
      <c r="E349" t="s">
        <v>904</v>
      </c>
      <c r="F349"/>
      <c r="G349" t="s">
        <v>1055</v>
      </c>
      <c r="H349" t="s">
        <v>1119</v>
      </c>
      <c r="I349" t="s">
        <v>306</v>
      </c>
      <c r="J349"/>
      <c r="K349" s="77">
        <v>5.88</v>
      </c>
      <c r="L349" t="s">
        <v>106</v>
      </c>
      <c r="M349" s="78">
        <v>6.3799999999999996E-2</v>
      </c>
      <c r="N349" s="78">
        <v>6.8699999999999997E-2</v>
      </c>
      <c r="O349" s="77">
        <v>196849.07</v>
      </c>
      <c r="P349" s="77">
        <v>97.729374999841255</v>
      </c>
      <c r="Q349" s="77">
        <v>0</v>
      </c>
      <c r="R349" s="77">
        <v>740.46817897959602</v>
      </c>
      <c r="S349" s="78">
        <v>4.0000000000000002E-4</v>
      </c>
      <c r="T349" s="78">
        <f t="shared" si="8"/>
        <v>2.2465288363107093E-3</v>
      </c>
      <c r="U349" s="78">
        <f>R349/'סכום נכסי הקרן'!$C$42</f>
        <v>5.5714923768244214E-4</v>
      </c>
    </row>
    <row r="350" spans="2:21">
      <c r="B350" t="s">
        <v>1120</v>
      </c>
      <c r="C350" t="s">
        <v>1121</v>
      </c>
      <c r="D350" t="s">
        <v>123</v>
      </c>
      <c r="E350" t="s">
        <v>904</v>
      </c>
      <c r="F350"/>
      <c r="G350" t="s">
        <v>955</v>
      </c>
      <c r="H350" t="s">
        <v>923</v>
      </c>
      <c r="I350" t="s">
        <v>211</v>
      </c>
      <c r="J350"/>
      <c r="K350" s="77">
        <v>4.07</v>
      </c>
      <c r="L350" t="s">
        <v>113</v>
      </c>
      <c r="M350" s="78">
        <v>8.5000000000000006E-2</v>
      </c>
      <c r="N350" s="78">
        <v>0.1046</v>
      </c>
      <c r="O350" s="77">
        <v>70303.240000000005</v>
      </c>
      <c r="P350" s="77">
        <v>91.996287689159274</v>
      </c>
      <c r="Q350" s="77">
        <v>0</v>
      </c>
      <c r="R350" s="77">
        <v>303.99834625971801</v>
      </c>
      <c r="S350" s="78">
        <v>1E-4</v>
      </c>
      <c r="T350" s="78">
        <f t="shared" si="8"/>
        <v>9.2230979054947761E-4</v>
      </c>
      <c r="U350" s="78">
        <f>R350/'סכום נכסי הקרן'!$C$42</f>
        <v>2.2873696896567397E-4</v>
      </c>
    </row>
    <row r="351" spans="2:21">
      <c r="B351" t="s">
        <v>1122</v>
      </c>
      <c r="C351" t="s">
        <v>1123</v>
      </c>
      <c r="D351" t="s">
        <v>123</v>
      </c>
      <c r="E351" t="s">
        <v>904</v>
      </c>
      <c r="F351"/>
      <c r="G351" t="s">
        <v>955</v>
      </c>
      <c r="H351" t="s">
        <v>923</v>
      </c>
      <c r="I351" t="s">
        <v>211</v>
      </c>
      <c r="J351"/>
      <c r="K351" s="77">
        <v>3.74</v>
      </c>
      <c r="L351" t="s">
        <v>113</v>
      </c>
      <c r="M351" s="78">
        <v>8.5000000000000006E-2</v>
      </c>
      <c r="N351" s="78">
        <v>0.1007</v>
      </c>
      <c r="O351" s="77">
        <v>70303.240000000005</v>
      </c>
      <c r="P351" s="77">
        <v>93.167287689159224</v>
      </c>
      <c r="Q351" s="77">
        <v>0</v>
      </c>
      <c r="R351" s="77">
        <v>307.86787265487999</v>
      </c>
      <c r="S351" s="78">
        <v>1E-4</v>
      </c>
      <c r="T351" s="78">
        <f t="shared" si="8"/>
        <v>9.3404966388417816E-4</v>
      </c>
      <c r="U351" s="78">
        <f>R351/'סכום נכסי הקרן'!$C$42</f>
        <v>2.3164851026138169E-4</v>
      </c>
    </row>
    <row r="352" spans="2:21">
      <c r="B352" t="s">
        <v>1124</v>
      </c>
      <c r="C352" t="s">
        <v>1125</v>
      </c>
      <c r="D352" t="s">
        <v>123</v>
      </c>
      <c r="E352" t="s">
        <v>904</v>
      </c>
      <c r="F352"/>
      <c r="G352" t="s">
        <v>1047</v>
      </c>
      <c r="H352" t="s">
        <v>1119</v>
      </c>
      <c r="I352" t="s">
        <v>306</v>
      </c>
      <c r="J352"/>
      <c r="K352" s="77">
        <v>5.87</v>
      </c>
      <c r="L352" t="s">
        <v>106</v>
      </c>
      <c r="M352" s="78">
        <v>4.1300000000000003E-2</v>
      </c>
      <c r="N352" s="78">
        <v>7.3499999999999996E-2</v>
      </c>
      <c r="O352" s="77">
        <v>116183.13</v>
      </c>
      <c r="P352" s="77">
        <v>82.85512502770402</v>
      </c>
      <c r="Q352" s="77">
        <v>0</v>
      </c>
      <c r="R352" s="77">
        <v>370.51889516938701</v>
      </c>
      <c r="S352" s="78">
        <v>2.0000000000000001E-4</v>
      </c>
      <c r="T352" s="78">
        <f t="shared" si="8"/>
        <v>1.1241284987331633E-3</v>
      </c>
      <c r="U352" s="78">
        <f>R352/'סכום נכסי הקרן'!$C$42</f>
        <v>2.7878891470399443E-4</v>
      </c>
    </row>
    <row r="353" spans="2:21">
      <c r="B353" t="s">
        <v>1126</v>
      </c>
      <c r="C353" t="s">
        <v>1127</v>
      </c>
      <c r="D353" t="s">
        <v>123</v>
      </c>
      <c r="E353" t="s">
        <v>904</v>
      </c>
      <c r="F353"/>
      <c r="G353" t="s">
        <v>962</v>
      </c>
      <c r="H353" t="s">
        <v>1128</v>
      </c>
      <c r="I353" t="s">
        <v>306</v>
      </c>
      <c r="J353"/>
      <c r="K353" s="77">
        <v>3.75</v>
      </c>
      <c r="L353" t="s">
        <v>110</v>
      </c>
      <c r="M353" s="78">
        <v>2.63E-2</v>
      </c>
      <c r="N353" s="78">
        <v>0.1071</v>
      </c>
      <c r="O353" s="77">
        <v>126897.35</v>
      </c>
      <c r="P353" s="77">
        <v>74.62141094041759</v>
      </c>
      <c r="Q353" s="77">
        <v>0</v>
      </c>
      <c r="R353" s="77">
        <v>384.21519616242</v>
      </c>
      <c r="S353" s="78">
        <v>4.0000000000000002E-4</v>
      </c>
      <c r="T353" s="78">
        <f t="shared" si="8"/>
        <v>1.1656821211643677E-3</v>
      </c>
      <c r="U353" s="78">
        <f>R353/'סכום נכסי הקרן'!$C$42</f>
        <v>2.8909439963091375E-4</v>
      </c>
    </row>
    <row r="354" spans="2:21">
      <c r="B354" t="s">
        <v>1129</v>
      </c>
      <c r="C354" t="s">
        <v>1130</v>
      </c>
      <c r="D354" t="s">
        <v>123</v>
      </c>
      <c r="E354" t="s">
        <v>904</v>
      </c>
      <c r="F354"/>
      <c r="G354" t="s">
        <v>1047</v>
      </c>
      <c r="H354" t="s">
        <v>1128</v>
      </c>
      <c r="I354" t="s">
        <v>306</v>
      </c>
      <c r="J354"/>
      <c r="K354" s="77">
        <v>5.59</v>
      </c>
      <c r="L354" t="s">
        <v>106</v>
      </c>
      <c r="M354" s="78">
        <v>4.7500000000000001E-2</v>
      </c>
      <c r="N354" s="78">
        <v>7.9799999999999996E-2</v>
      </c>
      <c r="O354" s="77">
        <v>14060.65</v>
      </c>
      <c r="P354" s="77">
        <v>83.687369958003359</v>
      </c>
      <c r="Q354" s="77">
        <v>0</v>
      </c>
      <c r="R354" s="77">
        <v>45.291137520215997</v>
      </c>
      <c r="S354" s="78">
        <v>0</v>
      </c>
      <c r="T354" s="78">
        <f t="shared" si="8"/>
        <v>1.3741015394975244E-4</v>
      </c>
      <c r="U354" s="78">
        <f>R354/'סכום נכסי הקרן'!$C$42</f>
        <v>3.4078335112161966E-5</v>
      </c>
    </row>
    <row r="355" spans="2:21">
      <c r="B355" t="s">
        <v>1131</v>
      </c>
      <c r="C355" t="s">
        <v>1132</v>
      </c>
      <c r="D355" t="s">
        <v>123</v>
      </c>
      <c r="E355" t="s">
        <v>904</v>
      </c>
      <c r="F355"/>
      <c r="G355" t="s">
        <v>1047</v>
      </c>
      <c r="H355" t="s">
        <v>1128</v>
      </c>
      <c r="I355" t="s">
        <v>306</v>
      </c>
      <c r="J355"/>
      <c r="K355" s="77">
        <v>5.79</v>
      </c>
      <c r="L355" t="s">
        <v>106</v>
      </c>
      <c r="M355" s="78">
        <v>7.3800000000000004E-2</v>
      </c>
      <c r="N355" s="78">
        <v>7.8100000000000003E-2</v>
      </c>
      <c r="O355" s="77">
        <v>210909.72</v>
      </c>
      <c r="P355" s="77">
        <v>96.649125005334056</v>
      </c>
      <c r="Q355" s="77">
        <v>0</v>
      </c>
      <c r="R355" s="77">
        <v>784.58939348618901</v>
      </c>
      <c r="S355" s="78">
        <v>2.0000000000000001E-4</v>
      </c>
      <c r="T355" s="78">
        <f t="shared" si="8"/>
        <v>2.3803895253935317E-3</v>
      </c>
      <c r="U355" s="78">
        <f>R355/'סכום נכסי הקרן'!$C$42</f>
        <v>5.9034728957151484E-4</v>
      </c>
    </row>
    <row r="356" spans="2:21">
      <c r="B356" t="s">
        <v>1133</v>
      </c>
      <c r="C356" t="s">
        <v>1134</v>
      </c>
      <c r="D356" t="s">
        <v>123</v>
      </c>
      <c r="E356" t="s">
        <v>904</v>
      </c>
      <c r="F356"/>
      <c r="G356" t="s">
        <v>1001</v>
      </c>
      <c r="H356" t="s">
        <v>1135</v>
      </c>
      <c r="I356" t="s">
        <v>211</v>
      </c>
      <c r="J356"/>
      <c r="K356" s="77">
        <v>2.16</v>
      </c>
      <c r="L356" t="s">
        <v>110</v>
      </c>
      <c r="M356" s="78">
        <v>0.05</v>
      </c>
      <c r="N356" s="78">
        <v>7.0099999999999996E-2</v>
      </c>
      <c r="O356" s="77">
        <v>70303.240000000005</v>
      </c>
      <c r="P356" s="77">
        <v>98.594958869036475</v>
      </c>
      <c r="Q356" s="77">
        <v>0</v>
      </c>
      <c r="R356" s="77">
        <v>281.24744065369202</v>
      </c>
      <c r="S356" s="78">
        <v>1E-4</v>
      </c>
      <c r="T356" s="78">
        <f t="shared" si="8"/>
        <v>8.5328512892721402E-4</v>
      </c>
      <c r="U356" s="78">
        <f>R356/'סכום נכסי הקרן'!$C$42</f>
        <v>2.1161854298219648E-4</v>
      </c>
    </row>
    <row r="357" spans="2:21">
      <c r="B357" t="s">
        <v>1136</v>
      </c>
      <c r="C357" t="s">
        <v>1137</v>
      </c>
      <c r="D357" t="s">
        <v>123</v>
      </c>
      <c r="E357" t="s">
        <v>904</v>
      </c>
      <c r="F357"/>
      <c r="G357" t="s">
        <v>1001</v>
      </c>
      <c r="H357" t="s">
        <v>1135</v>
      </c>
      <c r="I357" t="s">
        <v>211</v>
      </c>
      <c r="J357"/>
      <c r="K357" s="77">
        <v>2.17</v>
      </c>
      <c r="L357" t="s">
        <v>113</v>
      </c>
      <c r="M357" s="78">
        <v>0.06</v>
      </c>
      <c r="N357" s="78">
        <v>9.5200000000000007E-2</v>
      </c>
      <c r="O357" s="77">
        <v>166618.68</v>
      </c>
      <c r="P357" s="77">
        <v>93.010739728822685</v>
      </c>
      <c r="Q357" s="77">
        <v>0</v>
      </c>
      <c r="R357" s="77">
        <v>728.42084591371804</v>
      </c>
      <c r="S357" s="78">
        <v>1E-4</v>
      </c>
      <c r="T357" s="78">
        <f t="shared" si="8"/>
        <v>2.2099780676194322E-3</v>
      </c>
      <c r="U357" s="78">
        <f>R357/'סכום נכסי הקרן'!$C$42</f>
        <v>5.4808448294441938E-4</v>
      </c>
    </row>
    <row r="358" spans="2:21">
      <c r="B358" t="s">
        <v>1138</v>
      </c>
      <c r="C358" t="s">
        <v>1139</v>
      </c>
      <c r="D358" t="s">
        <v>123</v>
      </c>
      <c r="E358" t="s">
        <v>904</v>
      </c>
      <c r="F358"/>
      <c r="G358" t="s">
        <v>1055</v>
      </c>
      <c r="H358" t="s">
        <v>1128</v>
      </c>
      <c r="I358" t="s">
        <v>306</v>
      </c>
      <c r="J358"/>
      <c r="K358" s="77">
        <v>6.04</v>
      </c>
      <c r="L358" t="s">
        <v>106</v>
      </c>
      <c r="M358" s="78">
        <v>5.1299999999999998E-2</v>
      </c>
      <c r="N358" s="78">
        <v>8.7999999999999995E-2</v>
      </c>
      <c r="O358" s="77">
        <v>210909.72</v>
      </c>
      <c r="P358" s="77">
        <v>81.102944431010599</v>
      </c>
      <c r="Q358" s="77">
        <v>0</v>
      </c>
      <c r="R358" s="77">
        <v>658.38681910010905</v>
      </c>
      <c r="S358" s="78">
        <v>1E-4</v>
      </c>
      <c r="T358" s="78">
        <f t="shared" si="8"/>
        <v>1.9974997124029476E-3</v>
      </c>
      <c r="U358" s="78">
        <f>R358/'סכום נכסי הקרן'!$C$42</f>
        <v>4.9538889688317269E-4</v>
      </c>
    </row>
    <row r="359" spans="2:21">
      <c r="B359" t="s">
        <v>1140</v>
      </c>
      <c r="C359" t="s">
        <v>1141</v>
      </c>
      <c r="D359" t="s">
        <v>123</v>
      </c>
      <c r="E359" t="s">
        <v>904</v>
      </c>
      <c r="F359"/>
      <c r="G359" t="s">
        <v>962</v>
      </c>
      <c r="H359" t="s">
        <v>1142</v>
      </c>
      <c r="I359" t="s">
        <v>306</v>
      </c>
      <c r="J359"/>
      <c r="K359" s="77">
        <v>2.66</v>
      </c>
      <c r="L359" t="s">
        <v>110</v>
      </c>
      <c r="M359" s="78">
        <v>3.6299999999999999E-2</v>
      </c>
      <c r="N359" s="78">
        <v>0.46460000000000001</v>
      </c>
      <c r="O359" s="77">
        <v>217940.04</v>
      </c>
      <c r="P359" s="77">
        <v>38.052534228221667</v>
      </c>
      <c r="Q359" s="77">
        <v>0</v>
      </c>
      <c r="R359" s="77">
        <v>336.49540650028501</v>
      </c>
      <c r="S359" s="78">
        <v>5.9999999999999995E-4</v>
      </c>
      <c r="T359" s="78">
        <f t="shared" si="8"/>
        <v>1.0209036059195932E-3</v>
      </c>
      <c r="U359" s="78">
        <f>R359/'סכום נכסי הקרן'!$C$42</f>
        <v>2.5318867783573362E-4</v>
      </c>
    </row>
    <row r="360" spans="2:21">
      <c r="B360" t="s">
        <v>220</v>
      </c>
      <c r="C360" s="16"/>
      <c r="D360" s="16"/>
      <c r="E360" s="16"/>
      <c r="F360" s="16"/>
    </row>
    <row r="361" spans="2:21">
      <c r="B361" t="s">
        <v>308</v>
      </c>
      <c r="C361" s="16"/>
      <c r="D361" s="16"/>
      <c r="E361" s="16"/>
      <c r="F361" s="16"/>
    </row>
    <row r="362" spans="2:21">
      <c r="B362" t="s">
        <v>309</v>
      </c>
      <c r="C362" s="16"/>
      <c r="D362" s="16"/>
      <c r="E362" s="16"/>
      <c r="F362" s="16"/>
    </row>
    <row r="363" spans="2:21">
      <c r="B363" t="s">
        <v>310</v>
      </c>
      <c r="C363" s="16"/>
      <c r="D363" s="16"/>
      <c r="E363" s="16"/>
      <c r="F363" s="16"/>
    </row>
    <row r="364" spans="2:21">
      <c r="B364" t="s">
        <v>311</v>
      </c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C1:C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2664</v>
      </c>
    </row>
    <row r="3" spans="2:62" s="1" customFormat="1">
      <c r="B3" s="2" t="s">
        <v>2</v>
      </c>
      <c r="C3" s="26" t="s">
        <v>2665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BJ6" s="19"/>
    </row>
    <row r="7" spans="2:62" ht="26.25" customHeight="1">
      <c r="B7" s="117" t="s">
        <v>91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5385098.6799999997</v>
      </c>
      <c r="J11" s="7"/>
      <c r="K11" s="75">
        <v>57.707000000000001</v>
      </c>
      <c r="L11" s="75">
        <v>113539.4058334376</v>
      </c>
      <c r="M11" s="7"/>
      <c r="N11" s="76">
        <v>1</v>
      </c>
      <c r="O11" s="76">
        <v>8.5400000000000004E-2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5062700.1900000004</v>
      </c>
      <c r="K12" s="81">
        <v>37.975230000000003</v>
      </c>
      <c r="L12" s="81">
        <v>80566.254315686965</v>
      </c>
      <c r="N12" s="80">
        <v>0.70960000000000001</v>
      </c>
      <c r="O12" s="80">
        <v>6.0600000000000001E-2</v>
      </c>
    </row>
    <row r="13" spans="2:62">
      <c r="B13" s="79" t="s">
        <v>1143</v>
      </c>
      <c r="E13" s="16"/>
      <c r="F13" s="16"/>
      <c r="G13" s="16"/>
      <c r="I13" s="81">
        <v>1656233.06</v>
      </c>
      <c r="K13" s="81">
        <v>32.036540000000002</v>
      </c>
      <c r="L13" s="81">
        <v>49419.236491379997</v>
      </c>
      <c r="N13" s="80">
        <v>0.43530000000000002</v>
      </c>
      <c r="O13" s="80">
        <v>3.7199999999999997E-2</v>
      </c>
    </row>
    <row r="14" spans="2:62">
      <c r="B14" t="s">
        <v>1144</v>
      </c>
      <c r="C14" t="s">
        <v>1145</v>
      </c>
      <c r="D14" t="s">
        <v>100</v>
      </c>
      <c r="E14" t="s">
        <v>123</v>
      </c>
      <c r="F14" t="s">
        <v>658</v>
      </c>
      <c r="G14" t="s">
        <v>345</v>
      </c>
      <c r="H14" t="s">
        <v>102</v>
      </c>
      <c r="I14" s="77">
        <v>43382.86</v>
      </c>
      <c r="J14" s="77">
        <v>2464</v>
      </c>
      <c r="K14" s="77">
        <v>0</v>
      </c>
      <c r="L14" s="77">
        <v>1068.9536704</v>
      </c>
      <c r="M14" s="78">
        <v>2.0000000000000001E-4</v>
      </c>
      <c r="N14" s="78">
        <v>9.4000000000000004E-3</v>
      </c>
      <c r="O14" s="78">
        <v>8.0000000000000004E-4</v>
      </c>
    </row>
    <row r="15" spans="2:62">
      <c r="B15" t="s">
        <v>1146</v>
      </c>
      <c r="C15" t="s">
        <v>1147</v>
      </c>
      <c r="D15" t="s">
        <v>100</v>
      </c>
      <c r="E15" t="s">
        <v>123</v>
      </c>
      <c r="F15" t="s">
        <v>1148</v>
      </c>
      <c r="G15" t="s">
        <v>687</v>
      </c>
      <c r="H15" t="s">
        <v>102</v>
      </c>
      <c r="I15" s="77">
        <v>5230.8500000000004</v>
      </c>
      <c r="J15" s="77">
        <v>26940</v>
      </c>
      <c r="K15" s="77">
        <v>0</v>
      </c>
      <c r="L15" s="77">
        <v>1409.1909900000001</v>
      </c>
      <c r="M15" s="78">
        <v>1E-4</v>
      </c>
      <c r="N15" s="78">
        <v>1.24E-2</v>
      </c>
      <c r="O15" s="78">
        <v>1.1000000000000001E-3</v>
      </c>
    </row>
    <row r="16" spans="2:62">
      <c r="B16" t="s">
        <v>1149</v>
      </c>
      <c r="C16" t="s">
        <v>1150</v>
      </c>
      <c r="D16" t="s">
        <v>100</v>
      </c>
      <c r="E16" t="s">
        <v>123</v>
      </c>
      <c r="F16" t="s">
        <v>839</v>
      </c>
      <c r="G16" t="s">
        <v>687</v>
      </c>
      <c r="H16" t="s">
        <v>102</v>
      </c>
      <c r="I16" s="77">
        <v>16403.939999999999</v>
      </c>
      <c r="J16" s="77">
        <v>6008</v>
      </c>
      <c r="K16" s="77">
        <v>0</v>
      </c>
      <c r="L16" s="77">
        <v>985.54871519999995</v>
      </c>
      <c r="M16" s="78">
        <v>1E-4</v>
      </c>
      <c r="N16" s="78">
        <v>8.6999999999999994E-3</v>
      </c>
      <c r="O16" s="78">
        <v>6.9999999999999999E-4</v>
      </c>
    </row>
    <row r="17" spans="2:15">
      <c r="B17" t="s">
        <v>1151</v>
      </c>
      <c r="C17" t="s">
        <v>1152</v>
      </c>
      <c r="D17" t="s">
        <v>100</v>
      </c>
      <c r="E17" t="s">
        <v>123</v>
      </c>
      <c r="F17" t="s">
        <v>844</v>
      </c>
      <c r="G17" t="s">
        <v>687</v>
      </c>
      <c r="H17" t="s">
        <v>102</v>
      </c>
      <c r="I17" s="77">
        <v>90216.320000000007</v>
      </c>
      <c r="J17" s="77">
        <v>1124</v>
      </c>
      <c r="K17" s="77">
        <v>0</v>
      </c>
      <c r="L17" s="77">
        <v>1014.0314368000001</v>
      </c>
      <c r="M17" s="78">
        <v>2.0000000000000001E-4</v>
      </c>
      <c r="N17" s="78">
        <v>8.8999999999999999E-3</v>
      </c>
      <c r="O17" s="78">
        <v>8.0000000000000004E-4</v>
      </c>
    </row>
    <row r="18" spans="2:15">
      <c r="B18" t="s">
        <v>1153</v>
      </c>
      <c r="C18" t="s">
        <v>1154</v>
      </c>
      <c r="D18" t="s">
        <v>100</v>
      </c>
      <c r="E18" t="s">
        <v>123</v>
      </c>
      <c r="F18" t="s">
        <v>450</v>
      </c>
      <c r="G18" t="s">
        <v>451</v>
      </c>
      <c r="H18" t="s">
        <v>102</v>
      </c>
      <c r="I18" s="77">
        <v>25704.43</v>
      </c>
      <c r="J18" s="77">
        <v>3962</v>
      </c>
      <c r="K18" s="77">
        <v>0</v>
      </c>
      <c r="L18" s="77">
        <v>1018.4095166</v>
      </c>
      <c r="M18" s="78">
        <v>1E-4</v>
      </c>
      <c r="N18" s="78">
        <v>8.9999999999999993E-3</v>
      </c>
      <c r="O18" s="78">
        <v>8.0000000000000004E-4</v>
      </c>
    </row>
    <row r="19" spans="2:15">
      <c r="B19" t="s">
        <v>1155</v>
      </c>
      <c r="C19" t="s">
        <v>1156</v>
      </c>
      <c r="D19" t="s">
        <v>100</v>
      </c>
      <c r="E19" t="s">
        <v>123</v>
      </c>
      <c r="F19" t="s">
        <v>725</v>
      </c>
      <c r="G19" t="s">
        <v>451</v>
      </c>
      <c r="H19" t="s">
        <v>102</v>
      </c>
      <c r="I19" s="77">
        <v>21254.27</v>
      </c>
      <c r="J19" s="77">
        <v>3012</v>
      </c>
      <c r="K19" s="77">
        <v>0</v>
      </c>
      <c r="L19" s="77">
        <v>640.17861240000002</v>
      </c>
      <c r="M19" s="78">
        <v>1E-4</v>
      </c>
      <c r="N19" s="78">
        <v>5.5999999999999999E-3</v>
      </c>
      <c r="O19" s="78">
        <v>5.0000000000000001E-4</v>
      </c>
    </row>
    <row r="20" spans="2:15">
      <c r="B20" t="s">
        <v>1157</v>
      </c>
      <c r="C20" t="s">
        <v>1158</v>
      </c>
      <c r="D20" t="s">
        <v>100</v>
      </c>
      <c r="E20" t="s">
        <v>123</v>
      </c>
      <c r="F20" t="s">
        <v>898</v>
      </c>
      <c r="G20" t="s">
        <v>705</v>
      </c>
      <c r="H20" t="s">
        <v>102</v>
      </c>
      <c r="I20" s="77">
        <v>4077.82</v>
      </c>
      <c r="J20" s="77">
        <v>75810</v>
      </c>
      <c r="K20" s="77">
        <v>0</v>
      </c>
      <c r="L20" s="77">
        <v>3091.3953419999998</v>
      </c>
      <c r="M20" s="78">
        <v>1E-4</v>
      </c>
      <c r="N20" s="78">
        <v>2.7199999999999998E-2</v>
      </c>
      <c r="O20" s="78">
        <v>2.3E-3</v>
      </c>
    </row>
    <row r="21" spans="2:15">
      <c r="B21" t="s">
        <v>1159</v>
      </c>
      <c r="C21" t="s">
        <v>1160</v>
      </c>
      <c r="D21" t="s">
        <v>100</v>
      </c>
      <c r="E21" t="s">
        <v>123</v>
      </c>
      <c r="F21" t="s">
        <v>643</v>
      </c>
      <c r="G21" t="s">
        <v>569</v>
      </c>
      <c r="H21" t="s">
        <v>102</v>
      </c>
      <c r="I21" s="77">
        <v>2640.16</v>
      </c>
      <c r="J21" s="77">
        <v>5193</v>
      </c>
      <c r="K21" s="77">
        <v>0</v>
      </c>
      <c r="L21" s="77">
        <v>137.10350879999999</v>
      </c>
      <c r="M21" s="78">
        <v>0</v>
      </c>
      <c r="N21" s="78">
        <v>1.1999999999999999E-3</v>
      </c>
      <c r="O21" s="78">
        <v>1E-4</v>
      </c>
    </row>
    <row r="22" spans="2:15">
      <c r="B22" t="s">
        <v>1161</v>
      </c>
      <c r="C22" t="s">
        <v>1162</v>
      </c>
      <c r="D22" t="s">
        <v>100</v>
      </c>
      <c r="E22" t="s">
        <v>123</v>
      </c>
      <c r="F22" t="s">
        <v>1163</v>
      </c>
      <c r="G22" t="s">
        <v>569</v>
      </c>
      <c r="H22" t="s">
        <v>102</v>
      </c>
      <c r="I22" s="77">
        <v>84631.15</v>
      </c>
      <c r="J22" s="77">
        <v>1022</v>
      </c>
      <c r="K22" s="77">
        <v>0</v>
      </c>
      <c r="L22" s="77">
        <v>864.93035299999997</v>
      </c>
      <c r="M22" s="78">
        <v>2.0000000000000001E-4</v>
      </c>
      <c r="N22" s="78">
        <v>7.6E-3</v>
      </c>
      <c r="O22" s="78">
        <v>6.9999999999999999E-4</v>
      </c>
    </row>
    <row r="23" spans="2:15">
      <c r="B23" t="s">
        <v>1164</v>
      </c>
      <c r="C23" t="s">
        <v>1165</v>
      </c>
      <c r="D23" t="s">
        <v>100</v>
      </c>
      <c r="E23" t="s">
        <v>123</v>
      </c>
      <c r="F23" t="s">
        <v>1166</v>
      </c>
      <c r="G23" t="s">
        <v>319</v>
      </c>
      <c r="H23" t="s">
        <v>102</v>
      </c>
      <c r="I23" s="77">
        <v>119011.15</v>
      </c>
      <c r="J23" s="77">
        <v>2059</v>
      </c>
      <c r="K23" s="77">
        <v>0</v>
      </c>
      <c r="L23" s="77">
        <v>2450.4395785000002</v>
      </c>
      <c r="M23" s="78">
        <v>1E-4</v>
      </c>
      <c r="N23" s="78">
        <v>2.1600000000000001E-2</v>
      </c>
      <c r="O23" s="78">
        <v>1.8E-3</v>
      </c>
    </row>
    <row r="24" spans="2:15">
      <c r="B24" t="s">
        <v>1167</v>
      </c>
      <c r="C24" t="s">
        <v>1168</v>
      </c>
      <c r="D24" t="s">
        <v>100</v>
      </c>
      <c r="E24" t="s">
        <v>123</v>
      </c>
      <c r="F24" t="s">
        <v>337</v>
      </c>
      <c r="G24" t="s">
        <v>319</v>
      </c>
      <c r="H24" t="s">
        <v>102</v>
      </c>
      <c r="I24" s="77">
        <v>141897.17000000001</v>
      </c>
      <c r="J24" s="77">
        <v>3389</v>
      </c>
      <c r="K24" s="77">
        <v>0</v>
      </c>
      <c r="L24" s="77">
        <v>4808.8950912999999</v>
      </c>
      <c r="M24" s="78">
        <v>1E-4</v>
      </c>
      <c r="N24" s="78">
        <v>4.24E-2</v>
      </c>
      <c r="O24" s="78">
        <v>3.5999999999999999E-3</v>
      </c>
    </row>
    <row r="25" spans="2:15">
      <c r="B25" t="s">
        <v>1169</v>
      </c>
      <c r="C25" t="s">
        <v>1170</v>
      </c>
      <c r="D25" t="s">
        <v>100</v>
      </c>
      <c r="E25" t="s">
        <v>123</v>
      </c>
      <c r="F25" t="s">
        <v>318</v>
      </c>
      <c r="G25" t="s">
        <v>319</v>
      </c>
      <c r="H25" t="s">
        <v>102</v>
      </c>
      <c r="I25" s="77">
        <v>165996.26</v>
      </c>
      <c r="J25" s="77">
        <v>3151</v>
      </c>
      <c r="K25" s="77">
        <v>0</v>
      </c>
      <c r="L25" s="77">
        <v>5230.5421526</v>
      </c>
      <c r="M25" s="78">
        <v>1E-4</v>
      </c>
      <c r="N25" s="78">
        <v>4.6100000000000002E-2</v>
      </c>
      <c r="O25" s="78">
        <v>3.8999999999999998E-3</v>
      </c>
    </row>
    <row r="26" spans="2:15">
      <c r="B26" t="s">
        <v>1171</v>
      </c>
      <c r="C26" t="s">
        <v>1172</v>
      </c>
      <c r="D26" t="s">
        <v>100</v>
      </c>
      <c r="E26" t="s">
        <v>123</v>
      </c>
      <c r="F26" t="s">
        <v>918</v>
      </c>
      <c r="G26" t="s">
        <v>319</v>
      </c>
      <c r="H26" t="s">
        <v>102</v>
      </c>
      <c r="I26" s="77">
        <v>27380.71</v>
      </c>
      <c r="J26" s="77">
        <v>13810</v>
      </c>
      <c r="K26" s="77">
        <v>0</v>
      </c>
      <c r="L26" s="77">
        <v>3781.2760509999998</v>
      </c>
      <c r="M26" s="78">
        <v>1E-4</v>
      </c>
      <c r="N26" s="78">
        <v>3.3300000000000003E-2</v>
      </c>
      <c r="O26" s="78">
        <v>2.8E-3</v>
      </c>
    </row>
    <row r="27" spans="2:15">
      <c r="B27" t="s">
        <v>1173</v>
      </c>
      <c r="C27" t="s">
        <v>1174</v>
      </c>
      <c r="D27" t="s">
        <v>100</v>
      </c>
      <c r="E27" t="s">
        <v>123</v>
      </c>
      <c r="F27" t="s">
        <v>1175</v>
      </c>
      <c r="G27" t="s">
        <v>319</v>
      </c>
      <c r="H27" t="s">
        <v>102</v>
      </c>
      <c r="I27" s="77">
        <v>4416.87</v>
      </c>
      <c r="J27" s="77">
        <v>16360</v>
      </c>
      <c r="K27" s="77">
        <v>0</v>
      </c>
      <c r="L27" s="77">
        <v>722.59993199999997</v>
      </c>
      <c r="M27" s="78">
        <v>0</v>
      </c>
      <c r="N27" s="78">
        <v>6.4000000000000003E-3</v>
      </c>
      <c r="O27" s="78">
        <v>5.0000000000000001E-4</v>
      </c>
    </row>
    <row r="28" spans="2:15">
      <c r="B28" t="s">
        <v>1176</v>
      </c>
      <c r="C28" t="s">
        <v>1177</v>
      </c>
      <c r="D28" t="s">
        <v>100</v>
      </c>
      <c r="E28" t="s">
        <v>123</v>
      </c>
      <c r="F28" t="s">
        <v>782</v>
      </c>
      <c r="G28" t="s">
        <v>112</v>
      </c>
      <c r="H28" t="s">
        <v>102</v>
      </c>
      <c r="I28" s="77">
        <v>1022.64</v>
      </c>
      <c r="J28" s="77">
        <v>146100</v>
      </c>
      <c r="K28" s="77">
        <v>12.15133</v>
      </c>
      <c r="L28" s="77">
        <v>1506.22837</v>
      </c>
      <c r="M28" s="78">
        <v>2.9999999999999997E-4</v>
      </c>
      <c r="N28" s="78">
        <v>1.3299999999999999E-2</v>
      </c>
      <c r="O28" s="78">
        <v>1.1000000000000001E-3</v>
      </c>
    </row>
    <row r="29" spans="2:15">
      <c r="B29" t="s">
        <v>1178</v>
      </c>
      <c r="C29" t="s">
        <v>1179</v>
      </c>
      <c r="D29" t="s">
        <v>100</v>
      </c>
      <c r="E29" t="s">
        <v>123</v>
      </c>
      <c r="F29" t="s">
        <v>1180</v>
      </c>
      <c r="G29" t="s">
        <v>112</v>
      </c>
      <c r="H29" t="s">
        <v>102</v>
      </c>
      <c r="I29" s="77">
        <v>484.16</v>
      </c>
      <c r="J29" s="77">
        <v>97080</v>
      </c>
      <c r="K29" s="77">
        <v>0</v>
      </c>
      <c r="L29" s="77">
        <v>470.02252800000002</v>
      </c>
      <c r="M29" s="78">
        <v>1E-4</v>
      </c>
      <c r="N29" s="78">
        <v>4.1000000000000003E-3</v>
      </c>
      <c r="O29" s="78">
        <v>4.0000000000000002E-4</v>
      </c>
    </row>
    <row r="30" spans="2:15">
      <c r="B30" t="s">
        <v>1181</v>
      </c>
      <c r="C30" t="s">
        <v>1182</v>
      </c>
      <c r="D30" t="s">
        <v>100</v>
      </c>
      <c r="E30" t="s">
        <v>123</v>
      </c>
      <c r="F30" t="s">
        <v>1183</v>
      </c>
      <c r="G30" t="s">
        <v>714</v>
      </c>
      <c r="H30" t="s">
        <v>102</v>
      </c>
      <c r="I30" s="77">
        <v>8545.1200000000008</v>
      </c>
      <c r="J30" s="77">
        <v>5439</v>
      </c>
      <c r="K30" s="77">
        <v>9.8029700000000002</v>
      </c>
      <c r="L30" s="77">
        <v>474.57204680000001</v>
      </c>
      <c r="M30" s="78">
        <v>0</v>
      </c>
      <c r="N30" s="78">
        <v>4.1999999999999997E-3</v>
      </c>
      <c r="O30" s="78">
        <v>4.0000000000000002E-4</v>
      </c>
    </row>
    <row r="31" spans="2:15">
      <c r="B31" t="s">
        <v>1184</v>
      </c>
      <c r="C31" t="s">
        <v>1185</v>
      </c>
      <c r="D31" t="s">
        <v>100</v>
      </c>
      <c r="E31" t="s">
        <v>123</v>
      </c>
      <c r="F31" t="s">
        <v>1186</v>
      </c>
      <c r="G31" t="s">
        <v>714</v>
      </c>
      <c r="H31" t="s">
        <v>102</v>
      </c>
      <c r="I31" s="77">
        <v>79282.13</v>
      </c>
      <c r="J31" s="77">
        <v>1147</v>
      </c>
      <c r="K31" s="77">
        <v>0</v>
      </c>
      <c r="L31" s="77">
        <v>909.36603109999999</v>
      </c>
      <c r="M31" s="78">
        <v>1E-4</v>
      </c>
      <c r="N31" s="78">
        <v>8.0000000000000002E-3</v>
      </c>
      <c r="O31" s="78">
        <v>6.9999999999999999E-4</v>
      </c>
    </row>
    <row r="32" spans="2:15">
      <c r="B32" t="s">
        <v>1187</v>
      </c>
      <c r="C32" t="s">
        <v>1188</v>
      </c>
      <c r="D32" t="s">
        <v>100</v>
      </c>
      <c r="E32" t="s">
        <v>123</v>
      </c>
      <c r="F32" t="s">
        <v>1189</v>
      </c>
      <c r="G32" t="s">
        <v>714</v>
      </c>
      <c r="H32" t="s">
        <v>102</v>
      </c>
      <c r="I32" s="77">
        <v>457.01</v>
      </c>
      <c r="J32" s="77">
        <v>56570</v>
      </c>
      <c r="K32" s="77">
        <v>0</v>
      </c>
      <c r="L32" s="77">
        <v>258.53055699999999</v>
      </c>
      <c r="M32" s="78">
        <v>0</v>
      </c>
      <c r="N32" s="78">
        <v>2.3E-3</v>
      </c>
      <c r="O32" s="78">
        <v>2.0000000000000001E-4</v>
      </c>
    </row>
    <row r="33" spans="2:15">
      <c r="B33" t="s">
        <v>1190</v>
      </c>
      <c r="C33" t="s">
        <v>1191</v>
      </c>
      <c r="D33" t="s">
        <v>100</v>
      </c>
      <c r="E33" t="s">
        <v>123</v>
      </c>
      <c r="F33" t="s">
        <v>708</v>
      </c>
      <c r="G33" t="s">
        <v>493</v>
      </c>
      <c r="H33" t="s">
        <v>102</v>
      </c>
      <c r="I33" s="77">
        <v>167269.24</v>
      </c>
      <c r="J33" s="77">
        <v>2107</v>
      </c>
      <c r="K33" s="77">
        <v>0</v>
      </c>
      <c r="L33" s="77">
        <v>3524.3628868000001</v>
      </c>
      <c r="M33" s="78">
        <v>1E-4</v>
      </c>
      <c r="N33" s="78">
        <v>3.1E-2</v>
      </c>
      <c r="O33" s="78">
        <v>2.7000000000000001E-3</v>
      </c>
    </row>
    <row r="34" spans="2:15">
      <c r="B34" t="s">
        <v>1192</v>
      </c>
      <c r="C34" t="s">
        <v>1193</v>
      </c>
      <c r="D34" t="s">
        <v>100</v>
      </c>
      <c r="E34" t="s">
        <v>123</v>
      </c>
      <c r="F34" t="s">
        <v>1194</v>
      </c>
      <c r="G34" t="s">
        <v>1195</v>
      </c>
      <c r="H34" t="s">
        <v>102</v>
      </c>
      <c r="I34" s="77">
        <v>5954.14</v>
      </c>
      <c r="J34" s="77">
        <v>9321</v>
      </c>
      <c r="K34" s="77">
        <v>0</v>
      </c>
      <c r="L34" s="77">
        <v>554.98538940000003</v>
      </c>
      <c r="M34" s="78">
        <v>1E-4</v>
      </c>
      <c r="N34" s="78">
        <v>4.8999999999999998E-3</v>
      </c>
      <c r="O34" s="78">
        <v>4.0000000000000002E-4</v>
      </c>
    </row>
    <row r="35" spans="2:15">
      <c r="B35" t="s">
        <v>1196</v>
      </c>
      <c r="C35" t="s">
        <v>1197</v>
      </c>
      <c r="D35" t="s">
        <v>100</v>
      </c>
      <c r="E35" t="s">
        <v>123</v>
      </c>
      <c r="F35" t="s">
        <v>1198</v>
      </c>
      <c r="G35" t="s">
        <v>1195</v>
      </c>
      <c r="H35" t="s">
        <v>102</v>
      </c>
      <c r="I35" s="77">
        <v>1145.0899999999999</v>
      </c>
      <c r="J35" s="77">
        <v>42120</v>
      </c>
      <c r="K35" s="77">
        <v>0</v>
      </c>
      <c r="L35" s="77">
        <v>482.31190800000002</v>
      </c>
      <c r="M35" s="78">
        <v>0</v>
      </c>
      <c r="N35" s="78">
        <v>4.1999999999999997E-3</v>
      </c>
      <c r="O35" s="78">
        <v>4.0000000000000002E-4</v>
      </c>
    </row>
    <row r="36" spans="2:15">
      <c r="B36" t="s">
        <v>1199</v>
      </c>
      <c r="C36" t="s">
        <v>1200</v>
      </c>
      <c r="D36" t="s">
        <v>100</v>
      </c>
      <c r="E36" t="s">
        <v>123</v>
      </c>
      <c r="F36" t="s">
        <v>1201</v>
      </c>
      <c r="G36" t="s">
        <v>1202</v>
      </c>
      <c r="H36" t="s">
        <v>102</v>
      </c>
      <c r="I36" s="77">
        <v>13561.18</v>
      </c>
      <c r="J36" s="77">
        <v>8007</v>
      </c>
      <c r="K36" s="77">
        <v>0</v>
      </c>
      <c r="L36" s="77">
        <v>1085.8436826</v>
      </c>
      <c r="M36" s="78">
        <v>1E-4</v>
      </c>
      <c r="N36" s="78">
        <v>9.5999999999999992E-3</v>
      </c>
      <c r="O36" s="78">
        <v>8.0000000000000004E-4</v>
      </c>
    </row>
    <row r="37" spans="2:15">
      <c r="B37" t="s">
        <v>1203</v>
      </c>
      <c r="C37" t="s">
        <v>1204</v>
      </c>
      <c r="D37" t="s">
        <v>100</v>
      </c>
      <c r="E37" t="s">
        <v>123</v>
      </c>
      <c r="F37" t="s">
        <v>826</v>
      </c>
      <c r="G37" t="s">
        <v>827</v>
      </c>
      <c r="H37" t="s">
        <v>102</v>
      </c>
      <c r="I37" s="77">
        <v>59221.99</v>
      </c>
      <c r="J37" s="77">
        <v>2562</v>
      </c>
      <c r="K37" s="77">
        <v>0</v>
      </c>
      <c r="L37" s="77">
        <v>1517.2673838000001</v>
      </c>
      <c r="M37" s="78">
        <v>2.0000000000000001E-4</v>
      </c>
      <c r="N37" s="78">
        <v>1.34E-2</v>
      </c>
      <c r="O37" s="78">
        <v>1.1000000000000001E-3</v>
      </c>
    </row>
    <row r="38" spans="2:15">
      <c r="B38" t="s">
        <v>1205</v>
      </c>
      <c r="C38" t="s">
        <v>1206</v>
      </c>
      <c r="D38" t="s">
        <v>100</v>
      </c>
      <c r="E38" t="s">
        <v>123</v>
      </c>
      <c r="F38" t="s">
        <v>429</v>
      </c>
      <c r="G38" t="s">
        <v>334</v>
      </c>
      <c r="H38" t="s">
        <v>102</v>
      </c>
      <c r="I38" s="77">
        <v>11885.71</v>
      </c>
      <c r="J38" s="77">
        <v>5860</v>
      </c>
      <c r="K38" s="77">
        <v>0</v>
      </c>
      <c r="L38" s="77">
        <v>696.50260600000001</v>
      </c>
      <c r="M38" s="78">
        <v>1E-4</v>
      </c>
      <c r="N38" s="78">
        <v>6.1000000000000004E-3</v>
      </c>
      <c r="O38" s="78">
        <v>5.0000000000000001E-4</v>
      </c>
    </row>
    <row r="39" spans="2:15">
      <c r="B39" t="s">
        <v>1207</v>
      </c>
      <c r="C39" t="s">
        <v>1208</v>
      </c>
      <c r="D39" t="s">
        <v>100</v>
      </c>
      <c r="E39" t="s">
        <v>123</v>
      </c>
      <c r="F39" t="s">
        <v>1209</v>
      </c>
      <c r="G39" t="s">
        <v>334</v>
      </c>
      <c r="H39" t="s">
        <v>102</v>
      </c>
      <c r="I39" s="77">
        <v>8482.0300000000007</v>
      </c>
      <c r="J39" s="77">
        <v>2610</v>
      </c>
      <c r="K39" s="77">
        <v>0</v>
      </c>
      <c r="L39" s="77">
        <v>221.38098299999999</v>
      </c>
      <c r="M39" s="78">
        <v>0</v>
      </c>
      <c r="N39" s="78">
        <v>1.9E-3</v>
      </c>
      <c r="O39" s="78">
        <v>2.0000000000000001E-4</v>
      </c>
    </row>
    <row r="40" spans="2:15">
      <c r="B40" t="s">
        <v>1210</v>
      </c>
      <c r="C40" t="s">
        <v>1211</v>
      </c>
      <c r="D40" t="s">
        <v>100</v>
      </c>
      <c r="E40" t="s">
        <v>123</v>
      </c>
      <c r="F40" t="s">
        <v>432</v>
      </c>
      <c r="G40" t="s">
        <v>334</v>
      </c>
      <c r="H40" t="s">
        <v>102</v>
      </c>
      <c r="I40" s="77">
        <v>45626.12</v>
      </c>
      <c r="J40" s="77">
        <v>1845</v>
      </c>
      <c r="K40" s="77">
        <v>0</v>
      </c>
      <c r="L40" s="77">
        <v>841.80191400000001</v>
      </c>
      <c r="M40" s="78">
        <v>1E-4</v>
      </c>
      <c r="N40" s="78">
        <v>7.4000000000000003E-3</v>
      </c>
      <c r="O40" s="78">
        <v>5.9999999999999995E-4</v>
      </c>
    </row>
    <row r="41" spans="2:15">
      <c r="B41" t="s">
        <v>1212</v>
      </c>
      <c r="C41" t="s">
        <v>1213</v>
      </c>
      <c r="D41" t="s">
        <v>100</v>
      </c>
      <c r="E41" t="s">
        <v>123</v>
      </c>
      <c r="F41" t="s">
        <v>443</v>
      </c>
      <c r="G41" t="s">
        <v>334</v>
      </c>
      <c r="H41" t="s">
        <v>102</v>
      </c>
      <c r="I41" s="77">
        <v>3226.32</v>
      </c>
      <c r="J41" s="77">
        <v>31500</v>
      </c>
      <c r="K41" s="77">
        <v>0</v>
      </c>
      <c r="L41" s="77">
        <v>1016.2908</v>
      </c>
      <c r="M41" s="78">
        <v>1E-4</v>
      </c>
      <c r="N41" s="78">
        <v>8.9999999999999993E-3</v>
      </c>
      <c r="O41" s="78">
        <v>8.0000000000000004E-4</v>
      </c>
    </row>
    <row r="42" spans="2:15">
      <c r="B42" t="s">
        <v>1214</v>
      </c>
      <c r="C42" t="s">
        <v>1215</v>
      </c>
      <c r="D42" t="s">
        <v>100</v>
      </c>
      <c r="E42" t="s">
        <v>123</v>
      </c>
      <c r="F42" t="s">
        <v>386</v>
      </c>
      <c r="G42" t="s">
        <v>334</v>
      </c>
      <c r="H42" t="s">
        <v>102</v>
      </c>
      <c r="I42" s="77">
        <v>182090.04</v>
      </c>
      <c r="J42" s="77">
        <v>916.2</v>
      </c>
      <c r="K42" s="77">
        <v>0</v>
      </c>
      <c r="L42" s="77">
        <v>1668.30894648</v>
      </c>
      <c r="M42" s="78">
        <v>2.0000000000000001E-4</v>
      </c>
      <c r="N42" s="78">
        <v>1.47E-2</v>
      </c>
      <c r="O42" s="78">
        <v>1.2999999999999999E-3</v>
      </c>
    </row>
    <row r="43" spans="2:15">
      <c r="B43" t="s">
        <v>1216</v>
      </c>
      <c r="C43" t="s">
        <v>1217</v>
      </c>
      <c r="D43" t="s">
        <v>100</v>
      </c>
      <c r="E43" t="s">
        <v>123</v>
      </c>
      <c r="F43" t="s">
        <v>398</v>
      </c>
      <c r="G43" t="s">
        <v>334</v>
      </c>
      <c r="H43" t="s">
        <v>102</v>
      </c>
      <c r="I43" s="77">
        <v>7981.9</v>
      </c>
      <c r="J43" s="77">
        <v>23790</v>
      </c>
      <c r="K43" s="77">
        <v>10.082240000000001</v>
      </c>
      <c r="L43" s="77">
        <v>1908.9762499999999</v>
      </c>
      <c r="M43" s="78">
        <v>2.0000000000000001E-4</v>
      </c>
      <c r="N43" s="78">
        <v>1.6799999999999999E-2</v>
      </c>
      <c r="O43" s="78">
        <v>1.4E-3</v>
      </c>
    </row>
    <row r="44" spans="2:15">
      <c r="B44" t="s">
        <v>1218</v>
      </c>
      <c r="C44" t="s">
        <v>1219</v>
      </c>
      <c r="D44" t="s">
        <v>100</v>
      </c>
      <c r="E44" t="s">
        <v>123</v>
      </c>
      <c r="F44" t="s">
        <v>364</v>
      </c>
      <c r="G44" t="s">
        <v>334</v>
      </c>
      <c r="H44" t="s">
        <v>102</v>
      </c>
      <c r="I44" s="77">
        <v>9684.35</v>
      </c>
      <c r="J44" s="77">
        <v>19540</v>
      </c>
      <c r="K44" s="77">
        <v>0</v>
      </c>
      <c r="L44" s="77">
        <v>1892.3219899999999</v>
      </c>
      <c r="M44" s="78">
        <v>1E-4</v>
      </c>
      <c r="N44" s="78">
        <v>1.67E-2</v>
      </c>
      <c r="O44" s="78">
        <v>1.4E-3</v>
      </c>
    </row>
    <row r="45" spans="2:15">
      <c r="B45" t="s">
        <v>1220</v>
      </c>
      <c r="C45" t="s">
        <v>1221</v>
      </c>
      <c r="D45" t="s">
        <v>100</v>
      </c>
      <c r="E45" t="s">
        <v>123</v>
      </c>
      <c r="F45" t="s">
        <v>926</v>
      </c>
      <c r="G45" t="s">
        <v>927</v>
      </c>
      <c r="H45" t="s">
        <v>102</v>
      </c>
      <c r="I45" s="77">
        <v>26803.02</v>
      </c>
      <c r="J45" s="77">
        <v>3863</v>
      </c>
      <c r="K45" s="77">
        <v>0</v>
      </c>
      <c r="L45" s="77">
        <v>1035.4006626</v>
      </c>
      <c r="M45" s="78">
        <v>0</v>
      </c>
      <c r="N45" s="78">
        <v>9.1000000000000004E-3</v>
      </c>
      <c r="O45" s="78">
        <v>8.0000000000000004E-4</v>
      </c>
    </row>
    <row r="46" spans="2:15">
      <c r="B46" t="s">
        <v>1222</v>
      </c>
      <c r="C46" t="s">
        <v>1223</v>
      </c>
      <c r="D46" t="s">
        <v>100</v>
      </c>
      <c r="E46" t="s">
        <v>123</v>
      </c>
      <c r="F46" t="s">
        <v>1224</v>
      </c>
      <c r="G46" t="s">
        <v>129</v>
      </c>
      <c r="H46" t="s">
        <v>102</v>
      </c>
      <c r="I46" s="77">
        <v>1054.45</v>
      </c>
      <c r="J46" s="77">
        <v>64510</v>
      </c>
      <c r="K46" s="77">
        <v>0</v>
      </c>
      <c r="L46" s="77">
        <v>680.22569499999997</v>
      </c>
      <c r="M46" s="78">
        <v>0</v>
      </c>
      <c r="N46" s="78">
        <v>6.0000000000000001E-3</v>
      </c>
      <c r="O46" s="78">
        <v>5.0000000000000001E-4</v>
      </c>
    </row>
    <row r="47" spans="2:15">
      <c r="B47" t="s">
        <v>1225</v>
      </c>
      <c r="C47" t="s">
        <v>1226</v>
      </c>
      <c r="D47" t="s">
        <v>100</v>
      </c>
      <c r="E47" t="s">
        <v>123</v>
      </c>
      <c r="F47" t="s">
        <v>496</v>
      </c>
      <c r="G47" t="s">
        <v>132</v>
      </c>
      <c r="H47" t="s">
        <v>102</v>
      </c>
      <c r="I47" s="77">
        <v>270212.46000000002</v>
      </c>
      <c r="J47" s="77">
        <v>537</v>
      </c>
      <c r="K47" s="77">
        <v>0</v>
      </c>
      <c r="L47" s="77">
        <v>1451.0409102000001</v>
      </c>
      <c r="M47" s="78">
        <v>1E-4</v>
      </c>
      <c r="N47" s="78">
        <v>1.2800000000000001E-2</v>
      </c>
      <c r="O47" s="78">
        <v>1.1000000000000001E-3</v>
      </c>
    </row>
    <row r="48" spans="2:15">
      <c r="B48" s="79" t="s">
        <v>1227</v>
      </c>
      <c r="E48" s="16"/>
      <c r="F48" s="16"/>
      <c r="G48" s="16"/>
      <c r="I48" s="81">
        <v>2772424.86</v>
      </c>
      <c r="K48" s="81">
        <v>0</v>
      </c>
      <c r="L48" s="81">
        <v>26248.354387046969</v>
      </c>
      <c r="N48" s="80">
        <v>0.23119999999999999</v>
      </c>
      <c r="O48" s="80">
        <v>1.9800000000000002E-2</v>
      </c>
    </row>
    <row r="49" spans="2:15">
      <c r="B49" t="s">
        <v>1228</v>
      </c>
      <c r="C49" t="s">
        <v>1229</v>
      </c>
      <c r="D49" t="s">
        <v>100</v>
      </c>
      <c r="E49" t="s">
        <v>123</v>
      </c>
      <c r="F49" t="s">
        <v>1230</v>
      </c>
      <c r="G49" t="s">
        <v>101</v>
      </c>
      <c r="H49" t="s">
        <v>102</v>
      </c>
      <c r="I49" s="77">
        <v>2256.73</v>
      </c>
      <c r="J49" s="77">
        <v>14760</v>
      </c>
      <c r="K49" s="77">
        <v>0</v>
      </c>
      <c r="L49" s="77">
        <v>333.09334799999999</v>
      </c>
      <c r="M49" s="78">
        <v>1E-4</v>
      </c>
      <c r="N49" s="78">
        <v>2.8999999999999998E-3</v>
      </c>
      <c r="O49" s="78">
        <v>2.9999999999999997E-4</v>
      </c>
    </row>
    <row r="50" spans="2:15">
      <c r="B50" t="s">
        <v>1231</v>
      </c>
      <c r="C50" t="s">
        <v>1232</v>
      </c>
      <c r="D50" t="s">
        <v>100</v>
      </c>
      <c r="E50" t="s">
        <v>123</v>
      </c>
      <c r="F50" t="s">
        <v>818</v>
      </c>
      <c r="G50" t="s">
        <v>345</v>
      </c>
      <c r="H50" t="s">
        <v>102</v>
      </c>
      <c r="I50" s="77">
        <v>231869.98</v>
      </c>
      <c r="J50" s="77">
        <v>125.9</v>
      </c>
      <c r="K50" s="77">
        <v>0</v>
      </c>
      <c r="L50" s="77">
        <v>291.92430481999997</v>
      </c>
      <c r="M50" s="78">
        <v>1E-4</v>
      </c>
      <c r="N50" s="78">
        <v>2.5999999999999999E-3</v>
      </c>
      <c r="O50" s="78">
        <v>2.0000000000000001E-4</v>
      </c>
    </row>
    <row r="51" spans="2:15">
      <c r="B51" t="s">
        <v>1233</v>
      </c>
      <c r="C51" t="s">
        <v>1234</v>
      </c>
      <c r="D51" t="s">
        <v>100</v>
      </c>
      <c r="E51" t="s">
        <v>123</v>
      </c>
      <c r="F51" t="s">
        <v>697</v>
      </c>
      <c r="G51" t="s">
        <v>345</v>
      </c>
      <c r="H51" t="s">
        <v>102</v>
      </c>
      <c r="I51" s="77">
        <v>46230.22</v>
      </c>
      <c r="J51" s="77">
        <v>363</v>
      </c>
      <c r="K51" s="77">
        <v>0</v>
      </c>
      <c r="L51" s="77">
        <v>167.81569859999999</v>
      </c>
      <c r="M51" s="78">
        <v>1E-4</v>
      </c>
      <c r="N51" s="78">
        <v>1.5E-3</v>
      </c>
      <c r="O51" s="78">
        <v>1E-4</v>
      </c>
    </row>
    <row r="52" spans="2:15">
      <c r="B52" t="s">
        <v>1235</v>
      </c>
      <c r="C52" t="s">
        <v>1236</v>
      </c>
      <c r="D52" t="s">
        <v>100</v>
      </c>
      <c r="E52" t="s">
        <v>123</v>
      </c>
      <c r="F52" t="s">
        <v>1237</v>
      </c>
      <c r="G52" t="s">
        <v>345</v>
      </c>
      <c r="H52" t="s">
        <v>102</v>
      </c>
      <c r="I52" s="77">
        <v>2535.6799999999998</v>
      </c>
      <c r="J52" s="77">
        <v>10550</v>
      </c>
      <c r="K52" s="77">
        <v>0</v>
      </c>
      <c r="L52" s="77">
        <v>267.51423999999997</v>
      </c>
      <c r="M52" s="78">
        <v>2.0000000000000001E-4</v>
      </c>
      <c r="N52" s="78">
        <v>2.3999999999999998E-3</v>
      </c>
      <c r="O52" s="78">
        <v>2.0000000000000001E-4</v>
      </c>
    </row>
    <row r="53" spans="2:15">
      <c r="B53" t="s">
        <v>1238</v>
      </c>
      <c r="C53" t="s">
        <v>1239</v>
      </c>
      <c r="D53" t="s">
        <v>100</v>
      </c>
      <c r="E53" t="s">
        <v>123</v>
      </c>
      <c r="F53" t="s">
        <v>586</v>
      </c>
      <c r="G53" t="s">
        <v>345</v>
      </c>
      <c r="H53" t="s">
        <v>102</v>
      </c>
      <c r="I53" s="77">
        <v>2266.6</v>
      </c>
      <c r="J53" s="77">
        <v>31450</v>
      </c>
      <c r="K53" s="77">
        <v>0</v>
      </c>
      <c r="L53" s="77">
        <v>712.84569999999997</v>
      </c>
      <c r="M53" s="78">
        <v>2.0000000000000001E-4</v>
      </c>
      <c r="N53" s="78">
        <v>6.3E-3</v>
      </c>
      <c r="O53" s="78">
        <v>5.0000000000000001E-4</v>
      </c>
    </row>
    <row r="54" spans="2:15">
      <c r="B54" t="s">
        <v>1240</v>
      </c>
      <c r="C54" t="s">
        <v>1241</v>
      </c>
      <c r="D54" t="s">
        <v>100</v>
      </c>
      <c r="E54" t="s">
        <v>123</v>
      </c>
      <c r="F54" t="s">
        <v>881</v>
      </c>
      <c r="G54" t="s">
        <v>345</v>
      </c>
      <c r="H54" t="s">
        <v>102</v>
      </c>
      <c r="I54" s="77">
        <v>136187.04999999999</v>
      </c>
      <c r="J54" s="77">
        <v>297</v>
      </c>
      <c r="K54" s="77">
        <v>0</v>
      </c>
      <c r="L54" s="77">
        <v>404.47553850000003</v>
      </c>
      <c r="M54" s="78">
        <v>1E-4</v>
      </c>
      <c r="N54" s="78">
        <v>3.5999999999999999E-3</v>
      </c>
      <c r="O54" s="78">
        <v>2.9999999999999997E-4</v>
      </c>
    </row>
    <row r="55" spans="2:15">
      <c r="B55" t="s">
        <v>1242</v>
      </c>
      <c r="C55" t="s">
        <v>1243</v>
      </c>
      <c r="D55" t="s">
        <v>100</v>
      </c>
      <c r="E55" t="s">
        <v>123</v>
      </c>
      <c r="F55" t="s">
        <v>686</v>
      </c>
      <c r="G55" t="s">
        <v>687</v>
      </c>
      <c r="H55" t="s">
        <v>102</v>
      </c>
      <c r="I55" s="77">
        <v>5181.0200000000004</v>
      </c>
      <c r="J55" s="77">
        <v>8861</v>
      </c>
      <c r="K55" s="77">
        <v>0</v>
      </c>
      <c r="L55" s="77">
        <v>459.09018220000002</v>
      </c>
      <c r="M55" s="78">
        <v>1E-4</v>
      </c>
      <c r="N55" s="78">
        <v>4.0000000000000001E-3</v>
      </c>
      <c r="O55" s="78">
        <v>2.9999999999999997E-4</v>
      </c>
    </row>
    <row r="56" spans="2:15">
      <c r="B56" t="s">
        <v>1244</v>
      </c>
      <c r="C56" t="s">
        <v>1245</v>
      </c>
      <c r="D56" t="s">
        <v>100</v>
      </c>
      <c r="E56" t="s">
        <v>123</v>
      </c>
      <c r="F56" t="s">
        <v>1246</v>
      </c>
      <c r="G56" t="s">
        <v>687</v>
      </c>
      <c r="H56" t="s">
        <v>102</v>
      </c>
      <c r="I56" s="77">
        <v>22622.71</v>
      </c>
      <c r="J56" s="77">
        <v>794.8</v>
      </c>
      <c r="K56" s="77">
        <v>0</v>
      </c>
      <c r="L56" s="77">
        <v>179.80529908</v>
      </c>
      <c r="M56" s="78">
        <v>1E-4</v>
      </c>
      <c r="N56" s="78">
        <v>1.6000000000000001E-3</v>
      </c>
      <c r="O56" s="78">
        <v>1E-4</v>
      </c>
    </row>
    <row r="57" spans="2:15">
      <c r="B57" t="s">
        <v>1247</v>
      </c>
      <c r="C57" t="s">
        <v>1248</v>
      </c>
      <c r="D57" t="s">
        <v>100</v>
      </c>
      <c r="E57" t="s">
        <v>123</v>
      </c>
      <c r="F57" t="s">
        <v>613</v>
      </c>
      <c r="G57" t="s">
        <v>614</v>
      </c>
      <c r="H57" t="s">
        <v>102</v>
      </c>
      <c r="I57" s="77">
        <v>444.93</v>
      </c>
      <c r="J57" s="77">
        <v>41100</v>
      </c>
      <c r="K57" s="77">
        <v>0</v>
      </c>
      <c r="L57" s="77">
        <v>182.86623</v>
      </c>
      <c r="M57" s="78">
        <v>2.0000000000000001E-4</v>
      </c>
      <c r="N57" s="78">
        <v>1.6000000000000001E-3</v>
      </c>
      <c r="O57" s="78">
        <v>1E-4</v>
      </c>
    </row>
    <row r="58" spans="2:15">
      <c r="B58" t="s">
        <v>1249</v>
      </c>
      <c r="C58" t="s">
        <v>1250</v>
      </c>
      <c r="D58" t="s">
        <v>100</v>
      </c>
      <c r="E58" t="s">
        <v>123</v>
      </c>
      <c r="F58" t="s">
        <v>1251</v>
      </c>
      <c r="G58" t="s">
        <v>451</v>
      </c>
      <c r="H58" t="s">
        <v>102</v>
      </c>
      <c r="I58" s="77">
        <v>1281.57</v>
      </c>
      <c r="J58" s="77">
        <v>8921</v>
      </c>
      <c r="K58" s="77">
        <v>0</v>
      </c>
      <c r="L58" s="77">
        <v>114.3288597</v>
      </c>
      <c r="M58" s="78">
        <v>1E-4</v>
      </c>
      <c r="N58" s="78">
        <v>1E-3</v>
      </c>
      <c r="O58" s="78">
        <v>1E-4</v>
      </c>
    </row>
    <row r="59" spans="2:15">
      <c r="B59" t="s">
        <v>1252</v>
      </c>
      <c r="C59" t="s">
        <v>1253</v>
      </c>
      <c r="D59" t="s">
        <v>100</v>
      </c>
      <c r="E59" t="s">
        <v>123</v>
      </c>
      <c r="F59" t="s">
        <v>754</v>
      </c>
      <c r="G59" t="s">
        <v>451</v>
      </c>
      <c r="H59" t="s">
        <v>102</v>
      </c>
      <c r="I59" s="77">
        <v>6955.97</v>
      </c>
      <c r="J59" s="77">
        <v>5901</v>
      </c>
      <c r="K59" s="77">
        <v>0</v>
      </c>
      <c r="L59" s="77">
        <v>410.47178969999999</v>
      </c>
      <c r="M59" s="78">
        <v>1E-4</v>
      </c>
      <c r="N59" s="78">
        <v>3.5999999999999999E-3</v>
      </c>
      <c r="O59" s="78">
        <v>2.9999999999999997E-4</v>
      </c>
    </row>
    <row r="60" spans="2:15">
      <c r="B60" t="s">
        <v>1254</v>
      </c>
      <c r="C60" t="s">
        <v>1255</v>
      </c>
      <c r="D60" t="s">
        <v>100</v>
      </c>
      <c r="E60" t="s">
        <v>123</v>
      </c>
      <c r="F60" t="s">
        <v>1256</v>
      </c>
      <c r="G60" t="s">
        <v>451</v>
      </c>
      <c r="H60" t="s">
        <v>102</v>
      </c>
      <c r="I60" s="77">
        <v>6372.77</v>
      </c>
      <c r="J60" s="77">
        <v>8890</v>
      </c>
      <c r="K60" s="77">
        <v>0</v>
      </c>
      <c r="L60" s="77">
        <v>566.53925300000003</v>
      </c>
      <c r="M60" s="78">
        <v>1E-4</v>
      </c>
      <c r="N60" s="78">
        <v>5.0000000000000001E-3</v>
      </c>
      <c r="O60" s="78">
        <v>4.0000000000000002E-4</v>
      </c>
    </row>
    <row r="61" spans="2:15">
      <c r="B61" t="s">
        <v>1257</v>
      </c>
      <c r="C61" t="s">
        <v>1258</v>
      </c>
      <c r="D61" t="s">
        <v>100</v>
      </c>
      <c r="E61" t="s">
        <v>123</v>
      </c>
      <c r="F61" t="s">
        <v>1259</v>
      </c>
      <c r="G61" t="s">
        <v>569</v>
      </c>
      <c r="H61" t="s">
        <v>102</v>
      </c>
      <c r="I61" s="77">
        <v>14083.03</v>
      </c>
      <c r="J61" s="77">
        <v>887.7</v>
      </c>
      <c r="K61" s="77">
        <v>0</v>
      </c>
      <c r="L61" s="77">
        <v>125.01505731</v>
      </c>
      <c r="M61" s="78">
        <v>1E-4</v>
      </c>
      <c r="N61" s="78">
        <v>1.1000000000000001E-3</v>
      </c>
      <c r="O61" s="78">
        <v>1E-4</v>
      </c>
    </row>
    <row r="62" spans="2:15">
      <c r="B62" t="s">
        <v>1260</v>
      </c>
      <c r="C62" t="s">
        <v>1261</v>
      </c>
      <c r="D62" t="s">
        <v>100</v>
      </c>
      <c r="E62" t="s">
        <v>123</v>
      </c>
      <c r="F62" t="s">
        <v>834</v>
      </c>
      <c r="G62" t="s">
        <v>569</v>
      </c>
      <c r="H62" t="s">
        <v>102</v>
      </c>
      <c r="I62" s="77">
        <v>34693.69</v>
      </c>
      <c r="J62" s="77">
        <v>1369</v>
      </c>
      <c r="K62" s="77">
        <v>0</v>
      </c>
      <c r="L62" s="77">
        <v>474.95661610000002</v>
      </c>
      <c r="M62" s="78">
        <v>2.0000000000000001E-4</v>
      </c>
      <c r="N62" s="78">
        <v>4.1999999999999997E-3</v>
      </c>
      <c r="O62" s="78">
        <v>4.0000000000000002E-4</v>
      </c>
    </row>
    <row r="63" spans="2:15">
      <c r="B63" t="s">
        <v>1262</v>
      </c>
      <c r="C63" t="s">
        <v>1263</v>
      </c>
      <c r="D63" t="s">
        <v>100</v>
      </c>
      <c r="E63" t="s">
        <v>123</v>
      </c>
      <c r="F63" t="s">
        <v>849</v>
      </c>
      <c r="G63" t="s">
        <v>569</v>
      </c>
      <c r="H63" t="s">
        <v>102</v>
      </c>
      <c r="I63" s="77">
        <v>3177.61</v>
      </c>
      <c r="J63" s="77">
        <v>19810</v>
      </c>
      <c r="K63" s="77">
        <v>0</v>
      </c>
      <c r="L63" s="77">
        <v>629.48454100000004</v>
      </c>
      <c r="M63" s="78">
        <v>2.9999999999999997E-4</v>
      </c>
      <c r="N63" s="78">
        <v>5.4999999999999997E-3</v>
      </c>
      <c r="O63" s="78">
        <v>5.0000000000000001E-4</v>
      </c>
    </row>
    <row r="64" spans="2:15">
      <c r="B64" t="s">
        <v>1264</v>
      </c>
      <c r="C64" t="s">
        <v>1265</v>
      </c>
      <c r="D64" t="s">
        <v>100</v>
      </c>
      <c r="E64" t="s">
        <v>123</v>
      </c>
      <c r="F64" t="s">
        <v>1266</v>
      </c>
      <c r="G64" t="s">
        <v>569</v>
      </c>
      <c r="H64" t="s">
        <v>102</v>
      </c>
      <c r="I64" s="77">
        <v>1872.24</v>
      </c>
      <c r="J64" s="77">
        <v>9978</v>
      </c>
      <c r="K64" s="77">
        <v>0</v>
      </c>
      <c r="L64" s="77">
        <v>186.81210720000001</v>
      </c>
      <c r="M64" s="78">
        <v>1E-4</v>
      </c>
      <c r="N64" s="78">
        <v>1.6000000000000001E-3</v>
      </c>
      <c r="O64" s="78">
        <v>1E-4</v>
      </c>
    </row>
    <row r="65" spans="2:15">
      <c r="B65" t="s">
        <v>1267</v>
      </c>
      <c r="C65" t="s">
        <v>1268</v>
      </c>
      <c r="D65" t="s">
        <v>100</v>
      </c>
      <c r="E65" t="s">
        <v>123</v>
      </c>
      <c r="F65" t="s">
        <v>568</v>
      </c>
      <c r="G65" t="s">
        <v>569</v>
      </c>
      <c r="H65" t="s">
        <v>102</v>
      </c>
      <c r="I65" s="77">
        <v>2452.75</v>
      </c>
      <c r="J65" s="77">
        <v>24790</v>
      </c>
      <c r="K65" s="77">
        <v>0</v>
      </c>
      <c r="L65" s="77">
        <v>608.03672500000005</v>
      </c>
      <c r="M65" s="78">
        <v>1E-4</v>
      </c>
      <c r="N65" s="78">
        <v>5.4000000000000003E-3</v>
      </c>
      <c r="O65" s="78">
        <v>5.0000000000000001E-4</v>
      </c>
    </row>
    <row r="66" spans="2:15">
      <c r="B66" t="s">
        <v>1269</v>
      </c>
      <c r="C66" t="s">
        <v>1270</v>
      </c>
      <c r="D66" t="s">
        <v>100</v>
      </c>
      <c r="E66" t="s">
        <v>123</v>
      </c>
      <c r="F66" t="s">
        <v>1271</v>
      </c>
      <c r="G66" t="s">
        <v>569</v>
      </c>
      <c r="H66" t="s">
        <v>102</v>
      </c>
      <c r="I66" s="77">
        <v>37817.61</v>
      </c>
      <c r="J66" s="77">
        <v>950.7</v>
      </c>
      <c r="K66" s="77">
        <v>0</v>
      </c>
      <c r="L66" s="77">
        <v>359.53201826999998</v>
      </c>
      <c r="M66" s="78">
        <v>1E-4</v>
      </c>
      <c r="N66" s="78">
        <v>3.2000000000000002E-3</v>
      </c>
      <c r="O66" s="78">
        <v>2.9999999999999997E-4</v>
      </c>
    </row>
    <row r="67" spans="2:15">
      <c r="B67" t="s">
        <v>1272</v>
      </c>
      <c r="C67" t="s">
        <v>1273</v>
      </c>
      <c r="D67" t="s">
        <v>100</v>
      </c>
      <c r="E67" t="s">
        <v>123</v>
      </c>
      <c r="F67" t="s">
        <v>1274</v>
      </c>
      <c r="G67" t="s">
        <v>569</v>
      </c>
      <c r="H67" t="s">
        <v>102</v>
      </c>
      <c r="I67" s="77">
        <v>2153.61</v>
      </c>
      <c r="J67" s="77">
        <v>8450</v>
      </c>
      <c r="K67" s="77">
        <v>0</v>
      </c>
      <c r="L67" s="77">
        <v>181.98004499999999</v>
      </c>
      <c r="M67" s="78">
        <v>1E-4</v>
      </c>
      <c r="N67" s="78">
        <v>1.6000000000000001E-3</v>
      </c>
      <c r="O67" s="78">
        <v>1E-4</v>
      </c>
    </row>
    <row r="68" spans="2:15">
      <c r="B68" t="s">
        <v>1275</v>
      </c>
      <c r="C68" t="s">
        <v>1276</v>
      </c>
      <c r="D68" t="s">
        <v>100</v>
      </c>
      <c r="E68" t="s">
        <v>123</v>
      </c>
      <c r="F68" t="s">
        <v>873</v>
      </c>
      <c r="G68" t="s">
        <v>569</v>
      </c>
      <c r="H68" t="s">
        <v>102</v>
      </c>
      <c r="I68" s="77">
        <v>1551.81</v>
      </c>
      <c r="J68" s="77">
        <v>3816</v>
      </c>
      <c r="K68" s="77">
        <v>0</v>
      </c>
      <c r="L68" s="77">
        <v>59.217069600000002</v>
      </c>
      <c r="M68" s="78">
        <v>0</v>
      </c>
      <c r="N68" s="78">
        <v>5.0000000000000001E-4</v>
      </c>
      <c r="O68" s="78">
        <v>0</v>
      </c>
    </row>
    <row r="69" spans="2:15">
      <c r="B69" t="s">
        <v>1277</v>
      </c>
      <c r="C69" t="s">
        <v>1278</v>
      </c>
      <c r="D69" t="s">
        <v>100</v>
      </c>
      <c r="E69" t="s">
        <v>123</v>
      </c>
      <c r="F69" t="s">
        <v>864</v>
      </c>
      <c r="G69" t="s">
        <v>569</v>
      </c>
      <c r="H69" t="s">
        <v>102</v>
      </c>
      <c r="I69" s="77">
        <v>8928.4699999999993</v>
      </c>
      <c r="J69" s="77">
        <v>2810.0001719999955</v>
      </c>
      <c r="K69" s="77">
        <v>0</v>
      </c>
      <c r="L69" s="77">
        <v>250.89002235696799</v>
      </c>
      <c r="M69" s="78">
        <v>2.0000000000000001E-4</v>
      </c>
      <c r="N69" s="78">
        <v>2.2000000000000001E-3</v>
      </c>
      <c r="O69" s="78">
        <v>2.0000000000000001E-4</v>
      </c>
    </row>
    <row r="70" spans="2:15">
      <c r="B70" t="s">
        <v>1279</v>
      </c>
      <c r="C70" t="s">
        <v>1280</v>
      </c>
      <c r="D70" t="s">
        <v>100</v>
      </c>
      <c r="E70" t="s">
        <v>123</v>
      </c>
      <c r="F70" t="s">
        <v>1281</v>
      </c>
      <c r="G70" t="s">
        <v>319</v>
      </c>
      <c r="H70" t="s">
        <v>102</v>
      </c>
      <c r="I70" s="77">
        <v>151.13999999999999</v>
      </c>
      <c r="J70" s="77">
        <v>17300</v>
      </c>
      <c r="K70" s="77">
        <v>0</v>
      </c>
      <c r="L70" s="77">
        <v>26.147220000000001</v>
      </c>
      <c r="M70" s="78">
        <v>0</v>
      </c>
      <c r="N70" s="78">
        <v>2.0000000000000001E-4</v>
      </c>
      <c r="O70" s="78">
        <v>0</v>
      </c>
    </row>
    <row r="71" spans="2:15">
      <c r="B71" t="s">
        <v>1282</v>
      </c>
      <c r="C71" t="s">
        <v>1283</v>
      </c>
      <c r="D71" t="s">
        <v>100</v>
      </c>
      <c r="E71" t="s">
        <v>123</v>
      </c>
      <c r="F71" t="s">
        <v>1284</v>
      </c>
      <c r="G71" t="s">
        <v>112</v>
      </c>
      <c r="H71" t="s">
        <v>102</v>
      </c>
      <c r="I71" s="77">
        <v>2396.7800000000002</v>
      </c>
      <c r="J71" s="77">
        <v>12130</v>
      </c>
      <c r="K71" s="77">
        <v>0</v>
      </c>
      <c r="L71" s="77">
        <v>290.72941400000002</v>
      </c>
      <c r="M71" s="78">
        <v>1E-4</v>
      </c>
      <c r="N71" s="78">
        <v>2.5999999999999999E-3</v>
      </c>
      <c r="O71" s="78">
        <v>2.0000000000000001E-4</v>
      </c>
    </row>
    <row r="72" spans="2:15">
      <c r="B72" t="s">
        <v>1285</v>
      </c>
      <c r="C72" t="s">
        <v>1286</v>
      </c>
      <c r="D72" t="s">
        <v>100</v>
      </c>
      <c r="E72" t="s">
        <v>123</v>
      </c>
      <c r="F72" t="s">
        <v>562</v>
      </c>
      <c r="G72" t="s">
        <v>112</v>
      </c>
      <c r="H72" t="s">
        <v>102</v>
      </c>
      <c r="I72" s="77">
        <v>394827.1</v>
      </c>
      <c r="J72" s="77">
        <v>58.3</v>
      </c>
      <c r="K72" s="77">
        <v>0</v>
      </c>
      <c r="L72" s="77">
        <v>230.18419929999999</v>
      </c>
      <c r="M72" s="78">
        <v>2.9999999999999997E-4</v>
      </c>
      <c r="N72" s="78">
        <v>2E-3</v>
      </c>
      <c r="O72" s="78">
        <v>2.0000000000000001E-4</v>
      </c>
    </row>
    <row r="73" spans="2:15">
      <c r="B73" t="s">
        <v>1287</v>
      </c>
      <c r="C73" t="s">
        <v>1288</v>
      </c>
      <c r="D73" t="s">
        <v>100</v>
      </c>
      <c r="E73" t="s">
        <v>123</v>
      </c>
      <c r="F73" t="s">
        <v>1289</v>
      </c>
      <c r="G73" t="s">
        <v>112</v>
      </c>
      <c r="H73" t="s">
        <v>102</v>
      </c>
      <c r="I73" s="77">
        <v>1701.33</v>
      </c>
      <c r="J73" s="77">
        <v>42230</v>
      </c>
      <c r="K73" s="77">
        <v>0</v>
      </c>
      <c r="L73" s="77">
        <v>718.47165900000005</v>
      </c>
      <c r="M73" s="78">
        <v>2.9999999999999997E-4</v>
      </c>
      <c r="N73" s="78">
        <v>6.3E-3</v>
      </c>
      <c r="O73" s="78">
        <v>5.0000000000000001E-4</v>
      </c>
    </row>
    <row r="74" spans="2:15">
      <c r="B74" t="s">
        <v>1290</v>
      </c>
      <c r="C74" t="s">
        <v>1291</v>
      </c>
      <c r="D74" t="s">
        <v>100</v>
      </c>
      <c r="E74" t="s">
        <v>123</v>
      </c>
      <c r="F74" t="s">
        <v>713</v>
      </c>
      <c r="G74" t="s">
        <v>714</v>
      </c>
      <c r="H74" t="s">
        <v>102</v>
      </c>
      <c r="I74" s="77">
        <v>874757.69</v>
      </c>
      <c r="J74" s="77">
        <v>165.6</v>
      </c>
      <c r="K74" s="77">
        <v>0</v>
      </c>
      <c r="L74" s="77">
        <v>1448.59873464</v>
      </c>
      <c r="M74" s="78">
        <v>2.9999999999999997E-4</v>
      </c>
      <c r="N74" s="78">
        <v>1.2800000000000001E-2</v>
      </c>
      <c r="O74" s="78">
        <v>1.1000000000000001E-3</v>
      </c>
    </row>
    <row r="75" spans="2:15">
      <c r="B75" t="s">
        <v>1292</v>
      </c>
      <c r="C75" t="s">
        <v>1293</v>
      </c>
      <c r="D75" t="s">
        <v>100</v>
      </c>
      <c r="E75" t="s">
        <v>123</v>
      </c>
      <c r="F75" t="s">
        <v>1294</v>
      </c>
      <c r="G75" t="s">
        <v>714</v>
      </c>
      <c r="H75" t="s">
        <v>102</v>
      </c>
      <c r="I75" s="77">
        <v>7547.01</v>
      </c>
      <c r="J75" s="77">
        <v>2923</v>
      </c>
      <c r="K75" s="77">
        <v>0</v>
      </c>
      <c r="L75" s="77">
        <v>220.5991023</v>
      </c>
      <c r="M75" s="78">
        <v>1E-4</v>
      </c>
      <c r="N75" s="78">
        <v>1.9E-3</v>
      </c>
      <c r="O75" s="78">
        <v>2.0000000000000001E-4</v>
      </c>
    </row>
    <row r="76" spans="2:15">
      <c r="B76" t="s">
        <v>1295</v>
      </c>
      <c r="C76" t="s">
        <v>1296</v>
      </c>
      <c r="D76" t="s">
        <v>100</v>
      </c>
      <c r="E76" t="s">
        <v>123</v>
      </c>
      <c r="F76" t="s">
        <v>1297</v>
      </c>
      <c r="G76" t="s">
        <v>714</v>
      </c>
      <c r="H76" t="s">
        <v>102</v>
      </c>
      <c r="I76" s="77">
        <v>16201.24</v>
      </c>
      <c r="J76" s="77">
        <v>2185</v>
      </c>
      <c r="K76" s="77">
        <v>0</v>
      </c>
      <c r="L76" s="77">
        <v>353.997094</v>
      </c>
      <c r="M76" s="78">
        <v>2.0000000000000001E-4</v>
      </c>
      <c r="N76" s="78">
        <v>3.0999999999999999E-3</v>
      </c>
      <c r="O76" s="78">
        <v>2.9999999999999997E-4</v>
      </c>
    </row>
    <row r="77" spans="2:15">
      <c r="B77" t="s">
        <v>1298</v>
      </c>
      <c r="C77" t="s">
        <v>1299</v>
      </c>
      <c r="D77" t="s">
        <v>100</v>
      </c>
      <c r="E77" t="s">
        <v>123</v>
      </c>
      <c r="F77" t="s">
        <v>1300</v>
      </c>
      <c r="G77" t="s">
        <v>714</v>
      </c>
      <c r="H77" t="s">
        <v>102</v>
      </c>
      <c r="I77" s="77">
        <v>100417.89</v>
      </c>
      <c r="J77" s="77">
        <v>317.89999999999998</v>
      </c>
      <c r="K77" s="77">
        <v>0</v>
      </c>
      <c r="L77" s="77">
        <v>319.22847230999997</v>
      </c>
      <c r="M77" s="78">
        <v>1E-4</v>
      </c>
      <c r="N77" s="78">
        <v>2.8E-3</v>
      </c>
      <c r="O77" s="78">
        <v>2.0000000000000001E-4</v>
      </c>
    </row>
    <row r="78" spans="2:15">
      <c r="B78" t="s">
        <v>1301</v>
      </c>
      <c r="C78" t="s">
        <v>1302</v>
      </c>
      <c r="D78" t="s">
        <v>100</v>
      </c>
      <c r="E78" t="s">
        <v>123</v>
      </c>
      <c r="F78" t="s">
        <v>1303</v>
      </c>
      <c r="G78" t="s">
        <v>493</v>
      </c>
      <c r="H78" t="s">
        <v>102</v>
      </c>
      <c r="I78" s="77">
        <v>1323.85</v>
      </c>
      <c r="J78" s="77">
        <v>15780</v>
      </c>
      <c r="K78" s="77">
        <v>0</v>
      </c>
      <c r="L78" s="77">
        <v>208.90352999999999</v>
      </c>
      <c r="M78" s="78">
        <v>1E-4</v>
      </c>
      <c r="N78" s="78">
        <v>1.8E-3</v>
      </c>
      <c r="O78" s="78">
        <v>2.0000000000000001E-4</v>
      </c>
    </row>
    <row r="79" spans="2:15">
      <c r="B79" t="s">
        <v>1304</v>
      </c>
      <c r="C79" t="s">
        <v>1305</v>
      </c>
      <c r="D79" t="s">
        <v>100</v>
      </c>
      <c r="E79" t="s">
        <v>123</v>
      </c>
      <c r="F79" t="s">
        <v>1306</v>
      </c>
      <c r="G79" t="s">
        <v>1195</v>
      </c>
      <c r="H79" t="s">
        <v>102</v>
      </c>
      <c r="I79" s="77">
        <v>2420.08</v>
      </c>
      <c r="J79" s="77">
        <v>23500</v>
      </c>
      <c r="K79" s="77">
        <v>0</v>
      </c>
      <c r="L79" s="77">
        <v>568.71879999999999</v>
      </c>
      <c r="M79" s="78">
        <v>1E-4</v>
      </c>
      <c r="N79" s="78">
        <v>5.0000000000000001E-3</v>
      </c>
      <c r="O79" s="78">
        <v>4.0000000000000002E-4</v>
      </c>
    </row>
    <row r="80" spans="2:15">
      <c r="B80" t="s">
        <v>1307</v>
      </c>
      <c r="C80" t="s">
        <v>1308</v>
      </c>
      <c r="D80" t="s">
        <v>100</v>
      </c>
      <c r="E80" t="s">
        <v>123</v>
      </c>
      <c r="F80" t="s">
        <v>1309</v>
      </c>
      <c r="G80" t="s">
        <v>1202</v>
      </c>
      <c r="H80" t="s">
        <v>102</v>
      </c>
      <c r="I80" s="77">
        <v>13628.2</v>
      </c>
      <c r="J80" s="77">
        <v>864</v>
      </c>
      <c r="K80" s="77">
        <v>0</v>
      </c>
      <c r="L80" s="77">
        <v>117.747648</v>
      </c>
      <c r="M80" s="78">
        <v>1E-4</v>
      </c>
      <c r="N80" s="78">
        <v>1E-3</v>
      </c>
      <c r="O80" s="78">
        <v>1E-4</v>
      </c>
    </row>
    <row r="81" spans="2:15">
      <c r="B81" t="s">
        <v>1310</v>
      </c>
      <c r="C81" t="s">
        <v>1311</v>
      </c>
      <c r="D81" t="s">
        <v>100</v>
      </c>
      <c r="E81" t="s">
        <v>123</v>
      </c>
      <c r="F81" t="s">
        <v>662</v>
      </c>
      <c r="G81" t="s">
        <v>663</v>
      </c>
      <c r="H81" t="s">
        <v>102</v>
      </c>
      <c r="I81" s="77">
        <v>3962.05</v>
      </c>
      <c r="J81" s="77">
        <v>38400</v>
      </c>
      <c r="K81" s="77">
        <v>0</v>
      </c>
      <c r="L81" s="77">
        <v>1521.4272000000001</v>
      </c>
      <c r="M81" s="78">
        <v>2.0000000000000001E-4</v>
      </c>
      <c r="N81" s="78">
        <v>1.34E-2</v>
      </c>
      <c r="O81" s="78">
        <v>1.1000000000000001E-3</v>
      </c>
    </row>
    <row r="82" spans="2:15">
      <c r="B82" t="s">
        <v>1312</v>
      </c>
      <c r="C82" t="s">
        <v>1313</v>
      </c>
      <c r="D82" t="s">
        <v>100</v>
      </c>
      <c r="E82" t="s">
        <v>123</v>
      </c>
      <c r="F82" t="s">
        <v>1314</v>
      </c>
      <c r="G82" t="s">
        <v>773</v>
      </c>
      <c r="H82" t="s">
        <v>102</v>
      </c>
      <c r="I82" s="77">
        <v>967.51</v>
      </c>
      <c r="J82" s="77">
        <v>3186</v>
      </c>
      <c r="K82" s="77">
        <v>0</v>
      </c>
      <c r="L82" s="77">
        <v>30.824868599999999</v>
      </c>
      <c r="M82" s="78">
        <v>0</v>
      </c>
      <c r="N82" s="78">
        <v>2.9999999999999997E-4</v>
      </c>
      <c r="O82" s="78">
        <v>0</v>
      </c>
    </row>
    <row r="83" spans="2:15">
      <c r="B83" t="s">
        <v>1315</v>
      </c>
      <c r="C83" t="s">
        <v>1316</v>
      </c>
      <c r="D83" t="s">
        <v>100</v>
      </c>
      <c r="E83" t="s">
        <v>123</v>
      </c>
      <c r="F83" t="s">
        <v>1317</v>
      </c>
      <c r="G83" t="s">
        <v>773</v>
      </c>
      <c r="H83" t="s">
        <v>102</v>
      </c>
      <c r="I83" s="77">
        <v>2222.25</v>
      </c>
      <c r="J83" s="77">
        <v>11980</v>
      </c>
      <c r="K83" s="77">
        <v>0</v>
      </c>
      <c r="L83" s="77">
        <v>266.22555</v>
      </c>
      <c r="M83" s="78">
        <v>2.0000000000000001E-4</v>
      </c>
      <c r="N83" s="78">
        <v>2.3E-3</v>
      </c>
      <c r="O83" s="78">
        <v>2.0000000000000001E-4</v>
      </c>
    </row>
    <row r="84" spans="2:15">
      <c r="B84" t="s">
        <v>1318</v>
      </c>
      <c r="C84" t="s">
        <v>1319</v>
      </c>
      <c r="D84" t="s">
        <v>100</v>
      </c>
      <c r="E84" t="s">
        <v>123</v>
      </c>
      <c r="F84" t="s">
        <v>1320</v>
      </c>
      <c r="G84" t="s">
        <v>773</v>
      </c>
      <c r="H84" t="s">
        <v>102</v>
      </c>
      <c r="I84" s="77">
        <v>1120.48</v>
      </c>
      <c r="J84" s="77">
        <v>26950</v>
      </c>
      <c r="K84" s="77">
        <v>0</v>
      </c>
      <c r="L84" s="77">
        <v>301.96935999999999</v>
      </c>
      <c r="M84" s="78">
        <v>1E-4</v>
      </c>
      <c r="N84" s="78">
        <v>2.7000000000000001E-3</v>
      </c>
      <c r="O84" s="78">
        <v>2.0000000000000001E-4</v>
      </c>
    </row>
    <row r="85" spans="2:15">
      <c r="B85" t="s">
        <v>1321</v>
      </c>
      <c r="C85" t="s">
        <v>1322</v>
      </c>
      <c r="D85" t="s">
        <v>100</v>
      </c>
      <c r="E85" t="s">
        <v>123</v>
      </c>
      <c r="F85" t="s">
        <v>1323</v>
      </c>
      <c r="G85" t="s">
        <v>827</v>
      </c>
      <c r="H85" t="s">
        <v>102</v>
      </c>
      <c r="I85" s="77">
        <v>33546.730000000003</v>
      </c>
      <c r="J85" s="77">
        <v>1178</v>
      </c>
      <c r="K85" s="77">
        <v>0</v>
      </c>
      <c r="L85" s="77">
        <v>395.18047940000002</v>
      </c>
      <c r="M85" s="78">
        <v>2.9999999999999997E-4</v>
      </c>
      <c r="N85" s="78">
        <v>3.5000000000000001E-3</v>
      </c>
      <c r="O85" s="78">
        <v>2.9999999999999997E-4</v>
      </c>
    </row>
    <row r="86" spans="2:15">
      <c r="B86" t="s">
        <v>1324</v>
      </c>
      <c r="C86" t="s">
        <v>1325</v>
      </c>
      <c r="D86" t="s">
        <v>100</v>
      </c>
      <c r="E86" t="s">
        <v>123</v>
      </c>
      <c r="F86" t="s">
        <v>1326</v>
      </c>
      <c r="G86" t="s">
        <v>631</v>
      </c>
      <c r="H86" t="s">
        <v>102</v>
      </c>
      <c r="I86" s="77">
        <v>2543.4499999999998</v>
      </c>
      <c r="J86" s="77">
        <v>3661</v>
      </c>
      <c r="K86" s="77">
        <v>0</v>
      </c>
      <c r="L86" s="77">
        <v>93.115704500000007</v>
      </c>
      <c r="M86" s="78">
        <v>0</v>
      </c>
      <c r="N86" s="78">
        <v>8.0000000000000004E-4</v>
      </c>
      <c r="O86" s="78">
        <v>1E-4</v>
      </c>
    </row>
    <row r="87" spans="2:15">
      <c r="B87" t="s">
        <v>1327</v>
      </c>
      <c r="C87" t="s">
        <v>1328</v>
      </c>
      <c r="D87" t="s">
        <v>100</v>
      </c>
      <c r="E87" t="s">
        <v>123</v>
      </c>
      <c r="F87" t="s">
        <v>1329</v>
      </c>
      <c r="G87" t="s">
        <v>631</v>
      </c>
      <c r="H87" t="s">
        <v>102</v>
      </c>
      <c r="I87" s="77">
        <v>451.69</v>
      </c>
      <c r="J87" s="77">
        <v>5580</v>
      </c>
      <c r="K87" s="77">
        <v>0</v>
      </c>
      <c r="L87" s="77">
        <v>25.204301999999998</v>
      </c>
      <c r="M87" s="78">
        <v>0</v>
      </c>
      <c r="N87" s="78">
        <v>2.0000000000000001E-4</v>
      </c>
      <c r="O87" s="78">
        <v>0</v>
      </c>
    </row>
    <row r="88" spans="2:15">
      <c r="B88" t="s">
        <v>1330</v>
      </c>
      <c r="C88" t="s">
        <v>1331</v>
      </c>
      <c r="D88" t="s">
        <v>100</v>
      </c>
      <c r="E88" t="s">
        <v>123</v>
      </c>
      <c r="F88" t="s">
        <v>649</v>
      </c>
      <c r="G88" t="s">
        <v>631</v>
      </c>
      <c r="H88" t="s">
        <v>102</v>
      </c>
      <c r="I88" s="77">
        <v>31606.639999999999</v>
      </c>
      <c r="J88" s="77">
        <v>1167</v>
      </c>
      <c r="K88" s="77">
        <v>0</v>
      </c>
      <c r="L88" s="77">
        <v>368.84948880000002</v>
      </c>
      <c r="M88" s="78">
        <v>2.0000000000000001E-4</v>
      </c>
      <c r="N88" s="78">
        <v>3.2000000000000002E-3</v>
      </c>
      <c r="O88" s="78">
        <v>2.9999999999999997E-4</v>
      </c>
    </row>
    <row r="89" spans="2:15">
      <c r="B89" t="s">
        <v>1332</v>
      </c>
      <c r="C89" t="s">
        <v>1333</v>
      </c>
      <c r="D89" t="s">
        <v>100</v>
      </c>
      <c r="E89" t="s">
        <v>123</v>
      </c>
      <c r="F89" t="s">
        <v>1334</v>
      </c>
      <c r="G89" t="s">
        <v>631</v>
      </c>
      <c r="H89" t="s">
        <v>102</v>
      </c>
      <c r="I89" s="77">
        <v>4528.76</v>
      </c>
      <c r="J89" s="77">
        <v>4892</v>
      </c>
      <c r="K89" s="77">
        <v>0</v>
      </c>
      <c r="L89" s="77">
        <v>221.5469392</v>
      </c>
      <c r="M89" s="78">
        <v>1E-4</v>
      </c>
      <c r="N89" s="78">
        <v>2E-3</v>
      </c>
      <c r="O89" s="78">
        <v>2.0000000000000001E-4</v>
      </c>
    </row>
    <row r="90" spans="2:15">
      <c r="B90" t="s">
        <v>1335</v>
      </c>
      <c r="C90" t="s">
        <v>1336</v>
      </c>
      <c r="D90" t="s">
        <v>100</v>
      </c>
      <c r="E90" t="s">
        <v>123</v>
      </c>
      <c r="F90" t="s">
        <v>652</v>
      </c>
      <c r="G90" t="s">
        <v>334</v>
      </c>
      <c r="H90" t="s">
        <v>102</v>
      </c>
      <c r="I90" s="77">
        <v>2722.62</v>
      </c>
      <c r="J90" s="77">
        <v>3380</v>
      </c>
      <c r="K90" s="77">
        <v>0</v>
      </c>
      <c r="L90" s="77">
        <v>92.024556000000004</v>
      </c>
      <c r="M90" s="78">
        <v>1E-4</v>
      </c>
      <c r="N90" s="78">
        <v>8.0000000000000004E-4</v>
      </c>
      <c r="O90" s="78">
        <v>1E-4</v>
      </c>
    </row>
    <row r="91" spans="2:15">
      <c r="B91" t="s">
        <v>1337</v>
      </c>
      <c r="C91" t="s">
        <v>1338</v>
      </c>
      <c r="D91" t="s">
        <v>100</v>
      </c>
      <c r="E91" t="s">
        <v>123</v>
      </c>
      <c r="F91" t="s">
        <v>454</v>
      </c>
      <c r="G91" t="s">
        <v>334</v>
      </c>
      <c r="H91" t="s">
        <v>102</v>
      </c>
      <c r="I91" s="77">
        <v>549.75</v>
      </c>
      <c r="J91" s="77">
        <v>71190</v>
      </c>
      <c r="K91" s="77">
        <v>0</v>
      </c>
      <c r="L91" s="77">
        <v>391.36702500000001</v>
      </c>
      <c r="M91" s="78">
        <v>1E-4</v>
      </c>
      <c r="N91" s="78">
        <v>3.3999999999999998E-3</v>
      </c>
      <c r="O91" s="78">
        <v>2.9999999999999997E-4</v>
      </c>
    </row>
    <row r="92" spans="2:15">
      <c r="B92" t="s">
        <v>1339</v>
      </c>
      <c r="C92" t="s">
        <v>1340</v>
      </c>
      <c r="D92" t="s">
        <v>100</v>
      </c>
      <c r="E92" t="s">
        <v>123</v>
      </c>
      <c r="F92" t="s">
        <v>1341</v>
      </c>
      <c r="G92" t="s">
        <v>334</v>
      </c>
      <c r="H92" t="s">
        <v>102</v>
      </c>
      <c r="I92" s="77">
        <v>13919.31</v>
      </c>
      <c r="J92" s="77">
        <v>858.7</v>
      </c>
      <c r="K92" s="77">
        <v>0</v>
      </c>
      <c r="L92" s="77">
        <v>119.52511497</v>
      </c>
      <c r="M92" s="78">
        <v>1E-4</v>
      </c>
      <c r="N92" s="78">
        <v>1.1000000000000001E-3</v>
      </c>
      <c r="O92" s="78">
        <v>1E-4</v>
      </c>
    </row>
    <row r="93" spans="2:15">
      <c r="B93" t="s">
        <v>1342</v>
      </c>
      <c r="C93" t="s">
        <v>1343</v>
      </c>
      <c r="D93" t="s">
        <v>100</v>
      </c>
      <c r="E93" t="s">
        <v>123</v>
      </c>
      <c r="F93" t="s">
        <v>484</v>
      </c>
      <c r="G93" t="s">
        <v>334</v>
      </c>
      <c r="H93" t="s">
        <v>102</v>
      </c>
      <c r="I93" s="77">
        <v>6842.19</v>
      </c>
      <c r="J93" s="77">
        <v>6819</v>
      </c>
      <c r="K93" s="77">
        <v>0</v>
      </c>
      <c r="L93" s="77">
        <v>466.56893609999997</v>
      </c>
      <c r="M93" s="78">
        <v>2.0000000000000001E-4</v>
      </c>
      <c r="N93" s="78">
        <v>4.1000000000000003E-3</v>
      </c>
      <c r="O93" s="78">
        <v>4.0000000000000002E-4</v>
      </c>
    </row>
    <row r="94" spans="2:15">
      <c r="B94" t="s">
        <v>1344</v>
      </c>
      <c r="C94" t="s">
        <v>1345</v>
      </c>
      <c r="D94" t="s">
        <v>100</v>
      </c>
      <c r="E94" t="s">
        <v>123</v>
      </c>
      <c r="F94" t="s">
        <v>623</v>
      </c>
      <c r="G94" t="s">
        <v>334</v>
      </c>
      <c r="H94" t="s">
        <v>102</v>
      </c>
      <c r="I94" s="77">
        <v>217405.59</v>
      </c>
      <c r="J94" s="77">
        <v>156.1</v>
      </c>
      <c r="K94" s="77">
        <v>0</v>
      </c>
      <c r="L94" s="77">
        <v>339.37012599000002</v>
      </c>
      <c r="M94" s="78">
        <v>2.9999999999999997E-4</v>
      </c>
      <c r="N94" s="78">
        <v>3.0000000000000001E-3</v>
      </c>
      <c r="O94" s="78">
        <v>2.9999999999999997E-4</v>
      </c>
    </row>
    <row r="95" spans="2:15">
      <c r="B95" t="s">
        <v>1346</v>
      </c>
      <c r="C95" t="s">
        <v>1347</v>
      </c>
      <c r="D95" t="s">
        <v>100</v>
      </c>
      <c r="E95" t="s">
        <v>123</v>
      </c>
      <c r="F95" t="s">
        <v>417</v>
      </c>
      <c r="G95" t="s">
        <v>334</v>
      </c>
      <c r="H95" t="s">
        <v>102</v>
      </c>
      <c r="I95" s="77">
        <v>2747.64</v>
      </c>
      <c r="J95" s="77">
        <v>21760</v>
      </c>
      <c r="K95" s="77">
        <v>0</v>
      </c>
      <c r="L95" s="77">
        <v>597.88646400000005</v>
      </c>
      <c r="M95" s="78">
        <v>2.0000000000000001E-4</v>
      </c>
      <c r="N95" s="78">
        <v>5.3E-3</v>
      </c>
      <c r="O95" s="78">
        <v>4.0000000000000002E-4</v>
      </c>
    </row>
    <row r="96" spans="2:15">
      <c r="B96" t="s">
        <v>1348</v>
      </c>
      <c r="C96" t="s">
        <v>1349</v>
      </c>
      <c r="D96" t="s">
        <v>100</v>
      </c>
      <c r="E96" t="s">
        <v>123</v>
      </c>
      <c r="F96" t="s">
        <v>420</v>
      </c>
      <c r="G96" t="s">
        <v>334</v>
      </c>
      <c r="H96" t="s">
        <v>102</v>
      </c>
      <c r="I96" s="77">
        <v>39441.67</v>
      </c>
      <c r="J96" s="77">
        <v>1555</v>
      </c>
      <c r="K96" s="77">
        <v>0</v>
      </c>
      <c r="L96" s="77">
        <v>613.31796850000001</v>
      </c>
      <c r="M96" s="78">
        <v>2.0000000000000001E-4</v>
      </c>
      <c r="N96" s="78">
        <v>5.4000000000000003E-3</v>
      </c>
      <c r="O96" s="78">
        <v>5.0000000000000001E-4</v>
      </c>
    </row>
    <row r="97" spans="2:15">
      <c r="B97" t="s">
        <v>1350</v>
      </c>
      <c r="C97" t="s">
        <v>1351</v>
      </c>
      <c r="D97" t="s">
        <v>100</v>
      </c>
      <c r="E97" t="s">
        <v>123</v>
      </c>
      <c r="F97" t="s">
        <v>1352</v>
      </c>
      <c r="G97" t="s">
        <v>125</v>
      </c>
      <c r="H97" t="s">
        <v>102</v>
      </c>
      <c r="I97" s="77">
        <v>10359.73</v>
      </c>
      <c r="J97" s="77">
        <v>2246</v>
      </c>
      <c r="K97" s="77">
        <v>0</v>
      </c>
      <c r="L97" s="77">
        <v>232.6795358</v>
      </c>
      <c r="M97" s="78">
        <v>1E-4</v>
      </c>
      <c r="N97" s="78">
        <v>2E-3</v>
      </c>
      <c r="O97" s="78">
        <v>2.0000000000000001E-4</v>
      </c>
    </row>
    <row r="98" spans="2:15">
      <c r="B98" t="s">
        <v>1353</v>
      </c>
      <c r="C98" t="s">
        <v>1354</v>
      </c>
      <c r="D98" t="s">
        <v>100</v>
      </c>
      <c r="E98" t="s">
        <v>123</v>
      </c>
      <c r="F98" t="s">
        <v>1355</v>
      </c>
      <c r="G98" t="s">
        <v>1356</v>
      </c>
      <c r="H98" t="s">
        <v>102</v>
      </c>
      <c r="I98" s="77">
        <v>15867.13</v>
      </c>
      <c r="J98" s="77">
        <v>4003</v>
      </c>
      <c r="K98" s="77">
        <v>0</v>
      </c>
      <c r="L98" s="77">
        <v>635.16121390000001</v>
      </c>
      <c r="M98" s="78">
        <v>1E-4</v>
      </c>
      <c r="N98" s="78">
        <v>5.5999999999999999E-3</v>
      </c>
      <c r="O98" s="78">
        <v>5.0000000000000001E-4</v>
      </c>
    </row>
    <row r="99" spans="2:15">
      <c r="B99" t="s">
        <v>1357</v>
      </c>
      <c r="C99" t="s">
        <v>1358</v>
      </c>
      <c r="D99" t="s">
        <v>100</v>
      </c>
      <c r="E99" t="s">
        <v>123</v>
      </c>
      <c r="F99" t="s">
        <v>1359</v>
      </c>
      <c r="G99" t="s">
        <v>718</v>
      </c>
      <c r="H99" t="s">
        <v>102</v>
      </c>
      <c r="I99" s="77">
        <v>3083.32</v>
      </c>
      <c r="J99" s="77">
        <v>8131</v>
      </c>
      <c r="K99" s="77">
        <v>0</v>
      </c>
      <c r="L99" s="77">
        <v>250.70474920000001</v>
      </c>
      <c r="M99" s="78">
        <v>1E-4</v>
      </c>
      <c r="N99" s="78">
        <v>2.2000000000000001E-3</v>
      </c>
      <c r="O99" s="78">
        <v>2.0000000000000001E-4</v>
      </c>
    </row>
    <row r="100" spans="2:15">
      <c r="B100" t="s">
        <v>1360</v>
      </c>
      <c r="C100" t="s">
        <v>1361</v>
      </c>
      <c r="D100" t="s">
        <v>100</v>
      </c>
      <c r="E100" t="s">
        <v>123</v>
      </c>
      <c r="F100" t="s">
        <v>1362</v>
      </c>
      <c r="G100" t="s">
        <v>718</v>
      </c>
      <c r="H100" t="s">
        <v>102</v>
      </c>
      <c r="I100" s="77">
        <v>2553.5</v>
      </c>
      <c r="J100" s="77">
        <v>15550</v>
      </c>
      <c r="K100" s="77">
        <v>0</v>
      </c>
      <c r="L100" s="77">
        <v>397.06925000000001</v>
      </c>
      <c r="M100" s="78">
        <v>2.0000000000000001E-4</v>
      </c>
      <c r="N100" s="78">
        <v>3.5000000000000001E-3</v>
      </c>
      <c r="O100" s="78">
        <v>2.9999999999999997E-4</v>
      </c>
    </row>
    <row r="101" spans="2:15">
      <c r="B101" t="s">
        <v>1363</v>
      </c>
      <c r="C101" t="s">
        <v>1364</v>
      </c>
      <c r="D101" t="s">
        <v>100</v>
      </c>
      <c r="E101" t="s">
        <v>123</v>
      </c>
      <c r="F101" t="s">
        <v>1365</v>
      </c>
      <c r="G101" t="s">
        <v>718</v>
      </c>
      <c r="H101" t="s">
        <v>102</v>
      </c>
      <c r="I101" s="77">
        <v>1128.27</v>
      </c>
      <c r="J101" s="77">
        <v>26410</v>
      </c>
      <c r="K101" s="77">
        <v>0</v>
      </c>
      <c r="L101" s="77">
        <v>297.97610700000001</v>
      </c>
      <c r="M101" s="78">
        <v>1E-4</v>
      </c>
      <c r="N101" s="78">
        <v>2.5999999999999999E-3</v>
      </c>
      <c r="O101" s="78">
        <v>2.0000000000000001E-4</v>
      </c>
    </row>
    <row r="102" spans="2:15">
      <c r="B102" t="s">
        <v>1366</v>
      </c>
      <c r="C102" t="s">
        <v>1367</v>
      </c>
      <c r="D102" t="s">
        <v>100</v>
      </c>
      <c r="E102" t="s">
        <v>123</v>
      </c>
      <c r="F102" t="s">
        <v>1368</v>
      </c>
      <c r="G102" t="s">
        <v>718</v>
      </c>
      <c r="H102" t="s">
        <v>102</v>
      </c>
      <c r="I102" s="77">
        <v>4141.9399999999996</v>
      </c>
      <c r="J102" s="77">
        <v>7500</v>
      </c>
      <c r="K102" s="77">
        <v>0</v>
      </c>
      <c r="L102" s="77">
        <v>310.64550000000003</v>
      </c>
      <c r="M102" s="78">
        <v>1E-4</v>
      </c>
      <c r="N102" s="78">
        <v>2.7000000000000001E-3</v>
      </c>
      <c r="O102" s="78">
        <v>2.0000000000000001E-4</v>
      </c>
    </row>
    <row r="103" spans="2:15">
      <c r="B103" t="s">
        <v>1369</v>
      </c>
      <c r="C103" t="s">
        <v>1370</v>
      </c>
      <c r="D103" t="s">
        <v>100</v>
      </c>
      <c r="E103" t="s">
        <v>123</v>
      </c>
      <c r="F103" t="s">
        <v>1371</v>
      </c>
      <c r="G103" t="s">
        <v>718</v>
      </c>
      <c r="H103" t="s">
        <v>102</v>
      </c>
      <c r="I103" s="77">
        <v>1009.5</v>
      </c>
      <c r="J103" s="77">
        <v>21820</v>
      </c>
      <c r="K103" s="77">
        <v>0</v>
      </c>
      <c r="L103" s="77">
        <v>220.27289999999999</v>
      </c>
      <c r="M103" s="78">
        <v>1E-4</v>
      </c>
      <c r="N103" s="78">
        <v>1.9E-3</v>
      </c>
      <c r="O103" s="78">
        <v>2.0000000000000001E-4</v>
      </c>
    </row>
    <row r="104" spans="2:15">
      <c r="B104" t="s">
        <v>1372</v>
      </c>
      <c r="C104" t="s">
        <v>1373</v>
      </c>
      <c r="D104" t="s">
        <v>100</v>
      </c>
      <c r="E104" t="s">
        <v>123</v>
      </c>
      <c r="F104" t="s">
        <v>717</v>
      </c>
      <c r="G104" t="s">
        <v>718</v>
      </c>
      <c r="H104" t="s">
        <v>102</v>
      </c>
      <c r="I104" s="77">
        <v>72659.03</v>
      </c>
      <c r="J104" s="77">
        <v>1769</v>
      </c>
      <c r="K104" s="77">
        <v>0</v>
      </c>
      <c r="L104" s="77">
        <v>1285.3382406999999</v>
      </c>
      <c r="M104" s="78">
        <v>2.9999999999999997E-4</v>
      </c>
      <c r="N104" s="78">
        <v>1.1299999999999999E-2</v>
      </c>
      <c r="O104" s="78">
        <v>1E-3</v>
      </c>
    </row>
    <row r="105" spans="2:15">
      <c r="B105" t="s">
        <v>1374</v>
      </c>
      <c r="C105" t="s">
        <v>1375</v>
      </c>
      <c r="D105" t="s">
        <v>100</v>
      </c>
      <c r="E105" t="s">
        <v>123</v>
      </c>
      <c r="F105" t="s">
        <v>1376</v>
      </c>
      <c r="G105" t="s">
        <v>1377</v>
      </c>
      <c r="H105" t="s">
        <v>102</v>
      </c>
      <c r="I105" s="77">
        <v>21430.74</v>
      </c>
      <c r="J105" s="77">
        <v>4801</v>
      </c>
      <c r="K105" s="77">
        <v>0</v>
      </c>
      <c r="L105" s="77">
        <v>1028.8898274000001</v>
      </c>
      <c r="M105" s="78">
        <v>2.9999999999999997E-4</v>
      </c>
      <c r="N105" s="78">
        <v>9.1000000000000004E-3</v>
      </c>
      <c r="O105" s="78">
        <v>8.0000000000000004E-4</v>
      </c>
    </row>
    <row r="106" spans="2:15">
      <c r="B106" t="s">
        <v>1378</v>
      </c>
      <c r="C106" t="s">
        <v>1379</v>
      </c>
      <c r="D106" t="s">
        <v>100</v>
      </c>
      <c r="E106" t="s">
        <v>123</v>
      </c>
      <c r="F106" t="s">
        <v>1380</v>
      </c>
      <c r="G106" t="s">
        <v>1377</v>
      </c>
      <c r="H106" t="s">
        <v>102</v>
      </c>
      <c r="I106" s="77">
        <v>5222.38</v>
      </c>
      <c r="J106" s="77">
        <v>19750</v>
      </c>
      <c r="K106" s="77">
        <v>0</v>
      </c>
      <c r="L106" s="77">
        <v>1031.4200499999999</v>
      </c>
      <c r="M106" s="78">
        <v>2.0000000000000001E-4</v>
      </c>
      <c r="N106" s="78">
        <v>9.1000000000000004E-3</v>
      </c>
      <c r="O106" s="78">
        <v>8.0000000000000004E-4</v>
      </c>
    </row>
    <row r="107" spans="2:15">
      <c r="B107" t="s">
        <v>1381</v>
      </c>
      <c r="C107" t="s">
        <v>1382</v>
      </c>
      <c r="D107" t="s">
        <v>100</v>
      </c>
      <c r="E107" t="s">
        <v>123</v>
      </c>
      <c r="F107" t="s">
        <v>1383</v>
      </c>
      <c r="G107" t="s">
        <v>1377</v>
      </c>
      <c r="H107" t="s">
        <v>102</v>
      </c>
      <c r="I107" s="77">
        <v>14499.55</v>
      </c>
      <c r="J107" s="77">
        <v>7800</v>
      </c>
      <c r="K107" s="77">
        <v>0</v>
      </c>
      <c r="L107" s="77">
        <v>1130.9648999999999</v>
      </c>
      <c r="M107" s="78">
        <v>2.0000000000000001E-4</v>
      </c>
      <c r="N107" s="78">
        <v>0.01</v>
      </c>
      <c r="O107" s="78">
        <v>8.9999999999999998E-4</v>
      </c>
    </row>
    <row r="108" spans="2:15">
      <c r="B108" t="s">
        <v>1384</v>
      </c>
      <c r="C108" t="s">
        <v>1385</v>
      </c>
      <c r="D108" t="s">
        <v>100</v>
      </c>
      <c r="E108" t="s">
        <v>123</v>
      </c>
      <c r="F108" t="s">
        <v>1386</v>
      </c>
      <c r="G108" t="s">
        <v>127</v>
      </c>
      <c r="H108" t="s">
        <v>102</v>
      </c>
      <c r="I108" s="77">
        <v>1397.2</v>
      </c>
      <c r="J108" s="77">
        <v>31220</v>
      </c>
      <c r="K108" s="77">
        <v>0</v>
      </c>
      <c r="L108" s="77">
        <v>436.20584000000002</v>
      </c>
      <c r="M108" s="78">
        <v>2.0000000000000001E-4</v>
      </c>
      <c r="N108" s="78">
        <v>3.8E-3</v>
      </c>
      <c r="O108" s="78">
        <v>2.9999999999999997E-4</v>
      </c>
    </row>
    <row r="109" spans="2:15">
      <c r="B109" t="s">
        <v>1387</v>
      </c>
      <c r="C109" t="s">
        <v>1388</v>
      </c>
      <c r="D109" t="s">
        <v>100</v>
      </c>
      <c r="E109" t="s">
        <v>123</v>
      </c>
      <c r="F109" t="s">
        <v>1389</v>
      </c>
      <c r="G109" t="s">
        <v>127</v>
      </c>
      <c r="H109" t="s">
        <v>102</v>
      </c>
      <c r="I109" s="77">
        <v>177050.54</v>
      </c>
      <c r="J109" s="77">
        <v>178.2</v>
      </c>
      <c r="K109" s="77">
        <v>0</v>
      </c>
      <c r="L109" s="77">
        <v>315.50406228000003</v>
      </c>
      <c r="M109" s="78">
        <v>2.9999999999999997E-4</v>
      </c>
      <c r="N109" s="78">
        <v>2.8E-3</v>
      </c>
      <c r="O109" s="78">
        <v>2.0000000000000001E-4</v>
      </c>
    </row>
    <row r="110" spans="2:15">
      <c r="B110" t="s">
        <v>1390</v>
      </c>
      <c r="C110" t="s">
        <v>1391</v>
      </c>
      <c r="D110" t="s">
        <v>100</v>
      </c>
      <c r="E110" t="s">
        <v>123</v>
      </c>
      <c r="F110" t="s">
        <v>1392</v>
      </c>
      <c r="G110" t="s">
        <v>128</v>
      </c>
      <c r="H110" t="s">
        <v>102</v>
      </c>
      <c r="I110" s="77">
        <v>5040.12</v>
      </c>
      <c r="J110" s="77">
        <v>566.6</v>
      </c>
      <c r="K110" s="77">
        <v>0</v>
      </c>
      <c r="L110" s="77">
        <v>28.557319920000001</v>
      </c>
      <c r="M110" s="78">
        <v>0</v>
      </c>
      <c r="N110" s="78">
        <v>2.9999999999999997E-4</v>
      </c>
      <c r="O110" s="78">
        <v>0</v>
      </c>
    </row>
    <row r="111" spans="2:15">
      <c r="B111" t="s">
        <v>1393</v>
      </c>
      <c r="C111" t="s">
        <v>1394</v>
      </c>
      <c r="D111" t="s">
        <v>100</v>
      </c>
      <c r="E111" t="s">
        <v>123</v>
      </c>
      <c r="F111" t="s">
        <v>1395</v>
      </c>
      <c r="G111" t="s">
        <v>128</v>
      </c>
      <c r="H111" t="s">
        <v>102</v>
      </c>
      <c r="I111" s="77">
        <v>14102.32</v>
      </c>
      <c r="J111" s="77">
        <v>1575</v>
      </c>
      <c r="K111" s="77">
        <v>0</v>
      </c>
      <c r="L111" s="77">
        <v>222.11153999999999</v>
      </c>
      <c r="M111" s="78">
        <v>1E-4</v>
      </c>
      <c r="N111" s="78">
        <v>2E-3</v>
      </c>
      <c r="O111" s="78">
        <v>2.0000000000000001E-4</v>
      </c>
    </row>
    <row r="112" spans="2:15">
      <c r="B112" t="s">
        <v>1396</v>
      </c>
      <c r="C112" t="s">
        <v>1397</v>
      </c>
      <c r="D112" t="s">
        <v>100</v>
      </c>
      <c r="E112" t="s">
        <v>123</v>
      </c>
      <c r="F112" t="s">
        <v>1398</v>
      </c>
      <c r="G112" t="s">
        <v>129</v>
      </c>
      <c r="H112" t="s">
        <v>102</v>
      </c>
      <c r="I112" s="77">
        <v>1566.54</v>
      </c>
      <c r="J112" s="77">
        <v>8834</v>
      </c>
      <c r="K112" s="77">
        <v>0</v>
      </c>
      <c r="L112" s="77">
        <v>138.38814360000001</v>
      </c>
      <c r="M112" s="78">
        <v>0</v>
      </c>
      <c r="N112" s="78">
        <v>1.1999999999999999E-3</v>
      </c>
      <c r="O112" s="78">
        <v>1E-4</v>
      </c>
    </row>
    <row r="113" spans="2:15">
      <c r="B113" t="s">
        <v>1399</v>
      </c>
      <c r="C113" t="s">
        <v>1400</v>
      </c>
      <c r="D113" t="s">
        <v>100</v>
      </c>
      <c r="E113" t="s">
        <v>123</v>
      </c>
      <c r="F113" t="s">
        <v>1401</v>
      </c>
      <c r="G113" t="s">
        <v>129</v>
      </c>
      <c r="H113" t="s">
        <v>102</v>
      </c>
      <c r="I113" s="77">
        <v>62.87</v>
      </c>
      <c r="J113" s="77">
        <v>11690</v>
      </c>
      <c r="K113" s="77">
        <v>0</v>
      </c>
      <c r="L113" s="77">
        <v>7.3495030000000003</v>
      </c>
      <c r="M113" s="78">
        <v>0</v>
      </c>
      <c r="N113" s="78">
        <v>1E-4</v>
      </c>
      <c r="O113" s="78">
        <v>0</v>
      </c>
    </row>
    <row r="114" spans="2:15">
      <c r="B114" t="s">
        <v>1402</v>
      </c>
      <c r="C114" t="s">
        <v>1403</v>
      </c>
      <c r="D114" t="s">
        <v>100</v>
      </c>
      <c r="E114" t="s">
        <v>123</v>
      </c>
      <c r="F114" t="s">
        <v>803</v>
      </c>
      <c r="G114" t="s">
        <v>132</v>
      </c>
      <c r="H114" t="s">
        <v>102</v>
      </c>
      <c r="I114" s="77">
        <v>37333.17</v>
      </c>
      <c r="J114" s="77">
        <v>1494</v>
      </c>
      <c r="K114" s="77">
        <v>0</v>
      </c>
      <c r="L114" s="77">
        <v>557.75755979999997</v>
      </c>
      <c r="M114" s="78">
        <v>2.0000000000000001E-4</v>
      </c>
      <c r="N114" s="78">
        <v>4.8999999999999998E-3</v>
      </c>
      <c r="O114" s="78">
        <v>4.0000000000000002E-4</v>
      </c>
    </row>
    <row r="115" spans="2:15">
      <c r="B115" t="s">
        <v>1404</v>
      </c>
      <c r="C115" t="s">
        <v>1405</v>
      </c>
      <c r="D115" t="s">
        <v>100</v>
      </c>
      <c r="E115" t="s">
        <v>123</v>
      </c>
      <c r="F115" t="s">
        <v>583</v>
      </c>
      <c r="G115" t="s">
        <v>132</v>
      </c>
      <c r="H115" t="s">
        <v>102</v>
      </c>
      <c r="I115" s="77">
        <v>33030.32</v>
      </c>
      <c r="J115" s="77">
        <v>1232</v>
      </c>
      <c r="K115" s="77">
        <v>0</v>
      </c>
      <c r="L115" s="77">
        <v>406.93354240000002</v>
      </c>
      <c r="M115" s="78">
        <v>2.0000000000000001E-4</v>
      </c>
      <c r="N115" s="78">
        <v>3.5999999999999999E-3</v>
      </c>
      <c r="O115" s="78">
        <v>2.9999999999999997E-4</v>
      </c>
    </row>
    <row r="116" spans="2:15">
      <c r="B116" s="79" t="s">
        <v>1406</v>
      </c>
      <c r="E116" s="16"/>
      <c r="F116" s="16"/>
      <c r="G116" s="16"/>
      <c r="I116" s="81">
        <v>634042.27</v>
      </c>
      <c r="K116" s="81">
        <v>5.9386900000000002</v>
      </c>
      <c r="L116" s="81">
        <v>4898.6634372600001</v>
      </c>
      <c r="N116" s="80">
        <v>4.3099999999999999E-2</v>
      </c>
      <c r="O116" s="80">
        <v>3.7000000000000002E-3</v>
      </c>
    </row>
    <row r="117" spans="2:15">
      <c r="B117" t="s">
        <v>1407</v>
      </c>
      <c r="C117" t="s">
        <v>1408</v>
      </c>
      <c r="D117" t="s">
        <v>100</v>
      </c>
      <c r="E117" t="s">
        <v>123</v>
      </c>
      <c r="F117" t="s">
        <v>1409</v>
      </c>
      <c r="G117" t="s">
        <v>1410</v>
      </c>
      <c r="H117" t="s">
        <v>102</v>
      </c>
      <c r="I117" s="77">
        <v>2480.4699999999998</v>
      </c>
      <c r="J117" s="77">
        <v>129.5</v>
      </c>
      <c r="K117" s="77">
        <v>0</v>
      </c>
      <c r="L117" s="77">
        <v>3.21220865</v>
      </c>
      <c r="M117" s="78">
        <v>1E-4</v>
      </c>
      <c r="N117" s="78">
        <v>0</v>
      </c>
      <c r="O117" s="78">
        <v>0</v>
      </c>
    </row>
    <row r="118" spans="2:15">
      <c r="B118" t="s">
        <v>1411</v>
      </c>
      <c r="C118" t="s">
        <v>1412</v>
      </c>
      <c r="D118" t="s">
        <v>100</v>
      </c>
      <c r="E118" t="s">
        <v>123</v>
      </c>
      <c r="F118" t="s">
        <v>1413</v>
      </c>
      <c r="G118" t="s">
        <v>1410</v>
      </c>
      <c r="H118" t="s">
        <v>102</v>
      </c>
      <c r="I118" s="77">
        <v>5534.02</v>
      </c>
      <c r="J118" s="77">
        <v>5999</v>
      </c>
      <c r="K118" s="77">
        <v>0</v>
      </c>
      <c r="L118" s="77">
        <v>331.98585980000001</v>
      </c>
      <c r="M118" s="78">
        <v>2.0000000000000001E-4</v>
      </c>
      <c r="N118" s="78">
        <v>2.8999999999999998E-3</v>
      </c>
      <c r="O118" s="78">
        <v>2.0000000000000001E-4</v>
      </c>
    </row>
    <row r="119" spans="2:15">
      <c r="B119" t="s">
        <v>1414</v>
      </c>
      <c r="C119" t="s">
        <v>1415</v>
      </c>
      <c r="D119" t="s">
        <v>100</v>
      </c>
      <c r="E119" t="s">
        <v>123</v>
      </c>
      <c r="F119" t="s">
        <v>1416</v>
      </c>
      <c r="G119" t="s">
        <v>345</v>
      </c>
      <c r="H119" t="s">
        <v>102</v>
      </c>
      <c r="I119" s="77">
        <v>3142.75</v>
      </c>
      <c r="J119" s="77">
        <v>3094</v>
      </c>
      <c r="K119" s="77">
        <v>0</v>
      </c>
      <c r="L119" s="77">
        <v>97.236684999999994</v>
      </c>
      <c r="M119" s="78">
        <v>2.0000000000000001E-4</v>
      </c>
      <c r="N119" s="78">
        <v>8.9999999999999998E-4</v>
      </c>
      <c r="O119" s="78">
        <v>1E-4</v>
      </c>
    </row>
    <row r="120" spans="2:15">
      <c r="B120" t="s">
        <v>1417</v>
      </c>
      <c r="C120" t="s">
        <v>1418</v>
      </c>
      <c r="D120" t="s">
        <v>100</v>
      </c>
      <c r="E120" t="s">
        <v>123</v>
      </c>
      <c r="F120" t="s">
        <v>886</v>
      </c>
      <c r="G120" t="s">
        <v>687</v>
      </c>
      <c r="H120" t="s">
        <v>102</v>
      </c>
      <c r="I120" s="77">
        <v>487.3</v>
      </c>
      <c r="J120" s="77">
        <v>5877</v>
      </c>
      <c r="K120" s="77">
        <v>0</v>
      </c>
      <c r="L120" s="77">
        <v>28.638621000000001</v>
      </c>
      <c r="M120" s="78">
        <v>0</v>
      </c>
      <c r="N120" s="78">
        <v>2.9999999999999997E-4</v>
      </c>
      <c r="O120" s="78">
        <v>0</v>
      </c>
    </row>
    <row r="121" spans="2:15">
      <c r="B121" t="s">
        <v>1419</v>
      </c>
      <c r="C121" t="s">
        <v>1420</v>
      </c>
      <c r="D121" t="s">
        <v>100</v>
      </c>
      <c r="E121" t="s">
        <v>123</v>
      </c>
      <c r="F121" t="s">
        <v>1421</v>
      </c>
      <c r="G121" t="s">
        <v>687</v>
      </c>
      <c r="H121" t="s">
        <v>102</v>
      </c>
      <c r="I121" s="77">
        <v>5029.6499999999996</v>
      </c>
      <c r="J121" s="77">
        <v>1258</v>
      </c>
      <c r="K121" s="77">
        <v>0</v>
      </c>
      <c r="L121" s="77">
        <v>63.272996999999997</v>
      </c>
      <c r="M121" s="78">
        <v>1E-4</v>
      </c>
      <c r="N121" s="78">
        <v>5.9999999999999995E-4</v>
      </c>
      <c r="O121" s="78">
        <v>0</v>
      </c>
    </row>
    <row r="122" spans="2:15">
      <c r="B122" t="s">
        <v>1422</v>
      </c>
      <c r="C122" t="s">
        <v>1423</v>
      </c>
      <c r="D122" t="s">
        <v>100</v>
      </c>
      <c r="E122" t="s">
        <v>123</v>
      </c>
      <c r="F122" t="s">
        <v>1424</v>
      </c>
      <c r="G122" t="s">
        <v>687</v>
      </c>
      <c r="H122" t="s">
        <v>102</v>
      </c>
      <c r="I122" s="77">
        <v>5757.01</v>
      </c>
      <c r="J122" s="77">
        <v>670.4</v>
      </c>
      <c r="K122" s="77">
        <v>0</v>
      </c>
      <c r="L122" s="77">
        <v>38.594995040000001</v>
      </c>
      <c r="M122" s="78">
        <v>1E-4</v>
      </c>
      <c r="N122" s="78">
        <v>2.9999999999999997E-4</v>
      </c>
      <c r="O122" s="78">
        <v>0</v>
      </c>
    </row>
    <row r="123" spans="2:15">
      <c r="B123" t="s">
        <v>1425</v>
      </c>
      <c r="C123" t="s">
        <v>1426</v>
      </c>
      <c r="D123" t="s">
        <v>100</v>
      </c>
      <c r="E123" t="s">
        <v>123</v>
      </c>
      <c r="F123" t="s">
        <v>1427</v>
      </c>
      <c r="G123" t="s">
        <v>687</v>
      </c>
      <c r="H123" t="s">
        <v>102</v>
      </c>
      <c r="I123" s="77">
        <v>5436.61</v>
      </c>
      <c r="J123" s="77">
        <v>571.70000000000005</v>
      </c>
      <c r="K123" s="77">
        <v>0</v>
      </c>
      <c r="L123" s="77">
        <v>31.08109937</v>
      </c>
      <c r="M123" s="78">
        <v>1E-4</v>
      </c>
      <c r="N123" s="78">
        <v>2.9999999999999997E-4</v>
      </c>
      <c r="O123" s="78">
        <v>0</v>
      </c>
    </row>
    <row r="124" spans="2:15">
      <c r="B124" t="s">
        <v>1428</v>
      </c>
      <c r="C124" t="s">
        <v>1429</v>
      </c>
      <c r="D124" t="s">
        <v>100</v>
      </c>
      <c r="E124" t="s">
        <v>123</v>
      </c>
      <c r="F124" t="s">
        <v>1430</v>
      </c>
      <c r="G124" t="s">
        <v>614</v>
      </c>
      <c r="H124" t="s">
        <v>102</v>
      </c>
      <c r="I124" s="77">
        <v>56515.44</v>
      </c>
      <c r="J124" s="77">
        <v>161.5</v>
      </c>
      <c r="K124" s="77">
        <v>0</v>
      </c>
      <c r="L124" s="77">
        <v>91.272435599999994</v>
      </c>
      <c r="M124" s="78">
        <v>2.0000000000000001E-4</v>
      </c>
      <c r="N124" s="78">
        <v>8.0000000000000004E-4</v>
      </c>
      <c r="O124" s="78">
        <v>1E-4</v>
      </c>
    </row>
    <row r="125" spans="2:15">
      <c r="B125" t="s">
        <v>1431</v>
      </c>
      <c r="C125" t="s">
        <v>1432</v>
      </c>
      <c r="D125" t="s">
        <v>100</v>
      </c>
      <c r="E125" t="s">
        <v>123</v>
      </c>
      <c r="F125" t="s">
        <v>1433</v>
      </c>
      <c r="G125" t="s">
        <v>1434</v>
      </c>
      <c r="H125" t="s">
        <v>102</v>
      </c>
      <c r="I125" s="77">
        <v>1669.03</v>
      </c>
      <c r="J125" s="77">
        <v>2052</v>
      </c>
      <c r="K125" s="77">
        <v>0</v>
      </c>
      <c r="L125" s="77">
        <v>34.248495599999998</v>
      </c>
      <c r="M125" s="78">
        <v>0</v>
      </c>
      <c r="N125" s="78">
        <v>2.9999999999999997E-4</v>
      </c>
      <c r="O125" s="78">
        <v>0</v>
      </c>
    </row>
    <row r="126" spans="2:15">
      <c r="B126" t="s">
        <v>1435</v>
      </c>
      <c r="C126" t="s">
        <v>1436</v>
      </c>
      <c r="D126" t="s">
        <v>100</v>
      </c>
      <c r="E126" t="s">
        <v>123</v>
      </c>
      <c r="F126" t="s">
        <v>1437</v>
      </c>
      <c r="G126" t="s">
        <v>569</v>
      </c>
      <c r="H126" t="s">
        <v>102</v>
      </c>
      <c r="I126" s="77">
        <v>1237.6199999999999</v>
      </c>
      <c r="J126" s="77">
        <v>27970</v>
      </c>
      <c r="K126" s="77">
        <v>0</v>
      </c>
      <c r="L126" s="77">
        <v>346.16231399999998</v>
      </c>
      <c r="M126" s="78">
        <v>2.9999999999999997E-4</v>
      </c>
      <c r="N126" s="78">
        <v>3.0000000000000001E-3</v>
      </c>
      <c r="O126" s="78">
        <v>2.9999999999999997E-4</v>
      </c>
    </row>
    <row r="127" spans="2:15">
      <c r="B127" t="s">
        <v>1438</v>
      </c>
      <c r="C127" t="s">
        <v>1439</v>
      </c>
      <c r="D127" t="s">
        <v>100</v>
      </c>
      <c r="E127" t="s">
        <v>123</v>
      </c>
      <c r="F127" t="s">
        <v>1440</v>
      </c>
      <c r="G127" t="s">
        <v>569</v>
      </c>
      <c r="H127" t="s">
        <v>102</v>
      </c>
      <c r="I127" s="77">
        <v>38.46</v>
      </c>
      <c r="J127" s="77">
        <v>136.9</v>
      </c>
      <c r="K127" s="77">
        <v>0</v>
      </c>
      <c r="L127" s="77">
        <v>5.2651740000000002E-2</v>
      </c>
      <c r="M127" s="78">
        <v>0</v>
      </c>
      <c r="N127" s="78">
        <v>0</v>
      </c>
      <c r="O127" s="78">
        <v>0</v>
      </c>
    </row>
    <row r="128" spans="2:15">
      <c r="B128" t="s">
        <v>1441</v>
      </c>
      <c r="C128" t="s">
        <v>1442</v>
      </c>
      <c r="D128" t="s">
        <v>100</v>
      </c>
      <c r="E128" t="s">
        <v>123</v>
      </c>
      <c r="F128" t="s">
        <v>878</v>
      </c>
      <c r="G128" t="s">
        <v>569</v>
      </c>
      <c r="H128" t="s">
        <v>102</v>
      </c>
      <c r="I128" s="77">
        <v>5029.6499999999996</v>
      </c>
      <c r="J128" s="77">
        <v>429</v>
      </c>
      <c r="K128" s="77">
        <v>0</v>
      </c>
      <c r="L128" s="77">
        <v>21.577198500000002</v>
      </c>
      <c r="M128" s="78">
        <v>0</v>
      </c>
      <c r="N128" s="78">
        <v>2.0000000000000001E-4</v>
      </c>
      <c r="O128" s="78">
        <v>0</v>
      </c>
    </row>
    <row r="129" spans="2:15">
      <c r="B129" t="s">
        <v>1443</v>
      </c>
      <c r="C129" t="s">
        <v>1444</v>
      </c>
      <c r="D129" t="s">
        <v>100</v>
      </c>
      <c r="E129" t="s">
        <v>123</v>
      </c>
      <c r="F129" t="s">
        <v>1445</v>
      </c>
      <c r="G129" t="s">
        <v>569</v>
      </c>
      <c r="H129" t="s">
        <v>102</v>
      </c>
      <c r="I129" s="77">
        <v>5769.51</v>
      </c>
      <c r="J129" s="77">
        <v>3146</v>
      </c>
      <c r="K129" s="77">
        <v>0</v>
      </c>
      <c r="L129" s="77">
        <v>181.50878460000001</v>
      </c>
      <c r="M129" s="78">
        <v>2.0000000000000001E-4</v>
      </c>
      <c r="N129" s="78">
        <v>1.6000000000000001E-3</v>
      </c>
      <c r="O129" s="78">
        <v>1E-4</v>
      </c>
    </row>
    <row r="130" spans="2:15">
      <c r="B130" t="s">
        <v>1446</v>
      </c>
      <c r="C130" t="s">
        <v>1447</v>
      </c>
      <c r="D130" t="s">
        <v>100</v>
      </c>
      <c r="E130" t="s">
        <v>123</v>
      </c>
      <c r="F130" t="s">
        <v>1448</v>
      </c>
      <c r="G130" t="s">
        <v>1449</v>
      </c>
      <c r="H130" t="s">
        <v>102</v>
      </c>
      <c r="I130" s="77">
        <v>839.83</v>
      </c>
      <c r="J130" s="77">
        <v>1868</v>
      </c>
      <c r="K130" s="77">
        <v>0</v>
      </c>
      <c r="L130" s="77">
        <v>15.6880244</v>
      </c>
      <c r="M130" s="78">
        <v>2.0000000000000001E-4</v>
      </c>
      <c r="N130" s="78">
        <v>1E-4</v>
      </c>
      <c r="O130" s="78">
        <v>0</v>
      </c>
    </row>
    <row r="131" spans="2:15">
      <c r="B131" t="s">
        <v>1450</v>
      </c>
      <c r="C131" t="s">
        <v>1451</v>
      </c>
      <c r="D131" t="s">
        <v>100</v>
      </c>
      <c r="E131" t="s">
        <v>123</v>
      </c>
      <c r="F131" t="s">
        <v>1452</v>
      </c>
      <c r="G131" t="s">
        <v>1453</v>
      </c>
      <c r="H131" t="s">
        <v>102</v>
      </c>
      <c r="I131" s="77">
        <v>3301.11</v>
      </c>
      <c r="J131" s="77">
        <v>472.1</v>
      </c>
      <c r="K131" s="77">
        <v>0</v>
      </c>
      <c r="L131" s="77">
        <v>15.58454031</v>
      </c>
      <c r="M131" s="78">
        <v>1E-4</v>
      </c>
      <c r="N131" s="78">
        <v>1E-4</v>
      </c>
      <c r="O131" s="78">
        <v>0</v>
      </c>
    </row>
    <row r="132" spans="2:15">
      <c r="B132" t="s">
        <v>1454</v>
      </c>
      <c r="C132" t="s">
        <v>1455</v>
      </c>
      <c r="D132" t="s">
        <v>100</v>
      </c>
      <c r="E132" t="s">
        <v>123</v>
      </c>
      <c r="F132" t="s">
        <v>1456</v>
      </c>
      <c r="G132" t="s">
        <v>112</v>
      </c>
      <c r="H132" t="s">
        <v>102</v>
      </c>
      <c r="I132" s="77">
        <v>3460.55</v>
      </c>
      <c r="J132" s="77">
        <v>2414</v>
      </c>
      <c r="K132" s="77">
        <v>0</v>
      </c>
      <c r="L132" s="77">
        <v>83.537677000000002</v>
      </c>
      <c r="M132" s="78">
        <v>1E-4</v>
      </c>
      <c r="N132" s="78">
        <v>6.9999999999999999E-4</v>
      </c>
      <c r="O132" s="78">
        <v>1E-4</v>
      </c>
    </row>
    <row r="133" spans="2:15">
      <c r="B133" t="s">
        <v>1457</v>
      </c>
      <c r="C133" t="s">
        <v>1458</v>
      </c>
      <c r="D133" t="s">
        <v>100</v>
      </c>
      <c r="E133" t="s">
        <v>123</v>
      </c>
      <c r="F133" t="s">
        <v>1459</v>
      </c>
      <c r="G133" t="s">
        <v>112</v>
      </c>
      <c r="H133" t="s">
        <v>102</v>
      </c>
      <c r="I133" s="77">
        <v>805.39</v>
      </c>
      <c r="J133" s="77">
        <v>11370</v>
      </c>
      <c r="K133" s="77">
        <v>0</v>
      </c>
      <c r="L133" s="77">
        <v>91.572843000000006</v>
      </c>
      <c r="M133" s="78">
        <v>2.0000000000000001E-4</v>
      </c>
      <c r="N133" s="78">
        <v>8.0000000000000004E-4</v>
      </c>
      <c r="O133" s="78">
        <v>1E-4</v>
      </c>
    </row>
    <row r="134" spans="2:15">
      <c r="B134" t="s">
        <v>1460</v>
      </c>
      <c r="C134" t="s">
        <v>1461</v>
      </c>
      <c r="D134" t="s">
        <v>100</v>
      </c>
      <c r="E134" t="s">
        <v>123</v>
      </c>
      <c r="F134" t="s">
        <v>1462</v>
      </c>
      <c r="G134" t="s">
        <v>112</v>
      </c>
      <c r="H134" t="s">
        <v>102</v>
      </c>
      <c r="I134" s="77">
        <v>19017.12</v>
      </c>
      <c r="J134" s="77">
        <v>570</v>
      </c>
      <c r="K134" s="77">
        <v>1.87056</v>
      </c>
      <c r="L134" s="77">
        <v>110.26814400000001</v>
      </c>
      <c r="M134" s="78">
        <v>1E-4</v>
      </c>
      <c r="N134" s="78">
        <v>1E-3</v>
      </c>
      <c r="O134" s="78">
        <v>1E-4</v>
      </c>
    </row>
    <row r="135" spans="2:15">
      <c r="B135" t="s">
        <v>1463</v>
      </c>
      <c r="C135" t="s">
        <v>1464</v>
      </c>
      <c r="D135" t="s">
        <v>100</v>
      </c>
      <c r="E135" t="s">
        <v>123</v>
      </c>
      <c r="F135" t="s">
        <v>690</v>
      </c>
      <c r="G135" t="s">
        <v>112</v>
      </c>
      <c r="H135" t="s">
        <v>102</v>
      </c>
      <c r="I135" s="77">
        <v>2695.62</v>
      </c>
      <c r="J135" s="77">
        <v>7</v>
      </c>
      <c r="K135" s="77">
        <v>0</v>
      </c>
      <c r="L135" s="77">
        <v>0.18869340000000001</v>
      </c>
      <c r="M135" s="78">
        <v>1E-4</v>
      </c>
      <c r="N135" s="78">
        <v>0</v>
      </c>
      <c r="O135" s="78">
        <v>0</v>
      </c>
    </row>
    <row r="136" spans="2:15">
      <c r="B136" t="s">
        <v>1465</v>
      </c>
      <c r="C136" t="s">
        <v>1466</v>
      </c>
      <c r="D136" t="s">
        <v>100</v>
      </c>
      <c r="E136" t="s">
        <v>123</v>
      </c>
      <c r="F136" t="s">
        <v>1467</v>
      </c>
      <c r="G136" t="s">
        <v>112</v>
      </c>
      <c r="H136" t="s">
        <v>102</v>
      </c>
      <c r="I136" s="77">
        <v>3975.02</v>
      </c>
      <c r="J136" s="77">
        <v>9315</v>
      </c>
      <c r="K136" s="77">
        <v>0</v>
      </c>
      <c r="L136" s="77">
        <v>370.27311300000002</v>
      </c>
      <c r="M136" s="78">
        <v>2.0000000000000001E-4</v>
      </c>
      <c r="N136" s="78">
        <v>3.3E-3</v>
      </c>
      <c r="O136" s="78">
        <v>2.9999999999999997E-4</v>
      </c>
    </row>
    <row r="137" spans="2:15">
      <c r="B137" t="s">
        <v>1468</v>
      </c>
      <c r="C137" t="s">
        <v>1469</v>
      </c>
      <c r="D137" t="s">
        <v>100</v>
      </c>
      <c r="E137" t="s">
        <v>123</v>
      </c>
      <c r="F137" t="s">
        <v>1470</v>
      </c>
      <c r="G137" t="s">
        <v>714</v>
      </c>
      <c r="H137" t="s">
        <v>102</v>
      </c>
      <c r="I137" s="77">
        <v>3999.83</v>
      </c>
      <c r="J137" s="77">
        <v>1233</v>
      </c>
      <c r="K137" s="77">
        <v>0</v>
      </c>
      <c r="L137" s="77">
        <v>49.317903899999997</v>
      </c>
      <c r="M137" s="78">
        <v>2.0000000000000001E-4</v>
      </c>
      <c r="N137" s="78">
        <v>4.0000000000000002E-4</v>
      </c>
      <c r="O137" s="78">
        <v>0</v>
      </c>
    </row>
    <row r="138" spans="2:15">
      <c r="B138" t="s">
        <v>1471</v>
      </c>
      <c r="C138" t="s">
        <v>1472</v>
      </c>
      <c r="D138" t="s">
        <v>100</v>
      </c>
      <c r="E138" t="s">
        <v>123</v>
      </c>
      <c r="F138" t="s">
        <v>1473</v>
      </c>
      <c r="G138" t="s">
        <v>1474</v>
      </c>
      <c r="H138" t="s">
        <v>102</v>
      </c>
      <c r="I138" s="77">
        <v>5500.04</v>
      </c>
      <c r="J138" s="77">
        <v>514.70000000000005</v>
      </c>
      <c r="K138" s="77">
        <v>0</v>
      </c>
      <c r="L138" s="77">
        <v>28.308705880000002</v>
      </c>
      <c r="M138" s="78">
        <v>2.9999999999999997E-4</v>
      </c>
      <c r="N138" s="78">
        <v>2.0000000000000001E-4</v>
      </c>
      <c r="O138" s="78">
        <v>0</v>
      </c>
    </row>
    <row r="139" spans="2:15">
      <c r="B139" t="s">
        <v>1475</v>
      </c>
      <c r="C139" t="s">
        <v>1476</v>
      </c>
      <c r="D139" t="s">
        <v>100</v>
      </c>
      <c r="E139" t="s">
        <v>123</v>
      </c>
      <c r="F139" t="s">
        <v>1477</v>
      </c>
      <c r="G139" t="s">
        <v>493</v>
      </c>
      <c r="H139" t="s">
        <v>102</v>
      </c>
      <c r="I139" s="77">
        <v>6806.84</v>
      </c>
      <c r="J139" s="77">
        <v>1146</v>
      </c>
      <c r="K139" s="77">
        <v>0</v>
      </c>
      <c r="L139" s="77">
        <v>78.006386399999997</v>
      </c>
      <c r="M139" s="78">
        <v>2.0000000000000001E-4</v>
      </c>
      <c r="N139" s="78">
        <v>6.9999999999999999E-4</v>
      </c>
      <c r="O139" s="78">
        <v>1E-4</v>
      </c>
    </row>
    <row r="140" spans="2:15">
      <c r="B140" t="s">
        <v>1478</v>
      </c>
      <c r="C140" t="s">
        <v>1479</v>
      </c>
      <c r="D140" t="s">
        <v>100</v>
      </c>
      <c r="E140" t="s">
        <v>123</v>
      </c>
      <c r="F140" t="s">
        <v>1480</v>
      </c>
      <c r="G140" t="s">
        <v>493</v>
      </c>
      <c r="H140" t="s">
        <v>102</v>
      </c>
      <c r="I140" s="77">
        <v>4249.68</v>
      </c>
      <c r="J140" s="77">
        <v>702.3</v>
      </c>
      <c r="K140" s="77">
        <v>0</v>
      </c>
      <c r="L140" s="77">
        <v>29.845502639999999</v>
      </c>
      <c r="M140" s="78">
        <v>2.9999999999999997E-4</v>
      </c>
      <c r="N140" s="78">
        <v>2.9999999999999997E-4</v>
      </c>
      <c r="O140" s="78">
        <v>0</v>
      </c>
    </row>
    <row r="141" spans="2:15">
      <c r="B141" t="s">
        <v>1481</v>
      </c>
      <c r="C141" t="s">
        <v>1482</v>
      </c>
      <c r="D141" t="s">
        <v>100</v>
      </c>
      <c r="E141" t="s">
        <v>123</v>
      </c>
      <c r="F141" t="s">
        <v>1483</v>
      </c>
      <c r="G141" t="s">
        <v>493</v>
      </c>
      <c r="H141" t="s">
        <v>102</v>
      </c>
      <c r="I141" s="77">
        <v>1856.71</v>
      </c>
      <c r="J141" s="77">
        <v>535.29999999999995</v>
      </c>
      <c r="K141" s="77">
        <v>0</v>
      </c>
      <c r="L141" s="77">
        <v>9.9389686299999997</v>
      </c>
      <c r="M141" s="78">
        <v>1E-4</v>
      </c>
      <c r="N141" s="78">
        <v>1E-4</v>
      </c>
      <c r="O141" s="78">
        <v>0</v>
      </c>
    </row>
    <row r="142" spans="2:15">
      <c r="B142" t="s">
        <v>1484</v>
      </c>
      <c r="C142" t="s">
        <v>1485</v>
      </c>
      <c r="D142" t="s">
        <v>100</v>
      </c>
      <c r="E142" t="s">
        <v>123</v>
      </c>
      <c r="F142" t="s">
        <v>1486</v>
      </c>
      <c r="G142" t="s">
        <v>493</v>
      </c>
      <c r="H142" t="s">
        <v>102</v>
      </c>
      <c r="I142" s="77">
        <v>32417.119999999999</v>
      </c>
      <c r="J142" s="77">
        <v>1040</v>
      </c>
      <c r="K142" s="77">
        <v>0</v>
      </c>
      <c r="L142" s="77">
        <v>337.13804800000003</v>
      </c>
      <c r="M142" s="78">
        <v>2.9999999999999997E-4</v>
      </c>
      <c r="N142" s="78">
        <v>3.0000000000000001E-3</v>
      </c>
      <c r="O142" s="78">
        <v>2.9999999999999997E-4</v>
      </c>
    </row>
    <row r="143" spans="2:15">
      <c r="B143" t="s">
        <v>1487</v>
      </c>
      <c r="C143" t="s">
        <v>1488</v>
      </c>
      <c r="D143" t="s">
        <v>100</v>
      </c>
      <c r="E143" t="s">
        <v>123</v>
      </c>
      <c r="F143" t="s">
        <v>1489</v>
      </c>
      <c r="G143" t="s">
        <v>493</v>
      </c>
      <c r="H143" t="s">
        <v>102</v>
      </c>
      <c r="I143" s="77">
        <v>4073.56</v>
      </c>
      <c r="J143" s="77">
        <v>3273</v>
      </c>
      <c r="K143" s="77">
        <v>0</v>
      </c>
      <c r="L143" s="77">
        <v>133.32761880000001</v>
      </c>
      <c r="M143" s="78">
        <v>2.0000000000000001E-4</v>
      </c>
      <c r="N143" s="78">
        <v>1.1999999999999999E-3</v>
      </c>
      <c r="O143" s="78">
        <v>1E-4</v>
      </c>
    </row>
    <row r="144" spans="2:15">
      <c r="B144" t="s">
        <v>1490</v>
      </c>
      <c r="C144" t="s">
        <v>1491</v>
      </c>
      <c r="D144" t="s">
        <v>100</v>
      </c>
      <c r="E144" t="s">
        <v>123</v>
      </c>
      <c r="F144" t="s">
        <v>1492</v>
      </c>
      <c r="G144" t="s">
        <v>493</v>
      </c>
      <c r="H144" t="s">
        <v>102</v>
      </c>
      <c r="I144" s="77">
        <v>20822.12</v>
      </c>
      <c r="J144" s="77">
        <v>279.10000000000002</v>
      </c>
      <c r="K144" s="77">
        <v>0</v>
      </c>
      <c r="L144" s="77">
        <v>58.114536919999999</v>
      </c>
      <c r="M144" s="78">
        <v>2.0000000000000001E-4</v>
      </c>
      <c r="N144" s="78">
        <v>5.0000000000000001E-4</v>
      </c>
      <c r="O144" s="78">
        <v>0</v>
      </c>
    </row>
    <row r="145" spans="2:15">
      <c r="B145" t="s">
        <v>1493</v>
      </c>
      <c r="C145" t="s">
        <v>1494</v>
      </c>
      <c r="D145" t="s">
        <v>100</v>
      </c>
      <c r="E145" t="s">
        <v>123</v>
      </c>
      <c r="F145" t="s">
        <v>1495</v>
      </c>
      <c r="G145" t="s">
        <v>493</v>
      </c>
      <c r="H145" t="s">
        <v>102</v>
      </c>
      <c r="I145" s="77">
        <v>1257.4100000000001</v>
      </c>
      <c r="J145" s="77">
        <v>5515</v>
      </c>
      <c r="K145" s="77">
        <v>0.75444999999999995</v>
      </c>
      <c r="L145" s="77">
        <v>70.100611499999999</v>
      </c>
      <c r="M145" s="78">
        <v>1E-4</v>
      </c>
      <c r="N145" s="78">
        <v>5.9999999999999995E-4</v>
      </c>
      <c r="O145" s="78">
        <v>1E-4</v>
      </c>
    </row>
    <row r="146" spans="2:15">
      <c r="B146" t="s">
        <v>1496</v>
      </c>
      <c r="C146" t="s">
        <v>1497</v>
      </c>
      <c r="D146" t="s">
        <v>100</v>
      </c>
      <c r="E146" t="s">
        <v>123</v>
      </c>
      <c r="F146" t="s">
        <v>1498</v>
      </c>
      <c r="G146" t="s">
        <v>493</v>
      </c>
      <c r="H146" t="s">
        <v>102</v>
      </c>
      <c r="I146" s="77">
        <v>4930.55</v>
      </c>
      <c r="J146" s="77">
        <v>1053</v>
      </c>
      <c r="K146" s="77">
        <v>0</v>
      </c>
      <c r="L146" s="77">
        <v>51.918691500000001</v>
      </c>
      <c r="M146" s="78">
        <v>2.9999999999999997E-4</v>
      </c>
      <c r="N146" s="78">
        <v>5.0000000000000001E-4</v>
      </c>
      <c r="O146" s="78">
        <v>0</v>
      </c>
    </row>
    <row r="147" spans="2:15">
      <c r="B147" t="s">
        <v>1499</v>
      </c>
      <c r="C147" t="s">
        <v>1500</v>
      </c>
      <c r="D147" t="s">
        <v>100</v>
      </c>
      <c r="E147" t="s">
        <v>123</v>
      </c>
      <c r="F147" t="s">
        <v>1501</v>
      </c>
      <c r="G147" t="s">
        <v>1202</v>
      </c>
      <c r="H147" t="s">
        <v>102</v>
      </c>
      <c r="I147" s="77">
        <v>2947.99</v>
      </c>
      <c r="J147" s="77">
        <v>1966</v>
      </c>
      <c r="K147" s="77">
        <v>3.3136800000000002</v>
      </c>
      <c r="L147" s="77">
        <v>61.271163399999999</v>
      </c>
      <c r="M147" s="78">
        <v>2.0000000000000001E-4</v>
      </c>
      <c r="N147" s="78">
        <v>5.0000000000000001E-4</v>
      </c>
      <c r="O147" s="78">
        <v>0</v>
      </c>
    </row>
    <row r="148" spans="2:15">
      <c r="B148" t="s">
        <v>1502</v>
      </c>
      <c r="C148" t="s">
        <v>1503</v>
      </c>
      <c r="D148" t="s">
        <v>100</v>
      </c>
      <c r="E148" t="s">
        <v>123</v>
      </c>
      <c r="F148" t="s">
        <v>1504</v>
      </c>
      <c r="G148" t="s">
        <v>1202</v>
      </c>
      <c r="H148" t="s">
        <v>102</v>
      </c>
      <c r="I148" s="77">
        <v>124.32</v>
      </c>
      <c r="J148" s="77">
        <v>14700</v>
      </c>
      <c r="K148" s="77">
        <v>0</v>
      </c>
      <c r="L148" s="77">
        <v>18.275040000000001</v>
      </c>
      <c r="M148" s="78">
        <v>0</v>
      </c>
      <c r="N148" s="78">
        <v>2.0000000000000001E-4</v>
      </c>
      <c r="O148" s="78">
        <v>0</v>
      </c>
    </row>
    <row r="149" spans="2:15">
      <c r="B149" t="s">
        <v>1505</v>
      </c>
      <c r="C149" t="s">
        <v>1506</v>
      </c>
      <c r="D149" t="s">
        <v>100</v>
      </c>
      <c r="E149" t="s">
        <v>123</v>
      </c>
      <c r="F149" t="s">
        <v>1507</v>
      </c>
      <c r="G149" t="s">
        <v>1202</v>
      </c>
      <c r="H149" t="s">
        <v>102</v>
      </c>
      <c r="I149" s="77">
        <v>2146.25</v>
      </c>
      <c r="J149" s="77">
        <v>8299</v>
      </c>
      <c r="K149" s="77">
        <v>0</v>
      </c>
      <c r="L149" s="77">
        <v>178.1172875</v>
      </c>
      <c r="M149" s="78">
        <v>2.0000000000000001E-4</v>
      </c>
      <c r="N149" s="78">
        <v>1.6000000000000001E-3</v>
      </c>
      <c r="O149" s="78">
        <v>1E-4</v>
      </c>
    </row>
    <row r="150" spans="2:15">
      <c r="B150" t="s">
        <v>1508</v>
      </c>
      <c r="C150" t="s">
        <v>1509</v>
      </c>
      <c r="D150" t="s">
        <v>100</v>
      </c>
      <c r="E150" t="s">
        <v>123</v>
      </c>
      <c r="F150" t="s">
        <v>1510</v>
      </c>
      <c r="G150" t="s">
        <v>1511</v>
      </c>
      <c r="H150" t="s">
        <v>102</v>
      </c>
      <c r="I150" s="77">
        <v>4086.59</v>
      </c>
      <c r="J150" s="77">
        <v>738.2</v>
      </c>
      <c r="K150" s="77">
        <v>0</v>
      </c>
      <c r="L150" s="77">
        <v>30.167207380000001</v>
      </c>
      <c r="M150" s="78">
        <v>1E-4</v>
      </c>
      <c r="N150" s="78">
        <v>2.9999999999999997E-4</v>
      </c>
      <c r="O150" s="78">
        <v>0</v>
      </c>
    </row>
    <row r="151" spans="2:15">
      <c r="B151" t="s">
        <v>1512</v>
      </c>
      <c r="C151" t="s">
        <v>1513</v>
      </c>
      <c r="D151" t="s">
        <v>100</v>
      </c>
      <c r="E151" t="s">
        <v>123</v>
      </c>
      <c r="F151" t="s">
        <v>1514</v>
      </c>
      <c r="G151" t="s">
        <v>663</v>
      </c>
      <c r="H151" t="s">
        <v>102</v>
      </c>
      <c r="I151" s="77">
        <v>2028.09</v>
      </c>
      <c r="J151" s="77">
        <v>6895</v>
      </c>
      <c r="K151" s="77">
        <v>0</v>
      </c>
      <c r="L151" s="77">
        <v>139.8368055</v>
      </c>
      <c r="M151" s="78">
        <v>0</v>
      </c>
      <c r="N151" s="78">
        <v>1.1999999999999999E-3</v>
      </c>
      <c r="O151" s="78">
        <v>1E-4</v>
      </c>
    </row>
    <row r="152" spans="2:15">
      <c r="B152" t="s">
        <v>1515</v>
      </c>
      <c r="C152" t="s">
        <v>1516</v>
      </c>
      <c r="D152" t="s">
        <v>100</v>
      </c>
      <c r="E152" t="s">
        <v>123</v>
      </c>
      <c r="F152" t="s">
        <v>1517</v>
      </c>
      <c r="G152" t="s">
        <v>773</v>
      </c>
      <c r="H152" t="s">
        <v>102</v>
      </c>
      <c r="I152" s="77">
        <v>6035.58</v>
      </c>
      <c r="J152" s="77">
        <v>542.5</v>
      </c>
      <c r="K152" s="77">
        <v>0</v>
      </c>
      <c r="L152" s="77">
        <v>32.743021499999998</v>
      </c>
      <c r="M152" s="78">
        <v>1E-4</v>
      </c>
      <c r="N152" s="78">
        <v>2.9999999999999997E-4</v>
      </c>
      <c r="O152" s="78">
        <v>0</v>
      </c>
    </row>
    <row r="153" spans="2:15">
      <c r="B153" t="s">
        <v>1518</v>
      </c>
      <c r="C153" t="s">
        <v>1519</v>
      </c>
      <c r="D153" t="s">
        <v>100</v>
      </c>
      <c r="E153" t="s">
        <v>123</v>
      </c>
      <c r="F153" t="s">
        <v>1520</v>
      </c>
      <c r="G153" t="s">
        <v>773</v>
      </c>
      <c r="H153" t="s">
        <v>102</v>
      </c>
      <c r="I153" s="77">
        <v>20822.77</v>
      </c>
      <c r="J153" s="77">
        <v>192.8</v>
      </c>
      <c r="K153" s="77">
        <v>0</v>
      </c>
      <c r="L153" s="77">
        <v>40.14630056</v>
      </c>
      <c r="M153" s="78">
        <v>1E-4</v>
      </c>
      <c r="N153" s="78">
        <v>4.0000000000000002E-4</v>
      </c>
      <c r="O153" s="78">
        <v>0</v>
      </c>
    </row>
    <row r="154" spans="2:15">
      <c r="B154" t="s">
        <v>1521</v>
      </c>
      <c r="C154" t="s">
        <v>1522</v>
      </c>
      <c r="D154" t="s">
        <v>100</v>
      </c>
      <c r="E154" t="s">
        <v>123</v>
      </c>
      <c r="F154" t="s">
        <v>1523</v>
      </c>
      <c r="G154" t="s">
        <v>773</v>
      </c>
      <c r="H154" t="s">
        <v>102</v>
      </c>
      <c r="I154" s="77">
        <v>7995.3</v>
      </c>
      <c r="J154" s="77">
        <v>759.4</v>
      </c>
      <c r="K154" s="77">
        <v>0</v>
      </c>
      <c r="L154" s="77">
        <v>60.7163082</v>
      </c>
      <c r="M154" s="78">
        <v>2.0000000000000001E-4</v>
      </c>
      <c r="N154" s="78">
        <v>5.0000000000000001E-4</v>
      </c>
      <c r="O154" s="78">
        <v>0</v>
      </c>
    </row>
    <row r="155" spans="2:15">
      <c r="B155" t="s">
        <v>1524</v>
      </c>
      <c r="C155" t="s">
        <v>1525</v>
      </c>
      <c r="D155" t="s">
        <v>100</v>
      </c>
      <c r="E155" t="s">
        <v>123</v>
      </c>
      <c r="F155" t="s">
        <v>1526</v>
      </c>
      <c r="G155" t="s">
        <v>827</v>
      </c>
      <c r="H155" t="s">
        <v>102</v>
      </c>
      <c r="I155" s="77">
        <v>1677.72</v>
      </c>
      <c r="J155" s="77">
        <v>9300</v>
      </c>
      <c r="K155" s="77">
        <v>0</v>
      </c>
      <c r="L155" s="77">
        <v>156.02796000000001</v>
      </c>
      <c r="M155" s="78">
        <v>2.0000000000000001E-4</v>
      </c>
      <c r="N155" s="78">
        <v>1.4E-3</v>
      </c>
      <c r="O155" s="78">
        <v>1E-4</v>
      </c>
    </row>
    <row r="156" spans="2:15">
      <c r="B156" t="s">
        <v>1527</v>
      </c>
      <c r="C156" t="s">
        <v>1528</v>
      </c>
      <c r="D156" t="s">
        <v>100</v>
      </c>
      <c r="E156" t="s">
        <v>123</v>
      </c>
      <c r="F156" t="s">
        <v>1529</v>
      </c>
      <c r="G156" t="s">
        <v>827</v>
      </c>
      <c r="H156" t="s">
        <v>102</v>
      </c>
      <c r="I156" s="77">
        <v>22633.439999999999</v>
      </c>
      <c r="J156" s="77">
        <v>424.7</v>
      </c>
      <c r="K156" s="77">
        <v>0</v>
      </c>
      <c r="L156" s="77">
        <v>96.124219679999996</v>
      </c>
      <c r="M156" s="78">
        <v>1E-4</v>
      </c>
      <c r="N156" s="78">
        <v>8.0000000000000004E-4</v>
      </c>
      <c r="O156" s="78">
        <v>1E-4</v>
      </c>
    </row>
    <row r="157" spans="2:15">
      <c r="B157" t="s">
        <v>1530</v>
      </c>
      <c r="C157" t="s">
        <v>1531</v>
      </c>
      <c r="D157" t="s">
        <v>100</v>
      </c>
      <c r="E157" t="s">
        <v>123</v>
      </c>
      <c r="F157" t="s">
        <v>1532</v>
      </c>
      <c r="G157" t="s">
        <v>827</v>
      </c>
      <c r="H157" t="s">
        <v>102</v>
      </c>
      <c r="I157" s="77">
        <v>353.07</v>
      </c>
      <c r="J157" s="77">
        <v>18850</v>
      </c>
      <c r="K157" s="77">
        <v>0</v>
      </c>
      <c r="L157" s="77">
        <v>66.553695000000005</v>
      </c>
      <c r="M157" s="78">
        <v>2.0000000000000001E-4</v>
      </c>
      <c r="N157" s="78">
        <v>5.9999999999999995E-4</v>
      </c>
      <c r="O157" s="78">
        <v>1E-4</v>
      </c>
    </row>
    <row r="158" spans="2:15">
      <c r="B158" t="s">
        <v>1533</v>
      </c>
      <c r="C158" t="s">
        <v>1534</v>
      </c>
      <c r="D158" t="s">
        <v>100</v>
      </c>
      <c r="E158" t="s">
        <v>123</v>
      </c>
      <c r="F158" t="s">
        <v>1535</v>
      </c>
      <c r="G158" t="s">
        <v>827</v>
      </c>
      <c r="H158" t="s">
        <v>102</v>
      </c>
      <c r="I158" s="77">
        <v>2548.39</v>
      </c>
      <c r="J158" s="77">
        <v>226</v>
      </c>
      <c r="K158" s="77">
        <v>0</v>
      </c>
      <c r="L158" s="77">
        <v>5.7593614000000004</v>
      </c>
      <c r="M158" s="78">
        <v>0</v>
      </c>
      <c r="N158" s="78">
        <v>1E-4</v>
      </c>
      <c r="O158" s="78">
        <v>0</v>
      </c>
    </row>
    <row r="159" spans="2:15">
      <c r="B159" t="s">
        <v>1536</v>
      </c>
      <c r="C159" t="s">
        <v>1537</v>
      </c>
      <c r="D159" t="s">
        <v>100</v>
      </c>
      <c r="E159" t="s">
        <v>123</v>
      </c>
      <c r="F159" t="s">
        <v>1538</v>
      </c>
      <c r="G159" t="s">
        <v>631</v>
      </c>
      <c r="H159" t="s">
        <v>102</v>
      </c>
      <c r="I159" s="77">
        <v>24642.9</v>
      </c>
      <c r="J159" s="77">
        <v>435.2</v>
      </c>
      <c r="K159" s="77">
        <v>0</v>
      </c>
      <c r="L159" s="77">
        <v>107.2459008</v>
      </c>
      <c r="M159" s="78">
        <v>1E-4</v>
      </c>
      <c r="N159" s="78">
        <v>8.9999999999999998E-4</v>
      </c>
      <c r="O159" s="78">
        <v>1E-4</v>
      </c>
    </row>
    <row r="160" spans="2:15">
      <c r="B160" t="s">
        <v>1539</v>
      </c>
      <c r="C160" t="s">
        <v>1540</v>
      </c>
      <c r="D160" t="s">
        <v>100</v>
      </c>
      <c r="E160" t="s">
        <v>123</v>
      </c>
      <c r="F160" t="s">
        <v>891</v>
      </c>
      <c r="G160" t="s">
        <v>334</v>
      </c>
      <c r="H160" t="s">
        <v>102</v>
      </c>
      <c r="I160" s="77">
        <v>27914.58</v>
      </c>
      <c r="J160" s="77">
        <v>470.9</v>
      </c>
      <c r="K160" s="77">
        <v>0</v>
      </c>
      <c r="L160" s="77">
        <v>131.44975722000001</v>
      </c>
      <c r="M160" s="78">
        <v>4.0000000000000002E-4</v>
      </c>
      <c r="N160" s="78">
        <v>1.1999999999999999E-3</v>
      </c>
      <c r="O160" s="78">
        <v>1E-4</v>
      </c>
    </row>
    <row r="161" spans="2:15">
      <c r="B161" t="s">
        <v>1541</v>
      </c>
      <c r="C161" t="s">
        <v>1542</v>
      </c>
      <c r="D161" t="s">
        <v>100</v>
      </c>
      <c r="E161" t="s">
        <v>123</v>
      </c>
      <c r="F161" t="s">
        <v>1543</v>
      </c>
      <c r="G161" t="s">
        <v>1544</v>
      </c>
      <c r="H161" t="s">
        <v>102</v>
      </c>
      <c r="I161" s="77">
        <v>60831.63</v>
      </c>
      <c r="J161" s="77">
        <v>165.9</v>
      </c>
      <c r="K161" s="77">
        <v>0</v>
      </c>
      <c r="L161" s="77">
        <v>100.91967416999999</v>
      </c>
      <c r="M161" s="78">
        <v>2.0000000000000001E-4</v>
      </c>
      <c r="N161" s="78">
        <v>8.9999999999999998E-4</v>
      </c>
      <c r="O161" s="78">
        <v>1E-4</v>
      </c>
    </row>
    <row r="162" spans="2:15">
      <c r="B162" t="s">
        <v>1545</v>
      </c>
      <c r="C162" t="s">
        <v>1546</v>
      </c>
      <c r="D162" t="s">
        <v>100</v>
      </c>
      <c r="E162" t="s">
        <v>123</v>
      </c>
      <c r="F162" t="s">
        <v>1547</v>
      </c>
      <c r="G162" t="s">
        <v>1548</v>
      </c>
      <c r="H162" t="s">
        <v>102</v>
      </c>
      <c r="I162" s="77">
        <v>18057.21</v>
      </c>
      <c r="J162" s="77">
        <v>669.3</v>
      </c>
      <c r="K162" s="77">
        <v>0</v>
      </c>
      <c r="L162" s="77">
        <v>120.85690653</v>
      </c>
      <c r="M162" s="78">
        <v>2.0000000000000001E-4</v>
      </c>
      <c r="N162" s="78">
        <v>1.1000000000000001E-3</v>
      </c>
      <c r="O162" s="78">
        <v>1E-4</v>
      </c>
    </row>
    <row r="163" spans="2:15">
      <c r="B163" t="s">
        <v>1549</v>
      </c>
      <c r="C163" t="s">
        <v>1550</v>
      </c>
      <c r="D163" t="s">
        <v>100</v>
      </c>
      <c r="E163" t="s">
        <v>123</v>
      </c>
      <c r="F163" t="s">
        <v>1551</v>
      </c>
      <c r="G163" t="s">
        <v>125</v>
      </c>
      <c r="H163" t="s">
        <v>102</v>
      </c>
      <c r="I163" s="77">
        <v>117.54</v>
      </c>
      <c r="J163" s="77">
        <v>7518</v>
      </c>
      <c r="K163" s="77">
        <v>0</v>
      </c>
      <c r="L163" s="77">
        <v>8.8366571999999994</v>
      </c>
      <c r="M163" s="78">
        <v>0</v>
      </c>
      <c r="N163" s="78">
        <v>1E-4</v>
      </c>
      <c r="O163" s="78">
        <v>0</v>
      </c>
    </row>
    <row r="164" spans="2:15">
      <c r="B164" t="s">
        <v>1552</v>
      </c>
      <c r="C164" t="s">
        <v>1553</v>
      </c>
      <c r="D164" t="s">
        <v>100</v>
      </c>
      <c r="E164" t="s">
        <v>123</v>
      </c>
      <c r="F164" t="s">
        <v>1554</v>
      </c>
      <c r="G164" t="s">
        <v>125</v>
      </c>
      <c r="H164" t="s">
        <v>102</v>
      </c>
      <c r="I164" s="77">
        <v>20296.21</v>
      </c>
      <c r="J164" s="77">
        <v>129.69999999999999</v>
      </c>
      <c r="K164" s="77">
        <v>0</v>
      </c>
      <c r="L164" s="77">
        <v>26.324184370000001</v>
      </c>
      <c r="M164" s="78">
        <v>2.0000000000000001E-4</v>
      </c>
      <c r="N164" s="78">
        <v>2.0000000000000001E-4</v>
      </c>
      <c r="O164" s="78">
        <v>0</v>
      </c>
    </row>
    <row r="165" spans="2:15">
      <c r="B165" t="s">
        <v>1555</v>
      </c>
      <c r="C165" t="s">
        <v>1556</v>
      </c>
      <c r="D165" t="s">
        <v>100</v>
      </c>
      <c r="E165" t="s">
        <v>123</v>
      </c>
      <c r="F165" t="s">
        <v>1557</v>
      </c>
      <c r="G165" t="s">
        <v>125</v>
      </c>
      <c r="H165" t="s">
        <v>102</v>
      </c>
      <c r="I165" s="77">
        <v>5111.6400000000003</v>
      </c>
      <c r="J165" s="77">
        <v>372.1</v>
      </c>
      <c r="K165" s="77">
        <v>0</v>
      </c>
      <c r="L165" s="77">
        <v>19.020412440000001</v>
      </c>
      <c r="M165" s="78">
        <v>2.0000000000000001E-4</v>
      </c>
      <c r="N165" s="78">
        <v>2.0000000000000001E-4</v>
      </c>
      <c r="O165" s="78">
        <v>0</v>
      </c>
    </row>
    <row r="166" spans="2:15">
      <c r="B166" t="s">
        <v>1558</v>
      </c>
      <c r="C166" t="s">
        <v>1559</v>
      </c>
      <c r="D166" t="s">
        <v>100</v>
      </c>
      <c r="E166" t="s">
        <v>123</v>
      </c>
      <c r="F166" t="s">
        <v>1560</v>
      </c>
      <c r="G166" t="s">
        <v>125</v>
      </c>
      <c r="H166" t="s">
        <v>102</v>
      </c>
      <c r="I166" s="77">
        <v>1659.79</v>
      </c>
      <c r="J166" s="77">
        <v>540</v>
      </c>
      <c r="K166" s="77">
        <v>0</v>
      </c>
      <c r="L166" s="77">
        <v>8.962866</v>
      </c>
      <c r="M166" s="78">
        <v>2.0000000000000001E-4</v>
      </c>
      <c r="N166" s="78">
        <v>1E-4</v>
      </c>
      <c r="O166" s="78">
        <v>0</v>
      </c>
    </row>
    <row r="167" spans="2:15">
      <c r="B167" t="s">
        <v>1561</v>
      </c>
      <c r="C167" t="s">
        <v>1562</v>
      </c>
      <c r="D167" t="s">
        <v>100</v>
      </c>
      <c r="E167" t="s">
        <v>123</v>
      </c>
      <c r="F167" t="s">
        <v>1563</v>
      </c>
      <c r="G167" t="s">
        <v>125</v>
      </c>
      <c r="H167" t="s">
        <v>102</v>
      </c>
      <c r="I167" s="77">
        <v>13530.02</v>
      </c>
      <c r="J167" s="77">
        <v>241</v>
      </c>
      <c r="K167" s="77">
        <v>0</v>
      </c>
      <c r="L167" s="77">
        <v>32.607348199999997</v>
      </c>
      <c r="M167" s="78">
        <v>2.0000000000000001E-4</v>
      </c>
      <c r="N167" s="78">
        <v>2.9999999999999997E-4</v>
      </c>
      <c r="O167" s="78">
        <v>0</v>
      </c>
    </row>
    <row r="168" spans="2:15">
      <c r="B168" t="s">
        <v>1564</v>
      </c>
      <c r="C168" t="s">
        <v>1565</v>
      </c>
      <c r="D168" t="s">
        <v>100</v>
      </c>
      <c r="E168" t="s">
        <v>123</v>
      </c>
      <c r="F168" t="s">
        <v>1566</v>
      </c>
      <c r="G168" t="s">
        <v>1356</v>
      </c>
      <c r="H168" t="s">
        <v>102</v>
      </c>
      <c r="I168" s="77">
        <v>5096.34</v>
      </c>
      <c r="J168" s="77">
        <v>171.5</v>
      </c>
      <c r="K168" s="77">
        <v>0</v>
      </c>
      <c r="L168" s="77">
        <v>8.7402230999999997</v>
      </c>
      <c r="M168" s="78">
        <v>1E-4</v>
      </c>
      <c r="N168" s="78">
        <v>1E-4</v>
      </c>
      <c r="O168" s="78">
        <v>0</v>
      </c>
    </row>
    <row r="169" spans="2:15">
      <c r="B169" t="s">
        <v>1567</v>
      </c>
      <c r="C169" t="s">
        <v>1568</v>
      </c>
      <c r="D169" t="s">
        <v>100</v>
      </c>
      <c r="E169" t="s">
        <v>123</v>
      </c>
      <c r="F169" t="s">
        <v>1569</v>
      </c>
      <c r="G169" t="s">
        <v>1356</v>
      </c>
      <c r="H169" t="s">
        <v>102</v>
      </c>
      <c r="I169" s="77">
        <v>21160.49</v>
      </c>
      <c r="J169" s="77">
        <v>17.600000000000001</v>
      </c>
      <c r="K169" s="77">
        <v>0</v>
      </c>
      <c r="L169" s="77">
        <v>3.7242462399999998</v>
      </c>
      <c r="M169" s="78">
        <v>2.0000000000000001E-4</v>
      </c>
      <c r="N169" s="78">
        <v>0</v>
      </c>
      <c r="O169" s="78">
        <v>0</v>
      </c>
    </row>
    <row r="170" spans="2:15">
      <c r="B170" t="s">
        <v>1570</v>
      </c>
      <c r="C170" t="s">
        <v>1571</v>
      </c>
      <c r="D170" t="s">
        <v>100</v>
      </c>
      <c r="E170" t="s">
        <v>123</v>
      </c>
      <c r="F170" t="s">
        <v>1572</v>
      </c>
      <c r="G170" t="s">
        <v>1356</v>
      </c>
      <c r="H170" t="s">
        <v>102</v>
      </c>
      <c r="I170" s="77">
        <v>3391.34</v>
      </c>
      <c r="J170" s="77">
        <v>591.1</v>
      </c>
      <c r="K170" s="77">
        <v>0</v>
      </c>
      <c r="L170" s="77">
        <v>20.046210739999999</v>
      </c>
      <c r="M170" s="78">
        <v>2.0000000000000001E-4</v>
      </c>
      <c r="N170" s="78">
        <v>2.0000000000000001E-4</v>
      </c>
      <c r="O170" s="78">
        <v>0</v>
      </c>
    </row>
    <row r="171" spans="2:15">
      <c r="B171" t="s">
        <v>1573</v>
      </c>
      <c r="C171" t="s">
        <v>1574</v>
      </c>
      <c r="D171" t="s">
        <v>100</v>
      </c>
      <c r="E171" t="s">
        <v>123</v>
      </c>
      <c r="F171" t="s">
        <v>1575</v>
      </c>
      <c r="G171" t="s">
        <v>718</v>
      </c>
      <c r="H171" t="s">
        <v>102</v>
      </c>
      <c r="I171" s="77">
        <v>12712.94</v>
      </c>
      <c r="J171" s="77">
        <v>93.6</v>
      </c>
      <c r="K171" s="77">
        <v>0</v>
      </c>
      <c r="L171" s="77">
        <v>11.899311839999999</v>
      </c>
      <c r="M171" s="78">
        <v>1E-4</v>
      </c>
      <c r="N171" s="78">
        <v>1E-4</v>
      </c>
      <c r="O171" s="78">
        <v>0</v>
      </c>
    </row>
    <row r="172" spans="2:15">
      <c r="B172" t="s">
        <v>1576</v>
      </c>
      <c r="C172" t="s">
        <v>1577</v>
      </c>
      <c r="D172" t="s">
        <v>100</v>
      </c>
      <c r="E172" t="s">
        <v>123</v>
      </c>
      <c r="F172" t="s">
        <v>1578</v>
      </c>
      <c r="G172" t="s">
        <v>718</v>
      </c>
      <c r="H172" t="s">
        <v>102</v>
      </c>
      <c r="I172" s="77">
        <v>8453.92</v>
      </c>
      <c r="J172" s="77">
        <v>268</v>
      </c>
      <c r="K172" s="77">
        <v>0</v>
      </c>
      <c r="L172" s="77">
        <v>22.656505599999999</v>
      </c>
      <c r="M172" s="78">
        <v>1E-4</v>
      </c>
      <c r="N172" s="78">
        <v>2.0000000000000001E-4</v>
      </c>
      <c r="O172" s="78">
        <v>0</v>
      </c>
    </row>
    <row r="173" spans="2:15">
      <c r="B173" t="s">
        <v>1579</v>
      </c>
      <c r="C173" t="s">
        <v>1580</v>
      </c>
      <c r="D173" t="s">
        <v>100</v>
      </c>
      <c r="E173" t="s">
        <v>123</v>
      </c>
      <c r="F173" t="s">
        <v>1581</v>
      </c>
      <c r="G173" t="s">
        <v>718</v>
      </c>
      <c r="H173" t="s">
        <v>102</v>
      </c>
      <c r="I173" s="77">
        <v>11245.24</v>
      </c>
      <c r="J173" s="77">
        <v>716.9</v>
      </c>
      <c r="K173" s="77">
        <v>0</v>
      </c>
      <c r="L173" s="77">
        <v>80.617125560000005</v>
      </c>
      <c r="M173" s="78">
        <v>1E-4</v>
      </c>
      <c r="N173" s="78">
        <v>6.9999999999999999E-4</v>
      </c>
      <c r="O173" s="78">
        <v>1E-4</v>
      </c>
    </row>
    <row r="174" spans="2:15">
      <c r="B174" t="s">
        <v>1582</v>
      </c>
      <c r="C174" t="s">
        <v>1583</v>
      </c>
      <c r="D174" t="s">
        <v>100</v>
      </c>
      <c r="E174" t="s">
        <v>123</v>
      </c>
      <c r="F174" t="s">
        <v>1584</v>
      </c>
      <c r="G174" t="s">
        <v>127</v>
      </c>
      <c r="H174" t="s">
        <v>102</v>
      </c>
      <c r="I174" s="77">
        <v>10977.43</v>
      </c>
      <c r="J174" s="77">
        <v>426.8</v>
      </c>
      <c r="K174" s="77">
        <v>0</v>
      </c>
      <c r="L174" s="77">
        <v>46.851671240000002</v>
      </c>
      <c r="M174" s="78">
        <v>2.0000000000000001E-4</v>
      </c>
      <c r="N174" s="78">
        <v>4.0000000000000002E-4</v>
      </c>
      <c r="O174" s="78">
        <v>0</v>
      </c>
    </row>
    <row r="175" spans="2:15">
      <c r="B175" t="s">
        <v>1585</v>
      </c>
      <c r="C175" t="s">
        <v>1586</v>
      </c>
      <c r="D175" t="s">
        <v>100</v>
      </c>
      <c r="E175" t="s">
        <v>123</v>
      </c>
      <c r="F175" t="s">
        <v>1587</v>
      </c>
      <c r="G175" t="s">
        <v>127</v>
      </c>
      <c r="H175" t="s">
        <v>102</v>
      </c>
      <c r="I175" s="77">
        <v>4827.1099999999997</v>
      </c>
      <c r="J175" s="77">
        <v>2113</v>
      </c>
      <c r="K175" s="77">
        <v>0</v>
      </c>
      <c r="L175" s="77">
        <v>101.9968343</v>
      </c>
      <c r="M175" s="78">
        <v>2.9999999999999997E-4</v>
      </c>
      <c r="N175" s="78">
        <v>8.9999999999999998E-4</v>
      </c>
      <c r="O175" s="78">
        <v>1E-4</v>
      </c>
    </row>
    <row r="176" spans="2:15">
      <c r="B176" t="s">
        <v>1588</v>
      </c>
      <c r="C176" t="s">
        <v>1589</v>
      </c>
      <c r="D176" t="s">
        <v>100</v>
      </c>
      <c r="E176" t="s">
        <v>123</v>
      </c>
      <c r="F176" t="s">
        <v>1590</v>
      </c>
      <c r="G176" t="s">
        <v>127</v>
      </c>
      <c r="H176" t="s">
        <v>102</v>
      </c>
      <c r="I176" s="77">
        <v>1847.38</v>
      </c>
      <c r="J176" s="77">
        <v>1870</v>
      </c>
      <c r="K176" s="77">
        <v>0</v>
      </c>
      <c r="L176" s="77">
        <v>34.546005999999998</v>
      </c>
      <c r="M176" s="78">
        <v>2.9999999999999997E-4</v>
      </c>
      <c r="N176" s="78">
        <v>2.9999999999999997E-4</v>
      </c>
      <c r="O176" s="78">
        <v>0</v>
      </c>
    </row>
    <row r="177" spans="2:15">
      <c r="B177" t="s">
        <v>1591</v>
      </c>
      <c r="C177" t="s">
        <v>1592</v>
      </c>
      <c r="D177" t="s">
        <v>100</v>
      </c>
      <c r="E177" t="s">
        <v>123</v>
      </c>
      <c r="F177" t="s">
        <v>1593</v>
      </c>
      <c r="G177" t="s">
        <v>127</v>
      </c>
      <c r="H177" t="s">
        <v>102</v>
      </c>
      <c r="I177" s="77">
        <v>19615.650000000001</v>
      </c>
      <c r="J177" s="77">
        <v>405.3</v>
      </c>
      <c r="K177" s="77">
        <v>0</v>
      </c>
      <c r="L177" s="77">
        <v>79.502229450000002</v>
      </c>
      <c r="M177" s="78">
        <v>2.0000000000000001E-4</v>
      </c>
      <c r="N177" s="78">
        <v>6.9999999999999999E-4</v>
      </c>
      <c r="O177" s="78">
        <v>1E-4</v>
      </c>
    </row>
    <row r="178" spans="2:15">
      <c r="B178" t="s">
        <v>1594</v>
      </c>
      <c r="C178" t="s">
        <v>1595</v>
      </c>
      <c r="D178" t="s">
        <v>100</v>
      </c>
      <c r="E178" t="s">
        <v>123</v>
      </c>
      <c r="F178" t="s">
        <v>1596</v>
      </c>
      <c r="G178" t="s">
        <v>127</v>
      </c>
      <c r="H178" t="s">
        <v>102</v>
      </c>
      <c r="I178" s="77">
        <v>28469.74</v>
      </c>
      <c r="J178" s="77">
        <v>500.1</v>
      </c>
      <c r="K178" s="77">
        <v>0</v>
      </c>
      <c r="L178" s="77">
        <v>142.37716974</v>
      </c>
      <c r="M178" s="78">
        <v>2.9999999999999997E-4</v>
      </c>
      <c r="N178" s="78">
        <v>1.2999999999999999E-3</v>
      </c>
      <c r="O178" s="78">
        <v>1E-4</v>
      </c>
    </row>
    <row r="179" spans="2:15">
      <c r="B179" t="s">
        <v>1597</v>
      </c>
      <c r="C179" t="s">
        <v>1598</v>
      </c>
      <c r="D179" t="s">
        <v>100</v>
      </c>
      <c r="E179" t="s">
        <v>123</v>
      </c>
      <c r="F179" t="s">
        <v>1599</v>
      </c>
      <c r="G179" t="s">
        <v>127</v>
      </c>
      <c r="H179" t="s">
        <v>102</v>
      </c>
      <c r="I179" s="77">
        <v>2950.44</v>
      </c>
      <c r="J179" s="77">
        <v>1493</v>
      </c>
      <c r="K179" s="77">
        <v>0</v>
      </c>
      <c r="L179" s="77">
        <v>44.050069200000003</v>
      </c>
      <c r="M179" s="78">
        <v>2.9999999999999997E-4</v>
      </c>
      <c r="N179" s="78">
        <v>4.0000000000000002E-4</v>
      </c>
      <c r="O179" s="78">
        <v>0</v>
      </c>
    </row>
    <row r="180" spans="2:15">
      <c r="B180" t="s">
        <v>1600</v>
      </c>
      <c r="C180" t="s">
        <v>1601</v>
      </c>
      <c r="D180" t="s">
        <v>100</v>
      </c>
      <c r="E180" t="s">
        <v>123</v>
      </c>
      <c r="F180" t="s">
        <v>1602</v>
      </c>
      <c r="G180" t="s">
        <v>129</v>
      </c>
      <c r="H180" t="s">
        <v>102</v>
      </c>
      <c r="I180" s="77">
        <v>1688.68</v>
      </c>
      <c r="J180" s="77">
        <v>2240</v>
      </c>
      <c r="K180" s="77">
        <v>0</v>
      </c>
      <c r="L180" s="77">
        <v>37.826431999999997</v>
      </c>
      <c r="M180" s="78">
        <v>1E-4</v>
      </c>
      <c r="N180" s="78">
        <v>2.9999999999999997E-4</v>
      </c>
      <c r="O180" s="78">
        <v>0</v>
      </c>
    </row>
    <row r="181" spans="2:15">
      <c r="B181" t="s">
        <v>1603</v>
      </c>
      <c r="C181" t="s">
        <v>1604</v>
      </c>
      <c r="D181" t="s">
        <v>100</v>
      </c>
      <c r="E181" t="s">
        <v>123</v>
      </c>
      <c r="F181" t="s">
        <v>1605</v>
      </c>
      <c r="G181" t="s">
        <v>129</v>
      </c>
      <c r="H181" t="s">
        <v>102</v>
      </c>
      <c r="I181" s="77">
        <v>33178.129999999997</v>
      </c>
      <c r="J181" s="77">
        <v>53.2</v>
      </c>
      <c r="K181" s="77">
        <v>0</v>
      </c>
      <c r="L181" s="77">
        <v>17.650765159999999</v>
      </c>
      <c r="M181" s="78">
        <v>2.0000000000000001E-4</v>
      </c>
      <c r="N181" s="78">
        <v>2.0000000000000001E-4</v>
      </c>
      <c r="O181" s="78">
        <v>0</v>
      </c>
    </row>
    <row r="182" spans="2:15">
      <c r="B182" t="s">
        <v>1606</v>
      </c>
      <c r="C182" t="s">
        <v>1607</v>
      </c>
      <c r="D182" t="s">
        <v>100</v>
      </c>
      <c r="E182" t="s">
        <v>123</v>
      </c>
      <c r="F182" t="s">
        <v>1608</v>
      </c>
      <c r="G182" t="s">
        <v>129</v>
      </c>
      <c r="H182" t="s">
        <v>102</v>
      </c>
      <c r="I182" s="77">
        <v>4730.3900000000003</v>
      </c>
      <c r="J182" s="77">
        <v>47.4</v>
      </c>
      <c r="K182" s="77">
        <v>0</v>
      </c>
      <c r="L182" s="77">
        <v>2.2422048600000002</v>
      </c>
      <c r="M182" s="78">
        <v>1E-4</v>
      </c>
      <c r="N182" s="78">
        <v>0</v>
      </c>
      <c r="O182" s="78">
        <v>0</v>
      </c>
    </row>
    <row r="183" spans="2:15">
      <c r="B183" s="79" t="s">
        <v>1609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209</v>
      </c>
      <c r="C184" t="s">
        <v>209</v>
      </c>
      <c r="E184" s="16"/>
      <c r="F184" s="16"/>
      <c r="G184" t="s">
        <v>209</v>
      </c>
      <c r="H184" t="s">
        <v>209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218</v>
      </c>
      <c r="E185" s="16"/>
      <c r="F185" s="16"/>
      <c r="G185" s="16"/>
      <c r="I185" s="81">
        <v>322398.49</v>
      </c>
      <c r="K185" s="81">
        <v>19.731770000000001</v>
      </c>
      <c r="L185" s="81">
        <v>32973.151517750637</v>
      </c>
      <c r="N185" s="80">
        <v>0.29039999999999999</v>
      </c>
      <c r="O185" s="80">
        <v>2.4799999999999999E-2</v>
      </c>
    </row>
    <row r="186" spans="2:15">
      <c r="B186" s="79" t="s">
        <v>314</v>
      </c>
      <c r="E186" s="16"/>
      <c r="F186" s="16"/>
      <c r="G186" s="16"/>
      <c r="I186" s="81">
        <v>169477.58</v>
      </c>
      <c r="K186" s="81">
        <v>0</v>
      </c>
      <c r="L186" s="81">
        <v>10768.422043542967</v>
      </c>
      <c r="N186" s="80">
        <v>9.4799999999999995E-2</v>
      </c>
      <c r="O186" s="80">
        <v>8.0999999999999996E-3</v>
      </c>
    </row>
    <row r="187" spans="2:15">
      <c r="B187" t="s">
        <v>1610</v>
      </c>
      <c r="C187" t="s">
        <v>1611</v>
      </c>
      <c r="D187" t="s">
        <v>1612</v>
      </c>
      <c r="E187" t="s">
        <v>904</v>
      </c>
      <c r="F187" t="s">
        <v>1613</v>
      </c>
      <c r="G187" t="s">
        <v>975</v>
      </c>
      <c r="H187" t="s">
        <v>106</v>
      </c>
      <c r="I187" s="77">
        <v>671.96</v>
      </c>
      <c r="J187" s="77">
        <v>4109</v>
      </c>
      <c r="K187" s="77">
        <v>0</v>
      </c>
      <c r="L187" s="77">
        <v>106.2741093036</v>
      </c>
      <c r="M187" s="78">
        <v>0</v>
      </c>
      <c r="N187" s="78">
        <v>8.9999999999999998E-4</v>
      </c>
      <c r="O187" s="78">
        <v>1E-4</v>
      </c>
    </row>
    <row r="188" spans="2:15">
      <c r="B188" t="s">
        <v>1614</v>
      </c>
      <c r="C188" t="s">
        <v>1615</v>
      </c>
      <c r="D188" t="s">
        <v>1616</v>
      </c>
      <c r="E188" t="s">
        <v>904</v>
      </c>
      <c r="F188" t="s">
        <v>1617</v>
      </c>
      <c r="G188" t="s">
        <v>967</v>
      </c>
      <c r="H188" t="s">
        <v>106</v>
      </c>
      <c r="I188" s="77">
        <v>1178.6500000000001</v>
      </c>
      <c r="J188" s="77">
        <v>1832</v>
      </c>
      <c r="K188" s="77">
        <v>0</v>
      </c>
      <c r="L188" s="77">
        <v>83.110948931999999</v>
      </c>
      <c r="M188" s="78">
        <v>0</v>
      </c>
      <c r="N188" s="78">
        <v>6.9999999999999999E-4</v>
      </c>
      <c r="O188" s="78">
        <v>1E-4</v>
      </c>
    </row>
    <row r="189" spans="2:15">
      <c r="B189" t="s">
        <v>1618</v>
      </c>
      <c r="C189" t="s">
        <v>1619</v>
      </c>
      <c r="D189" t="s">
        <v>1612</v>
      </c>
      <c r="E189" t="s">
        <v>904</v>
      </c>
      <c r="F189" t="s">
        <v>1620</v>
      </c>
      <c r="G189" t="s">
        <v>1010</v>
      </c>
      <c r="H189" t="s">
        <v>106</v>
      </c>
      <c r="I189" s="77">
        <v>887.62</v>
      </c>
      <c r="J189" s="77">
        <v>2381</v>
      </c>
      <c r="K189" s="77">
        <v>0</v>
      </c>
      <c r="L189" s="77">
        <v>81.345659737800005</v>
      </c>
      <c r="M189" s="78">
        <v>0</v>
      </c>
      <c r="N189" s="78">
        <v>6.9999999999999999E-4</v>
      </c>
      <c r="O189" s="78">
        <v>1E-4</v>
      </c>
    </row>
    <row r="190" spans="2:15">
      <c r="B190" t="s">
        <v>1621</v>
      </c>
      <c r="C190" t="s">
        <v>1622</v>
      </c>
      <c r="D190" t="s">
        <v>1612</v>
      </c>
      <c r="E190" t="s">
        <v>904</v>
      </c>
      <c r="F190" t="s">
        <v>1148</v>
      </c>
      <c r="G190" t="s">
        <v>922</v>
      </c>
      <c r="H190" t="s">
        <v>106</v>
      </c>
      <c r="I190" s="77">
        <v>2662.01</v>
      </c>
      <c r="J190" s="77">
        <v>6955</v>
      </c>
      <c r="K190" s="77">
        <v>0</v>
      </c>
      <c r="L190" s="77">
        <v>712.61461987949997</v>
      </c>
      <c r="M190" s="78">
        <v>0</v>
      </c>
      <c r="N190" s="78">
        <v>6.3E-3</v>
      </c>
      <c r="O190" s="78">
        <v>5.0000000000000001E-4</v>
      </c>
    </row>
    <row r="191" spans="2:15">
      <c r="B191" t="s">
        <v>1623</v>
      </c>
      <c r="C191" t="s">
        <v>1624</v>
      </c>
      <c r="D191" t="s">
        <v>1616</v>
      </c>
      <c r="E191" t="s">
        <v>904</v>
      </c>
      <c r="F191" t="s">
        <v>1625</v>
      </c>
      <c r="G191" t="s">
        <v>1058</v>
      </c>
      <c r="H191" t="s">
        <v>106</v>
      </c>
      <c r="I191" s="77">
        <v>1858.87</v>
      </c>
      <c r="J191" s="77">
        <v>3095</v>
      </c>
      <c r="K191" s="77">
        <v>0</v>
      </c>
      <c r="L191" s="77">
        <v>221.4407699985</v>
      </c>
      <c r="M191" s="78">
        <v>0</v>
      </c>
      <c r="N191" s="78">
        <v>2E-3</v>
      </c>
      <c r="O191" s="78">
        <v>2.0000000000000001E-4</v>
      </c>
    </row>
    <row r="192" spans="2:15">
      <c r="B192" t="s">
        <v>1626</v>
      </c>
      <c r="C192" t="s">
        <v>1627</v>
      </c>
      <c r="D192" t="s">
        <v>1616</v>
      </c>
      <c r="E192" t="s">
        <v>904</v>
      </c>
      <c r="F192" t="s">
        <v>1628</v>
      </c>
      <c r="G192" t="s">
        <v>1055</v>
      </c>
      <c r="H192" t="s">
        <v>106</v>
      </c>
      <c r="I192" s="77">
        <v>3094.84</v>
      </c>
      <c r="J192" s="77">
        <v>169</v>
      </c>
      <c r="K192" s="77">
        <v>0</v>
      </c>
      <c r="L192" s="77">
        <v>20.131346180400001</v>
      </c>
      <c r="M192" s="78">
        <v>1E-4</v>
      </c>
      <c r="N192" s="78">
        <v>2.0000000000000001E-4</v>
      </c>
      <c r="O192" s="78">
        <v>0</v>
      </c>
    </row>
    <row r="193" spans="2:15">
      <c r="B193" t="s">
        <v>1629</v>
      </c>
      <c r="C193" t="s">
        <v>1630</v>
      </c>
      <c r="D193" t="s">
        <v>1616</v>
      </c>
      <c r="E193" t="s">
        <v>904</v>
      </c>
      <c r="F193" t="s">
        <v>1631</v>
      </c>
      <c r="G193" t="s">
        <v>1055</v>
      </c>
      <c r="H193" t="s">
        <v>106</v>
      </c>
      <c r="I193" s="77">
        <v>1630.37</v>
      </c>
      <c r="J193" s="77">
        <v>1428.9996000000003</v>
      </c>
      <c r="K193" s="77">
        <v>0</v>
      </c>
      <c r="L193" s="77">
        <v>89.673928016523504</v>
      </c>
      <c r="M193" s="78">
        <v>1E-4</v>
      </c>
      <c r="N193" s="78">
        <v>8.0000000000000004E-4</v>
      </c>
      <c r="O193" s="78">
        <v>1E-4</v>
      </c>
    </row>
    <row r="194" spans="2:15">
      <c r="B194" t="s">
        <v>1632</v>
      </c>
      <c r="C194" t="s">
        <v>1633</v>
      </c>
      <c r="D194" t="s">
        <v>1612</v>
      </c>
      <c r="E194" t="s">
        <v>904</v>
      </c>
      <c r="F194" t="s">
        <v>1634</v>
      </c>
      <c r="G194" t="s">
        <v>1635</v>
      </c>
      <c r="H194" t="s">
        <v>106</v>
      </c>
      <c r="I194" s="77">
        <v>1212.1500000000001</v>
      </c>
      <c r="J194" s="77">
        <v>3884</v>
      </c>
      <c r="K194" s="77">
        <v>0</v>
      </c>
      <c r="L194" s="77">
        <v>181.21055819399999</v>
      </c>
      <c r="M194" s="78">
        <v>0</v>
      </c>
      <c r="N194" s="78">
        <v>1.6000000000000001E-3</v>
      </c>
      <c r="O194" s="78">
        <v>1E-4</v>
      </c>
    </row>
    <row r="195" spans="2:15">
      <c r="B195" t="s">
        <v>1636</v>
      </c>
      <c r="C195" t="s">
        <v>1637</v>
      </c>
      <c r="D195" t="s">
        <v>1616</v>
      </c>
      <c r="E195" t="s">
        <v>904</v>
      </c>
      <c r="F195" t="s">
        <v>1638</v>
      </c>
      <c r="G195" t="s">
        <v>1639</v>
      </c>
      <c r="H195" t="s">
        <v>106</v>
      </c>
      <c r="I195" s="77">
        <v>1151.43</v>
      </c>
      <c r="J195" s="77">
        <v>13074</v>
      </c>
      <c r="K195" s="77">
        <v>0</v>
      </c>
      <c r="L195" s="77">
        <v>579.42060111180001</v>
      </c>
      <c r="M195" s="78">
        <v>0</v>
      </c>
      <c r="N195" s="78">
        <v>5.1000000000000004E-3</v>
      </c>
      <c r="O195" s="78">
        <v>4.0000000000000002E-4</v>
      </c>
    </row>
    <row r="196" spans="2:15">
      <c r="B196" t="s">
        <v>1640</v>
      </c>
      <c r="C196" t="s">
        <v>1641</v>
      </c>
      <c r="D196" t="s">
        <v>1616</v>
      </c>
      <c r="E196" t="s">
        <v>904</v>
      </c>
      <c r="F196" t="s">
        <v>1306</v>
      </c>
      <c r="G196" t="s">
        <v>1639</v>
      </c>
      <c r="H196" t="s">
        <v>106</v>
      </c>
      <c r="I196" s="77">
        <v>2836.66</v>
      </c>
      <c r="J196" s="77">
        <v>6371</v>
      </c>
      <c r="K196" s="77">
        <v>0</v>
      </c>
      <c r="L196" s="77">
        <v>695.60516950140004</v>
      </c>
      <c r="M196" s="78">
        <v>1E-4</v>
      </c>
      <c r="N196" s="78">
        <v>6.1000000000000004E-3</v>
      </c>
      <c r="O196" s="78">
        <v>5.0000000000000001E-4</v>
      </c>
    </row>
    <row r="197" spans="2:15">
      <c r="B197" t="s">
        <v>1642</v>
      </c>
      <c r="C197" t="s">
        <v>1643</v>
      </c>
      <c r="D197" t="s">
        <v>1616</v>
      </c>
      <c r="E197" t="s">
        <v>904</v>
      </c>
      <c r="F197" t="s">
        <v>1644</v>
      </c>
      <c r="G197" t="s">
        <v>1013</v>
      </c>
      <c r="H197" t="s">
        <v>106</v>
      </c>
      <c r="I197" s="77">
        <v>965.81</v>
      </c>
      <c r="J197" s="77">
        <v>2533</v>
      </c>
      <c r="K197" s="77">
        <v>0</v>
      </c>
      <c r="L197" s="77">
        <v>94.161810137700002</v>
      </c>
      <c r="M197" s="78">
        <v>0</v>
      </c>
      <c r="N197" s="78">
        <v>8.0000000000000004E-4</v>
      </c>
      <c r="O197" s="78">
        <v>1E-4</v>
      </c>
    </row>
    <row r="198" spans="2:15">
      <c r="B198" t="s">
        <v>1645</v>
      </c>
      <c r="C198" t="s">
        <v>1646</v>
      </c>
      <c r="D198" t="s">
        <v>1616</v>
      </c>
      <c r="E198" t="s">
        <v>904</v>
      </c>
      <c r="F198" t="s">
        <v>1647</v>
      </c>
      <c r="G198" t="s">
        <v>1013</v>
      </c>
      <c r="H198" t="s">
        <v>106</v>
      </c>
      <c r="I198" s="77">
        <v>249.14</v>
      </c>
      <c r="J198" s="77">
        <v>15887</v>
      </c>
      <c r="K198" s="77">
        <v>0</v>
      </c>
      <c r="L198" s="77">
        <v>152.34677555819999</v>
      </c>
      <c r="M198" s="78">
        <v>0</v>
      </c>
      <c r="N198" s="78">
        <v>1.2999999999999999E-3</v>
      </c>
      <c r="O198" s="78">
        <v>1E-4</v>
      </c>
    </row>
    <row r="199" spans="2:15">
      <c r="B199" t="s">
        <v>1648</v>
      </c>
      <c r="C199" t="s">
        <v>1649</v>
      </c>
      <c r="D199" t="s">
        <v>1612</v>
      </c>
      <c r="E199" t="s">
        <v>904</v>
      </c>
      <c r="F199" t="s">
        <v>1650</v>
      </c>
      <c r="G199" t="s">
        <v>1013</v>
      </c>
      <c r="H199" t="s">
        <v>106</v>
      </c>
      <c r="I199" s="77">
        <v>1857.32</v>
      </c>
      <c r="J199" s="77">
        <v>451</v>
      </c>
      <c r="K199" s="77">
        <v>0</v>
      </c>
      <c r="L199" s="77">
        <v>32.241199306799999</v>
      </c>
      <c r="M199" s="78">
        <v>0</v>
      </c>
      <c r="N199" s="78">
        <v>2.9999999999999997E-4</v>
      </c>
      <c r="O199" s="78">
        <v>0</v>
      </c>
    </row>
    <row r="200" spans="2:15">
      <c r="B200" t="s">
        <v>1651</v>
      </c>
      <c r="C200" t="s">
        <v>1652</v>
      </c>
      <c r="D200" t="s">
        <v>1612</v>
      </c>
      <c r="E200" t="s">
        <v>904</v>
      </c>
      <c r="F200" t="s">
        <v>1653</v>
      </c>
      <c r="G200" t="s">
        <v>1013</v>
      </c>
      <c r="H200" t="s">
        <v>106</v>
      </c>
      <c r="I200" s="77">
        <v>3990.9</v>
      </c>
      <c r="J200" s="77">
        <v>578</v>
      </c>
      <c r="K200" s="77">
        <v>0</v>
      </c>
      <c r="L200" s="77">
        <v>88.786430297999999</v>
      </c>
      <c r="M200" s="78">
        <v>1E-4</v>
      </c>
      <c r="N200" s="78">
        <v>8.0000000000000004E-4</v>
      </c>
      <c r="O200" s="78">
        <v>1E-4</v>
      </c>
    </row>
    <row r="201" spans="2:15">
      <c r="B201" t="s">
        <v>1654</v>
      </c>
      <c r="C201" t="s">
        <v>1655</v>
      </c>
      <c r="D201" t="s">
        <v>1616</v>
      </c>
      <c r="E201" t="s">
        <v>904</v>
      </c>
      <c r="F201" t="s">
        <v>1656</v>
      </c>
      <c r="G201" t="s">
        <v>1013</v>
      </c>
      <c r="H201" t="s">
        <v>120</v>
      </c>
      <c r="I201" s="77">
        <v>33447.199999999997</v>
      </c>
      <c r="J201" s="77">
        <v>3.7</v>
      </c>
      <c r="K201" s="77">
        <v>0</v>
      </c>
      <c r="L201" s="77">
        <v>3.0465917275200001</v>
      </c>
      <c r="M201" s="78">
        <v>1E-4</v>
      </c>
      <c r="N201" s="78">
        <v>0</v>
      </c>
      <c r="O201" s="78">
        <v>0</v>
      </c>
    </row>
    <row r="202" spans="2:15">
      <c r="B202" t="s">
        <v>1657</v>
      </c>
      <c r="C202" t="s">
        <v>1658</v>
      </c>
      <c r="D202" t="s">
        <v>1616</v>
      </c>
      <c r="E202" t="s">
        <v>904</v>
      </c>
      <c r="F202" t="s">
        <v>1659</v>
      </c>
      <c r="G202" t="s">
        <v>1013</v>
      </c>
      <c r="H202" t="s">
        <v>106</v>
      </c>
      <c r="I202" s="77">
        <v>545.72</v>
      </c>
      <c r="J202" s="77">
        <v>2314.9998999999989</v>
      </c>
      <c r="K202" s="77">
        <v>0</v>
      </c>
      <c r="L202" s="77">
        <v>48.626023781523699</v>
      </c>
      <c r="M202" s="78">
        <v>0</v>
      </c>
      <c r="N202" s="78">
        <v>4.0000000000000002E-4</v>
      </c>
      <c r="O202" s="78">
        <v>0</v>
      </c>
    </row>
    <row r="203" spans="2:15">
      <c r="B203" t="s">
        <v>1660</v>
      </c>
      <c r="C203" t="s">
        <v>1661</v>
      </c>
      <c r="D203" t="s">
        <v>1616</v>
      </c>
      <c r="E203" t="s">
        <v>904</v>
      </c>
      <c r="F203" t="s">
        <v>1662</v>
      </c>
      <c r="G203" t="s">
        <v>1013</v>
      </c>
      <c r="H203" t="s">
        <v>106</v>
      </c>
      <c r="I203" s="77">
        <v>633.82000000000005</v>
      </c>
      <c r="J203" s="77">
        <v>9109</v>
      </c>
      <c r="K203" s="77">
        <v>0</v>
      </c>
      <c r="L203" s="77">
        <v>222.22072096619999</v>
      </c>
      <c r="M203" s="78">
        <v>0</v>
      </c>
      <c r="N203" s="78">
        <v>2E-3</v>
      </c>
      <c r="O203" s="78">
        <v>2.0000000000000001E-4</v>
      </c>
    </row>
    <row r="204" spans="2:15">
      <c r="B204" t="s">
        <v>1663</v>
      </c>
      <c r="C204" t="s">
        <v>1664</v>
      </c>
      <c r="D204" t="s">
        <v>1616</v>
      </c>
      <c r="E204" t="s">
        <v>904</v>
      </c>
      <c r="F204" t="s">
        <v>1665</v>
      </c>
      <c r="G204" t="s">
        <v>1013</v>
      </c>
      <c r="H204" t="s">
        <v>106</v>
      </c>
      <c r="I204" s="77">
        <v>236.39</v>
      </c>
      <c r="J204" s="77">
        <v>16354</v>
      </c>
      <c r="K204" s="77">
        <v>0</v>
      </c>
      <c r="L204" s="77">
        <v>148.7993400894</v>
      </c>
      <c r="M204" s="78">
        <v>0</v>
      </c>
      <c r="N204" s="78">
        <v>1.2999999999999999E-3</v>
      </c>
      <c r="O204" s="78">
        <v>1E-4</v>
      </c>
    </row>
    <row r="205" spans="2:15">
      <c r="B205" t="s">
        <v>1666</v>
      </c>
      <c r="C205" t="s">
        <v>1667</v>
      </c>
      <c r="D205" t="s">
        <v>1616</v>
      </c>
      <c r="E205" t="s">
        <v>904</v>
      </c>
      <c r="F205" t="s">
        <v>1668</v>
      </c>
      <c r="G205" t="s">
        <v>1013</v>
      </c>
      <c r="H205" t="s">
        <v>106</v>
      </c>
      <c r="I205" s="77">
        <v>226.33</v>
      </c>
      <c r="J205" s="77">
        <v>13399</v>
      </c>
      <c r="K205" s="77">
        <v>0</v>
      </c>
      <c r="L205" s="77">
        <v>116.7246073383</v>
      </c>
      <c r="M205" s="78">
        <v>0</v>
      </c>
      <c r="N205" s="78">
        <v>1E-3</v>
      </c>
      <c r="O205" s="78">
        <v>1E-4</v>
      </c>
    </row>
    <row r="206" spans="2:15">
      <c r="B206" t="s">
        <v>1669</v>
      </c>
      <c r="C206" t="s">
        <v>1670</v>
      </c>
      <c r="D206" t="s">
        <v>1616</v>
      </c>
      <c r="E206" t="s">
        <v>904</v>
      </c>
      <c r="F206" t="s">
        <v>1671</v>
      </c>
      <c r="G206" t="s">
        <v>1672</v>
      </c>
      <c r="H206" t="s">
        <v>106</v>
      </c>
      <c r="I206" s="77">
        <v>3520.76</v>
      </c>
      <c r="J206" s="77">
        <v>210</v>
      </c>
      <c r="K206" s="77">
        <v>0</v>
      </c>
      <c r="L206" s="77">
        <v>28.457951004000002</v>
      </c>
      <c r="M206" s="78">
        <v>1E-4</v>
      </c>
      <c r="N206" s="78">
        <v>2.9999999999999997E-4</v>
      </c>
      <c r="O206" s="78">
        <v>0</v>
      </c>
    </row>
    <row r="207" spans="2:15">
      <c r="B207" t="s">
        <v>1673</v>
      </c>
      <c r="C207" t="s">
        <v>1674</v>
      </c>
      <c r="D207" t="s">
        <v>1616</v>
      </c>
      <c r="E207" t="s">
        <v>904</v>
      </c>
      <c r="F207" t="s">
        <v>1675</v>
      </c>
      <c r="G207" t="s">
        <v>1672</v>
      </c>
      <c r="H207" t="s">
        <v>106</v>
      </c>
      <c r="I207" s="77">
        <v>10549.7</v>
      </c>
      <c r="J207" s="77">
        <v>191</v>
      </c>
      <c r="K207" s="77">
        <v>0</v>
      </c>
      <c r="L207" s="77">
        <v>77.557069022999997</v>
      </c>
      <c r="M207" s="78">
        <v>1E-4</v>
      </c>
      <c r="N207" s="78">
        <v>6.9999999999999999E-4</v>
      </c>
      <c r="O207" s="78">
        <v>1E-4</v>
      </c>
    </row>
    <row r="208" spans="2:15">
      <c r="B208" t="s">
        <v>1676</v>
      </c>
      <c r="C208" t="s">
        <v>1677</v>
      </c>
      <c r="D208" t="s">
        <v>1616</v>
      </c>
      <c r="E208" t="s">
        <v>904</v>
      </c>
      <c r="F208" t="s">
        <v>1678</v>
      </c>
      <c r="G208" t="s">
        <v>1672</v>
      </c>
      <c r="H208" t="s">
        <v>106</v>
      </c>
      <c r="I208" s="77">
        <v>2335.2199999999998</v>
      </c>
      <c r="J208" s="77">
        <v>1321</v>
      </c>
      <c r="K208" s="77">
        <v>0</v>
      </c>
      <c r="L208" s="77">
        <v>118.7349381138</v>
      </c>
      <c r="M208" s="78">
        <v>0</v>
      </c>
      <c r="N208" s="78">
        <v>1E-3</v>
      </c>
      <c r="O208" s="78">
        <v>1E-4</v>
      </c>
    </row>
    <row r="209" spans="2:15">
      <c r="B209" t="s">
        <v>1679</v>
      </c>
      <c r="C209" t="s">
        <v>1680</v>
      </c>
      <c r="D209" t="s">
        <v>1612</v>
      </c>
      <c r="E209" t="s">
        <v>904</v>
      </c>
      <c r="F209" t="s">
        <v>1681</v>
      </c>
      <c r="G209" t="s">
        <v>1682</v>
      </c>
      <c r="H209" t="s">
        <v>106</v>
      </c>
      <c r="I209" s="77">
        <v>2791.46</v>
      </c>
      <c r="J209" s="77">
        <v>1033</v>
      </c>
      <c r="K209" s="77">
        <v>0</v>
      </c>
      <c r="L209" s="77">
        <v>110.9889241482</v>
      </c>
      <c r="M209" s="78">
        <v>0</v>
      </c>
      <c r="N209" s="78">
        <v>1E-3</v>
      </c>
      <c r="O209" s="78">
        <v>1E-4</v>
      </c>
    </row>
    <row r="210" spans="2:15">
      <c r="B210" t="s">
        <v>1683</v>
      </c>
      <c r="C210" t="s">
        <v>1684</v>
      </c>
      <c r="D210" t="s">
        <v>1616</v>
      </c>
      <c r="E210" t="s">
        <v>904</v>
      </c>
      <c r="F210" t="s">
        <v>898</v>
      </c>
      <c r="G210" t="s">
        <v>705</v>
      </c>
      <c r="H210" t="s">
        <v>106</v>
      </c>
      <c r="I210" s="77">
        <v>17.600000000000001</v>
      </c>
      <c r="J210" s="77">
        <v>19792</v>
      </c>
      <c r="K210" s="77">
        <v>0</v>
      </c>
      <c r="L210" s="77">
        <v>13.407575808000001</v>
      </c>
      <c r="M210" s="78">
        <v>0</v>
      </c>
      <c r="N210" s="78">
        <v>1E-4</v>
      </c>
      <c r="O210" s="78">
        <v>0</v>
      </c>
    </row>
    <row r="211" spans="2:15">
      <c r="B211" t="s">
        <v>1685</v>
      </c>
      <c r="C211" t="s">
        <v>1686</v>
      </c>
      <c r="D211" t="s">
        <v>1616</v>
      </c>
      <c r="E211" t="s">
        <v>904</v>
      </c>
      <c r="F211" t="s">
        <v>1194</v>
      </c>
      <c r="G211" t="s">
        <v>1195</v>
      </c>
      <c r="H211" t="s">
        <v>106</v>
      </c>
      <c r="I211" s="77">
        <v>3253.7</v>
      </c>
      <c r="J211" s="77">
        <v>2471</v>
      </c>
      <c r="K211" s="77">
        <v>0</v>
      </c>
      <c r="L211" s="77">
        <v>309.45547002299998</v>
      </c>
      <c r="M211" s="78">
        <v>0</v>
      </c>
      <c r="N211" s="78">
        <v>2.7000000000000001E-3</v>
      </c>
      <c r="O211" s="78">
        <v>2.0000000000000001E-4</v>
      </c>
    </row>
    <row r="212" spans="2:15">
      <c r="B212" t="s">
        <v>1687</v>
      </c>
      <c r="C212" t="s">
        <v>1688</v>
      </c>
      <c r="D212" t="s">
        <v>1616</v>
      </c>
      <c r="E212" t="s">
        <v>904</v>
      </c>
      <c r="F212" t="s">
        <v>1198</v>
      </c>
      <c r="G212" t="s">
        <v>1195</v>
      </c>
      <c r="H212" t="s">
        <v>106</v>
      </c>
      <c r="I212" s="77">
        <v>2607.08</v>
      </c>
      <c r="J212" s="77">
        <v>11077</v>
      </c>
      <c r="K212" s="77">
        <v>0</v>
      </c>
      <c r="L212" s="77">
        <v>1111.5382824083999</v>
      </c>
      <c r="M212" s="78">
        <v>1E-4</v>
      </c>
      <c r="N212" s="78">
        <v>9.7999999999999997E-3</v>
      </c>
      <c r="O212" s="78">
        <v>8.0000000000000004E-4</v>
      </c>
    </row>
    <row r="213" spans="2:15">
      <c r="B213" t="s">
        <v>1689</v>
      </c>
      <c r="C213" t="s">
        <v>1690</v>
      </c>
      <c r="D213" t="s">
        <v>1616</v>
      </c>
      <c r="E213" t="s">
        <v>904</v>
      </c>
      <c r="F213" t="s">
        <v>1691</v>
      </c>
      <c r="G213" t="s">
        <v>773</v>
      </c>
      <c r="H213" t="s">
        <v>106</v>
      </c>
      <c r="I213" s="77">
        <v>6639.14</v>
      </c>
      <c r="J213" s="77">
        <v>613</v>
      </c>
      <c r="K213" s="77">
        <v>0</v>
      </c>
      <c r="L213" s="77">
        <v>156.64632564179999</v>
      </c>
      <c r="M213" s="78">
        <v>0</v>
      </c>
      <c r="N213" s="78">
        <v>1.4E-3</v>
      </c>
      <c r="O213" s="78">
        <v>1E-4</v>
      </c>
    </row>
    <row r="214" spans="2:15">
      <c r="B214" t="s">
        <v>1692</v>
      </c>
      <c r="C214" t="s">
        <v>1693</v>
      </c>
      <c r="D214" t="s">
        <v>1612</v>
      </c>
      <c r="E214" t="s">
        <v>904</v>
      </c>
      <c r="F214" t="s">
        <v>926</v>
      </c>
      <c r="G214" t="s">
        <v>927</v>
      </c>
      <c r="H214" t="s">
        <v>106</v>
      </c>
      <c r="I214" s="77">
        <v>67957.67</v>
      </c>
      <c r="J214" s="77">
        <v>1022</v>
      </c>
      <c r="K214" s="77">
        <v>0</v>
      </c>
      <c r="L214" s="77">
        <v>2673.2359141026</v>
      </c>
      <c r="M214" s="78">
        <v>1E-4</v>
      </c>
      <c r="N214" s="78">
        <v>2.35E-2</v>
      </c>
      <c r="O214" s="78">
        <v>2E-3</v>
      </c>
    </row>
    <row r="215" spans="2:15">
      <c r="B215" t="s">
        <v>1694</v>
      </c>
      <c r="C215" t="s">
        <v>1695</v>
      </c>
      <c r="D215" t="s">
        <v>1616</v>
      </c>
      <c r="E215" t="s">
        <v>904</v>
      </c>
      <c r="F215" t="s">
        <v>1696</v>
      </c>
      <c r="G215" t="s">
        <v>125</v>
      </c>
      <c r="H215" t="s">
        <v>106</v>
      </c>
      <c r="I215" s="77">
        <v>2431.15</v>
      </c>
      <c r="J215" s="77">
        <v>68.599999999999994</v>
      </c>
      <c r="K215" s="77">
        <v>0</v>
      </c>
      <c r="L215" s="77">
        <v>6.4192424960999999</v>
      </c>
      <c r="M215" s="78">
        <v>0</v>
      </c>
      <c r="N215" s="78">
        <v>1E-4</v>
      </c>
      <c r="O215" s="78">
        <v>0</v>
      </c>
    </row>
    <row r="216" spans="2:15">
      <c r="B216" t="s">
        <v>1697</v>
      </c>
      <c r="C216" t="s">
        <v>1698</v>
      </c>
      <c r="D216" t="s">
        <v>1616</v>
      </c>
      <c r="E216" t="s">
        <v>904</v>
      </c>
      <c r="F216" t="s">
        <v>1224</v>
      </c>
      <c r="G216" t="s">
        <v>129</v>
      </c>
      <c r="H216" t="s">
        <v>106</v>
      </c>
      <c r="I216" s="77">
        <v>2909.08</v>
      </c>
      <c r="J216" s="77">
        <v>16780</v>
      </c>
      <c r="K216" s="77">
        <v>0</v>
      </c>
      <c r="L216" s="77">
        <v>1878.864808776</v>
      </c>
      <c r="M216" s="78">
        <v>0</v>
      </c>
      <c r="N216" s="78">
        <v>1.6500000000000001E-2</v>
      </c>
      <c r="O216" s="78">
        <v>1.4E-3</v>
      </c>
    </row>
    <row r="217" spans="2:15">
      <c r="B217" t="s">
        <v>1699</v>
      </c>
      <c r="C217" t="s">
        <v>1700</v>
      </c>
      <c r="D217" t="s">
        <v>1616</v>
      </c>
      <c r="E217" t="s">
        <v>904</v>
      </c>
      <c r="F217" t="s">
        <v>1401</v>
      </c>
      <c r="G217" t="s">
        <v>129</v>
      </c>
      <c r="H217" t="s">
        <v>106</v>
      </c>
      <c r="I217" s="77">
        <v>5127.83</v>
      </c>
      <c r="J217" s="77">
        <v>3067</v>
      </c>
      <c r="K217" s="77">
        <v>0</v>
      </c>
      <c r="L217" s="77">
        <v>605.33433193890005</v>
      </c>
      <c r="M217" s="78">
        <v>1E-4</v>
      </c>
      <c r="N217" s="78">
        <v>5.3E-3</v>
      </c>
      <c r="O217" s="78">
        <v>5.0000000000000001E-4</v>
      </c>
    </row>
    <row r="218" spans="2:15">
      <c r="B218" s="79" t="s">
        <v>315</v>
      </c>
      <c r="E218" s="16"/>
      <c r="F218" s="16"/>
      <c r="G218" s="16"/>
      <c r="I218" s="81">
        <v>152920.91</v>
      </c>
      <c r="K218" s="81">
        <v>19.731770000000001</v>
      </c>
      <c r="L218" s="81">
        <v>22204.729474207674</v>
      </c>
      <c r="N218" s="80">
        <v>0.1956</v>
      </c>
      <c r="O218" s="80">
        <v>1.67E-2</v>
      </c>
    </row>
    <row r="219" spans="2:15">
      <c r="B219" t="s">
        <v>1701</v>
      </c>
      <c r="C219" t="s">
        <v>1702</v>
      </c>
      <c r="D219" t="s">
        <v>1616</v>
      </c>
      <c r="E219" t="s">
        <v>904</v>
      </c>
      <c r="F219"/>
      <c r="G219" t="s">
        <v>975</v>
      </c>
      <c r="H219" t="s">
        <v>106</v>
      </c>
      <c r="I219" s="77">
        <v>266.35000000000002</v>
      </c>
      <c r="J219" s="77">
        <v>24638</v>
      </c>
      <c r="K219" s="77">
        <v>0</v>
      </c>
      <c r="L219" s="77">
        <v>252.58413173700001</v>
      </c>
      <c r="M219" s="78">
        <v>0</v>
      </c>
      <c r="N219" s="78">
        <v>2.2000000000000001E-3</v>
      </c>
      <c r="O219" s="78">
        <v>2.0000000000000001E-4</v>
      </c>
    </row>
    <row r="220" spans="2:15">
      <c r="B220" t="s">
        <v>1703</v>
      </c>
      <c r="C220" t="s">
        <v>1704</v>
      </c>
      <c r="D220" t="s">
        <v>1612</v>
      </c>
      <c r="E220" t="s">
        <v>904</v>
      </c>
      <c r="F220"/>
      <c r="G220" t="s">
        <v>955</v>
      </c>
      <c r="H220" t="s">
        <v>106</v>
      </c>
      <c r="I220" s="77">
        <v>4474.68</v>
      </c>
      <c r="J220" s="77">
        <v>2756</v>
      </c>
      <c r="K220" s="77">
        <v>4.1066799999999999</v>
      </c>
      <c r="L220" s="77">
        <v>478.77375389920002</v>
      </c>
      <c r="M220" s="78">
        <v>0</v>
      </c>
      <c r="N220" s="78">
        <v>4.1999999999999997E-3</v>
      </c>
      <c r="O220" s="78">
        <v>4.0000000000000002E-4</v>
      </c>
    </row>
    <row r="221" spans="2:15">
      <c r="B221" t="s">
        <v>1705</v>
      </c>
      <c r="C221" t="s">
        <v>1706</v>
      </c>
      <c r="D221" t="s">
        <v>1612</v>
      </c>
      <c r="E221" t="s">
        <v>904</v>
      </c>
      <c r="F221"/>
      <c r="G221" t="s">
        <v>955</v>
      </c>
      <c r="H221" t="s">
        <v>106</v>
      </c>
      <c r="I221" s="77">
        <v>910.16</v>
      </c>
      <c r="J221" s="77">
        <v>14759</v>
      </c>
      <c r="K221" s="77">
        <v>0</v>
      </c>
      <c r="L221" s="77">
        <v>517.03814992560001</v>
      </c>
      <c r="M221" s="78">
        <v>0</v>
      </c>
      <c r="N221" s="78">
        <v>4.5999999999999999E-3</v>
      </c>
      <c r="O221" s="78">
        <v>4.0000000000000002E-4</v>
      </c>
    </row>
    <row r="222" spans="2:15">
      <c r="B222" t="s">
        <v>1707</v>
      </c>
      <c r="C222" t="s">
        <v>1708</v>
      </c>
      <c r="D222" t="s">
        <v>1612</v>
      </c>
      <c r="E222" t="s">
        <v>904</v>
      </c>
      <c r="F222"/>
      <c r="G222" t="s">
        <v>967</v>
      </c>
      <c r="H222" t="s">
        <v>106</v>
      </c>
      <c r="I222" s="77">
        <v>967.99</v>
      </c>
      <c r="J222" s="77">
        <v>12082</v>
      </c>
      <c r="K222" s="77">
        <v>0</v>
      </c>
      <c r="L222" s="77">
        <v>450.15037187820002</v>
      </c>
      <c r="M222" s="78">
        <v>0</v>
      </c>
      <c r="N222" s="78">
        <v>4.0000000000000001E-3</v>
      </c>
      <c r="O222" s="78">
        <v>2.9999999999999997E-4</v>
      </c>
    </row>
    <row r="223" spans="2:15">
      <c r="B223" t="s">
        <v>1709</v>
      </c>
      <c r="C223" t="s">
        <v>1710</v>
      </c>
      <c r="D223" t="s">
        <v>123</v>
      </c>
      <c r="E223" t="s">
        <v>904</v>
      </c>
      <c r="F223"/>
      <c r="G223" t="s">
        <v>967</v>
      </c>
      <c r="H223" t="s">
        <v>110</v>
      </c>
      <c r="I223" s="77">
        <v>856.57</v>
      </c>
      <c r="J223" s="77">
        <v>12674</v>
      </c>
      <c r="K223" s="77">
        <v>0</v>
      </c>
      <c r="L223" s="77">
        <v>440.48902390350003</v>
      </c>
      <c r="M223" s="78">
        <v>0</v>
      </c>
      <c r="N223" s="78">
        <v>3.8999999999999998E-3</v>
      </c>
      <c r="O223" s="78">
        <v>2.9999999999999997E-4</v>
      </c>
    </row>
    <row r="224" spans="2:15">
      <c r="B224" t="s">
        <v>1711</v>
      </c>
      <c r="C224" t="s">
        <v>1712</v>
      </c>
      <c r="D224" t="s">
        <v>1612</v>
      </c>
      <c r="E224" t="s">
        <v>904</v>
      </c>
      <c r="F224"/>
      <c r="G224" t="s">
        <v>967</v>
      </c>
      <c r="H224" t="s">
        <v>106</v>
      </c>
      <c r="I224" s="77">
        <v>904.07</v>
      </c>
      <c r="J224" s="77">
        <v>19043</v>
      </c>
      <c r="K224" s="77">
        <v>0</v>
      </c>
      <c r="L224" s="77">
        <v>662.65173083490004</v>
      </c>
      <c r="M224" s="78">
        <v>0</v>
      </c>
      <c r="N224" s="78">
        <v>5.7999999999999996E-3</v>
      </c>
      <c r="O224" s="78">
        <v>5.0000000000000001E-4</v>
      </c>
    </row>
    <row r="225" spans="2:15">
      <c r="B225" t="s">
        <v>1713</v>
      </c>
      <c r="C225" t="s">
        <v>1714</v>
      </c>
      <c r="D225" t="s">
        <v>123</v>
      </c>
      <c r="E225" t="s">
        <v>904</v>
      </c>
      <c r="F225"/>
      <c r="G225" t="s">
        <v>967</v>
      </c>
      <c r="H225" t="s">
        <v>110</v>
      </c>
      <c r="I225" s="77">
        <v>928.42</v>
      </c>
      <c r="J225" s="77">
        <v>9100</v>
      </c>
      <c r="K225" s="77">
        <v>0</v>
      </c>
      <c r="L225" s="77">
        <v>342.80283765000001</v>
      </c>
      <c r="M225" s="78">
        <v>0</v>
      </c>
      <c r="N225" s="78">
        <v>3.0000000000000001E-3</v>
      </c>
      <c r="O225" s="78">
        <v>2.9999999999999997E-4</v>
      </c>
    </row>
    <row r="226" spans="2:15">
      <c r="B226" t="s">
        <v>1715</v>
      </c>
      <c r="C226" t="s">
        <v>1716</v>
      </c>
      <c r="D226" t="s">
        <v>123</v>
      </c>
      <c r="E226" t="s">
        <v>904</v>
      </c>
      <c r="F226"/>
      <c r="G226" t="s">
        <v>967</v>
      </c>
      <c r="H226" t="s">
        <v>110</v>
      </c>
      <c r="I226" s="77">
        <v>1811.18</v>
      </c>
      <c r="J226" s="77">
        <v>10522</v>
      </c>
      <c r="K226" s="77">
        <v>0</v>
      </c>
      <c r="L226" s="77">
        <v>773.24734907699997</v>
      </c>
      <c r="M226" s="78">
        <v>0</v>
      </c>
      <c r="N226" s="78">
        <v>6.7999999999999996E-3</v>
      </c>
      <c r="O226" s="78">
        <v>5.9999999999999995E-4</v>
      </c>
    </row>
    <row r="227" spans="2:15">
      <c r="B227" t="s">
        <v>1717</v>
      </c>
      <c r="C227" t="s">
        <v>1718</v>
      </c>
      <c r="D227" t="s">
        <v>123</v>
      </c>
      <c r="E227" t="s">
        <v>904</v>
      </c>
      <c r="F227"/>
      <c r="G227" t="s">
        <v>1016</v>
      </c>
      <c r="H227" t="s">
        <v>198</v>
      </c>
      <c r="I227" s="77">
        <v>374.41</v>
      </c>
      <c r="J227" s="77">
        <v>10990</v>
      </c>
      <c r="K227" s="77">
        <v>0</v>
      </c>
      <c r="L227" s="77">
        <v>172.4251502736</v>
      </c>
      <c r="M227" s="78">
        <v>0</v>
      </c>
      <c r="N227" s="78">
        <v>1.5E-3</v>
      </c>
      <c r="O227" s="78">
        <v>1E-4</v>
      </c>
    </row>
    <row r="228" spans="2:15">
      <c r="B228" t="s">
        <v>1719</v>
      </c>
      <c r="C228" t="s">
        <v>1720</v>
      </c>
      <c r="D228" t="s">
        <v>1612</v>
      </c>
      <c r="E228" t="s">
        <v>904</v>
      </c>
      <c r="F228"/>
      <c r="G228" t="s">
        <v>1016</v>
      </c>
      <c r="H228" t="s">
        <v>106</v>
      </c>
      <c r="I228" s="77">
        <v>471.82</v>
      </c>
      <c r="J228" s="77">
        <v>10892</v>
      </c>
      <c r="K228" s="77">
        <v>0</v>
      </c>
      <c r="L228" s="77">
        <v>197.80255180559999</v>
      </c>
      <c r="M228" s="78">
        <v>0</v>
      </c>
      <c r="N228" s="78">
        <v>1.6999999999999999E-3</v>
      </c>
      <c r="O228" s="78">
        <v>1E-4</v>
      </c>
    </row>
    <row r="229" spans="2:15">
      <c r="B229" t="s">
        <v>1721</v>
      </c>
      <c r="C229" t="s">
        <v>1722</v>
      </c>
      <c r="D229" t="s">
        <v>1616</v>
      </c>
      <c r="E229" t="s">
        <v>904</v>
      </c>
      <c r="F229"/>
      <c r="G229" t="s">
        <v>1016</v>
      </c>
      <c r="H229" t="s">
        <v>106</v>
      </c>
      <c r="I229" s="77">
        <v>456.6</v>
      </c>
      <c r="J229" s="77">
        <v>11420</v>
      </c>
      <c r="K229" s="77">
        <v>0</v>
      </c>
      <c r="L229" s="77">
        <v>200.70117827999999</v>
      </c>
      <c r="M229" s="78">
        <v>0</v>
      </c>
      <c r="N229" s="78">
        <v>1.8E-3</v>
      </c>
      <c r="O229" s="78">
        <v>2.0000000000000001E-4</v>
      </c>
    </row>
    <row r="230" spans="2:15">
      <c r="B230" t="s">
        <v>1723</v>
      </c>
      <c r="C230" t="s">
        <v>1724</v>
      </c>
      <c r="D230" t="s">
        <v>123</v>
      </c>
      <c r="E230" t="s">
        <v>904</v>
      </c>
      <c r="F230"/>
      <c r="G230" t="s">
        <v>1016</v>
      </c>
      <c r="H230" t="s">
        <v>110</v>
      </c>
      <c r="I230" s="77">
        <v>124.8</v>
      </c>
      <c r="J230" s="77">
        <v>70600</v>
      </c>
      <c r="K230" s="77">
        <v>0</v>
      </c>
      <c r="L230" s="77">
        <v>357.50145600000002</v>
      </c>
      <c r="M230" s="78">
        <v>0</v>
      </c>
      <c r="N230" s="78">
        <v>3.0999999999999999E-3</v>
      </c>
      <c r="O230" s="78">
        <v>2.9999999999999997E-4</v>
      </c>
    </row>
    <row r="231" spans="2:15">
      <c r="B231" t="s">
        <v>1725</v>
      </c>
      <c r="C231" t="s">
        <v>1726</v>
      </c>
      <c r="D231" t="s">
        <v>1616</v>
      </c>
      <c r="E231" t="s">
        <v>904</v>
      </c>
      <c r="F231"/>
      <c r="G231" t="s">
        <v>980</v>
      </c>
      <c r="H231" t="s">
        <v>106</v>
      </c>
      <c r="I231" s="77">
        <v>0.21</v>
      </c>
      <c r="J231" s="77">
        <v>54242574.75</v>
      </c>
      <c r="K231" s="77">
        <v>0</v>
      </c>
      <c r="L231" s="77">
        <v>438.43730744677498</v>
      </c>
      <c r="M231" s="78">
        <v>0</v>
      </c>
      <c r="N231" s="78">
        <v>3.8999999999999998E-3</v>
      </c>
      <c r="O231" s="78">
        <v>2.9999999999999997E-4</v>
      </c>
    </row>
    <row r="232" spans="2:15">
      <c r="B232" t="s">
        <v>1727</v>
      </c>
      <c r="C232" t="s">
        <v>1728</v>
      </c>
      <c r="D232" t="s">
        <v>1612</v>
      </c>
      <c r="E232" t="s">
        <v>904</v>
      </c>
      <c r="F232"/>
      <c r="G232" t="s">
        <v>980</v>
      </c>
      <c r="H232" t="s">
        <v>106</v>
      </c>
      <c r="I232" s="77">
        <v>109.58</v>
      </c>
      <c r="J232" s="77">
        <v>64524</v>
      </c>
      <c r="K232" s="77">
        <v>0</v>
      </c>
      <c r="L232" s="77">
        <v>272.14508152079998</v>
      </c>
      <c r="M232" s="78">
        <v>0</v>
      </c>
      <c r="N232" s="78">
        <v>2.3999999999999998E-3</v>
      </c>
      <c r="O232" s="78">
        <v>2.0000000000000001E-4</v>
      </c>
    </row>
    <row r="233" spans="2:15">
      <c r="B233" t="s">
        <v>1729</v>
      </c>
      <c r="C233" t="s">
        <v>1730</v>
      </c>
      <c r="D233" t="s">
        <v>1616</v>
      </c>
      <c r="E233" t="s">
        <v>904</v>
      </c>
      <c r="F233"/>
      <c r="G233" t="s">
        <v>980</v>
      </c>
      <c r="H233" t="s">
        <v>106</v>
      </c>
      <c r="I233" s="77">
        <v>2514.83</v>
      </c>
      <c r="J233" s="77">
        <v>1066.6199999999999</v>
      </c>
      <c r="K233" s="77">
        <v>0</v>
      </c>
      <c r="L233" s="77">
        <v>103.244343342354</v>
      </c>
      <c r="M233" s="78">
        <v>2.0000000000000001E-4</v>
      </c>
      <c r="N233" s="78">
        <v>8.9999999999999998E-4</v>
      </c>
      <c r="O233" s="78">
        <v>1E-4</v>
      </c>
    </row>
    <row r="234" spans="2:15">
      <c r="B234" t="s">
        <v>1731</v>
      </c>
      <c r="C234" t="s">
        <v>1732</v>
      </c>
      <c r="D234" t="s">
        <v>1612</v>
      </c>
      <c r="E234" t="s">
        <v>904</v>
      </c>
      <c r="F234"/>
      <c r="G234" t="s">
        <v>980</v>
      </c>
      <c r="H234" t="s">
        <v>106</v>
      </c>
      <c r="I234" s="77">
        <v>444.42</v>
      </c>
      <c r="J234" s="77">
        <v>32520</v>
      </c>
      <c r="K234" s="77">
        <v>0</v>
      </c>
      <c r="L234" s="77">
        <v>556.27820301600002</v>
      </c>
      <c r="M234" s="78">
        <v>0</v>
      </c>
      <c r="N234" s="78">
        <v>4.8999999999999998E-3</v>
      </c>
      <c r="O234" s="78">
        <v>4.0000000000000002E-4</v>
      </c>
    </row>
    <row r="235" spans="2:15">
      <c r="B235" t="s">
        <v>1733</v>
      </c>
      <c r="C235" t="s">
        <v>1734</v>
      </c>
      <c r="D235" t="s">
        <v>1612</v>
      </c>
      <c r="E235" t="s">
        <v>904</v>
      </c>
      <c r="F235"/>
      <c r="G235" t="s">
        <v>980</v>
      </c>
      <c r="H235" t="s">
        <v>106</v>
      </c>
      <c r="I235" s="77">
        <v>1388.58</v>
      </c>
      <c r="J235" s="77">
        <v>8219</v>
      </c>
      <c r="K235" s="77">
        <v>0</v>
      </c>
      <c r="L235" s="77">
        <v>439.27632487979997</v>
      </c>
      <c r="M235" s="78">
        <v>0</v>
      </c>
      <c r="N235" s="78">
        <v>3.8999999999999998E-3</v>
      </c>
      <c r="O235" s="78">
        <v>2.9999999999999997E-4</v>
      </c>
    </row>
    <row r="236" spans="2:15">
      <c r="B236" t="s">
        <v>1735</v>
      </c>
      <c r="C236" t="s">
        <v>1736</v>
      </c>
      <c r="D236" t="s">
        <v>1737</v>
      </c>
      <c r="E236" t="s">
        <v>904</v>
      </c>
      <c r="F236"/>
      <c r="G236" t="s">
        <v>922</v>
      </c>
      <c r="H236" t="s">
        <v>113</v>
      </c>
      <c r="I236" s="77">
        <v>9979.57</v>
      </c>
      <c r="J236" s="77">
        <v>1158</v>
      </c>
      <c r="K236" s="77">
        <v>11.448560000000001</v>
      </c>
      <c r="L236" s="77">
        <v>554.63130584618</v>
      </c>
      <c r="M236" s="78">
        <v>1E-4</v>
      </c>
      <c r="N236" s="78">
        <v>4.8999999999999998E-3</v>
      </c>
      <c r="O236" s="78">
        <v>4.0000000000000002E-4</v>
      </c>
    </row>
    <row r="237" spans="2:15">
      <c r="B237" t="s">
        <v>1738</v>
      </c>
      <c r="C237" t="s">
        <v>1739</v>
      </c>
      <c r="D237" t="s">
        <v>1616</v>
      </c>
      <c r="E237" t="s">
        <v>904</v>
      </c>
      <c r="F237"/>
      <c r="G237" t="s">
        <v>922</v>
      </c>
      <c r="H237" t="s">
        <v>106</v>
      </c>
      <c r="I237" s="77">
        <v>4100.9799999999996</v>
      </c>
      <c r="J237" s="77">
        <v>1552</v>
      </c>
      <c r="K237" s="77">
        <v>0</v>
      </c>
      <c r="L237" s="77">
        <v>244.97810975039999</v>
      </c>
      <c r="M237" s="78">
        <v>0</v>
      </c>
      <c r="N237" s="78">
        <v>2.2000000000000001E-3</v>
      </c>
      <c r="O237" s="78">
        <v>2.0000000000000001E-4</v>
      </c>
    </row>
    <row r="238" spans="2:15">
      <c r="B238" t="s">
        <v>1740</v>
      </c>
      <c r="C238" t="s">
        <v>1741</v>
      </c>
      <c r="D238" t="s">
        <v>1616</v>
      </c>
      <c r="E238" t="s">
        <v>904</v>
      </c>
      <c r="F238"/>
      <c r="G238" t="s">
        <v>1742</v>
      </c>
      <c r="H238" t="s">
        <v>106</v>
      </c>
      <c r="I238" s="77">
        <v>206.99</v>
      </c>
      <c r="J238" s="77">
        <v>56863</v>
      </c>
      <c r="K238" s="77">
        <v>0</v>
      </c>
      <c r="L238" s="77">
        <v>453.03008552130001</v>
      </c>
      <c r="M238" s="78">
        <v>0</v>
      </c>
      <c r="N238" s="78">
        <v>4.0000000000000001E-3</v>
      </c>
      <c r="O238" s="78">
        <v>2.9999999999999997E-4</v>
      </c>
    </row>
    <row r="239" spans="2:15">
      <c r="B239" t="s">
        <v>1743</v>
      </c>
      <c r="C239" t="s">
        <v>1744</v>
      </c>
      <c r="D239" t="s">
        <v>1616</v>
      </c>
      <c r="E239" t="s">
        <v>904</v>
      </c>
      <c r="F239"/>
      <c r="G239" t="s">
        <v>1058</v>
      </c>
      <c r="H239" t="s">
        <v>106</v>
      </c>
      <c r="I239" s="77">
        <v>5029.6499999999996</v>
      </c>
      <c r="J239" s="77">
        <v>191</v>
      </c>
      <c r="K239" s="77">
        <v>0</v>
      </c>
      <c r="L239" s="77">
        <v>36.975924643500001</v>
      </c>
      <c r="M239" s="78">
        <v>0</v>
      </c>
      <c r="N239" s="78">
        <v>2.9999999999999997E-4</v>
      </c>
      <c r="O239" s="78">
        <v>0</v>
      </c>
    </row>
    <row r="240" spans="2:15">
      <c r="B240" t="s">
        <v>1745</v>
      </c>
      <c r="C240" t="s">
        <v>1746</v>
      </c>
      <c r="D240" t="s">
        <v>1616</v>
      </c>
      <c r="E240" t="s">
        <v>904</v>
      </c>
      <c r="F240"/>
      <c r="G240" t="s">
        <v>1047</v>
      </c>
      <c r="H240" t="s">
        <v>106</v>
      </c>
      <c r="I240" s="77">
        <v>2160.85</v>
      </c>
      <c r="J240" s="77">
        <v>13313</v>
      </c>
      <c r="K240" s="77">
        <v>0</v>
      </c>
      <c r="L240" s="77">
        <v>1107.2570739645</v>
      </c>
      <c r="M240" s="78">
        <v>0</v>
      </c>
      <c r="N240" s="78">
        <v>9.7999999999999997E-3</v>
      </c>
      <c r="O240" s="78">
        <v>8.0000000000000004E-4</v>
      </c>
    </row>
    <row r="241" spans="2:15">
      <c r="B241" t="s">
        <v>1747</v>
      </c>
      <c r="C241" t="s">
        <v>1748</v>
      </c>
      <c r="D241" t="s">
        <v>1612</v>
      </c>
      <c r="E241" t="s">
        <v>904</v>
      </c>
      <c r="F241"/>
      <c r="G241" t="s">
        <v>1047</v>
      </c>
      <c r="H241" t="s">
        <v>106</v>
      </c>
      <c r="I241" s="77">
        <v>8407.66</v>
      </c>
      <c r="J241" s="77">
        <v>380</v>
      </c>
      <c r="K241" s="77">
        <v>0</v>
      </c>
      <c r="L241" s="77">
        <v>122.972116692</v>
      </c>
      <c r="M241" s="78">
        <v>0</v>
      </c>
      <c r="N241" s="78">
        <v>1.1000000000000001E-3</v>
      </c>
      <c r="O241" s="78">
        <v>1E-4</v>
      </c>
    </row>
    <row r="242" spans="2:15">
      <c r="B242" t="s">
        <v>1749</v>
      </c>
      <c r="C242" t="s">
        <v>1750</v>
      </c>
      <c r="D242" t="s">
        <v>1616</v>
      </c>
      <c r="E242" t="s">
        <v>904</v>
      </c>
      <c r="F242"/>
      <c r="G242" t="s">
        <v>1047</v>
      </c>
      <c r="H242" t="s">
        <v>106</v>
      </c>
      <c r="I242" s="77">
        <v>861.45</v>
      </c>
      <c r="J242" s="77">
        <v>30396</v>
      </c>
      <c r="K242" s="77">
        <v>0</v>
      </c>
      <c r="L242" s="77">
        <v>1007.846570358</v>
      </c>
      <c r="M242" s="78">
        <v>0</v>
      </c>
      <c r="N242" s="78">
        <v>8.8999999999999999E-3</v>
      </c>
      <c r="O242" s="78">
        <v>8.0000000000000004E-4</v>
      </c>
    </row>
    <row r="243" spans="2:15">
      <c r="B243" t="s">
        <v>1751</v>
      </c>
      <c r="C243" t="s">
        <v>1752</v>
      </c>
      <c r="D243" t="s">
        <v>1616</v>
      </c>
      <c r="E243" t="s">
        <v>904</v>
      </c>
      <c r="F243"/>
      <c r="G243" t="s">
        <v>1047</v>
      </c>
      <c r="H243" t="s">
        <v>106</v>
      </c>
      <c r="I243" s="77">
        <v>176.55</v>
      </c>
      <c r="J243" s="77">
        <v>37636</v>
      </c>
      <c r="K243" s="77">
        <v>0</v>
      </c>
      <c r="L243" s="77">
        <v>255.752031942</v>
      </c>
      <c r="M243" s="78">
        <v>0</v>
      </c>
      <c r="N243" s="78">
        <v>2.3E-3</v>
      </c>
      <c r="O243" s="78">
        <v>2.0000000000000001E-4</v>
      </c>
    </row>
    <row r="244" spans="2:15">
      <c r="B244" t="s">
        <v>1753</v>
      </c>
      <c r="C244" t="s">
        <v>1754</v>
      </c>
      <c r="D244" t="s">
        <v>1612</v>
      </c>
      <c r="E244" t="s">
        <v>904</v>
      </c>
      <c r="F244"/>
      <c r="G244" t="s">
        <v>1055</v>
      </c>
      <c r="H244" t="s">
        <v>106</v>
      </c>
      <c r="I244" s="77">
        <v>5439.63</v>
      </c>
      <c r="J244" s="77">
        <v>3209</v>
      </c>
      <c r="K244" s="77">
        <v>0</v>
      </c>
      <c r="L244" s="77">
        <v>671.87269006830002</v>
      </c>
      <c r="M244" s="78">
        <v>0</v>
      </c>
      <c r="N244" s="78">
        <v>5.8999999999999999E-3</v>
      </c>
      <c r="O244" s="78">
        <v>5.0000000000000001E-4</v>
      </c>
    </row>
    <row r="245" spans="2:15">
      <c r="B245" t="s">
        <v>1755</v>
      </c>
      <c r="C245" t="s">
        <v>1756</v>
      </c>
      <c r="D245" t="s">
        <v>1757</v>
      </c>
      <c r="E245" t="s">
        <v>904</v>
      </c>
      <c r="F245"/>
      <c r="G245" t="s">
        <v>962</v>
      </c>
      <c r="H245" t="s">
        <v>110</v>
      </c>
      <c r="I245" s="77">
        <v>82486.33</v>
      </c>
      <c r="J245" s="77">
        <v>181.1</v>
      </c>
      <c r="K245" s="77">
        <v>0</v>
      </c>
      <c r="L245" s="77">
        <v>606.12048227872504</v>
      </c>
      <c r="M245" s="78">
        <v>1E-4</v>
      </c>
      <c r="N245" s="78">
        <v>5.3E-3</v>
      </c>
      <c r="O245" s="78">
        <v>5.0000000000000001E-4</v>
      </c>
    </row>
    <row r="246" spans="2:15">
      <c r="B246" t="s">
        <v>1758</v>
      </c>
      <c r="C246" t="s">
        <v>1759</v>
      </c>
      <c r="D246" t="s">
        <v>1616</v>
      </c>
      <c r="E246" t="s">
        <v>904</v>
      </c>
      <c r="F246"/>
      <c r="G246" t="s">
        <v>1635</v>
      </c>
      <c r="H246" t="s">
        <v>106</v>
      </c>
      <c r="I246" s="77">
        <v>3598.01</v>
      </c>
      <c r="J246" s="77">
        <v>12598</v>
      </c>
      <c r="K246" s="77">
        <v>0</v>
      </c>
      <c r="L246" s="77">
        <v>1744.6643269302001</v>
      </c>
      <c r="M246" s="78">
        <v>0</v>
      </c>
      <c r="N246" s="78">
        <v>1.54E-2</v>
      </c>
      <c r="O246" s="78">
        <v>1.2999999999999999E-3</v>
      </c>
    </row>
    <row r="247" spans="2:15">
      <c r="B247" t="s">
        <v>1760</v>
      </c>
      <c r="C247" t="s">
        <v>1761</v>
      </c>
      <c r="D247" t="s">
        <v>1616</v>
      </c>
      <c r="E247" t="s">
        <v>904</v>
      </c>
      <c r="F247"/>
      <c r="G247" t="s">
        <v>1639</v>
      </c>
      <c r="H247" t="s">
        <v>106</v>
      </c>
      <c r="I247" s="77">
        <v>1598.1</v>
      </c>
      <c r="J247" s="77">
        <v>13822</v>
      </c>
      <c r="K247" s="77">
        <v>0</v>
      </c>
      <c r="L247" s="77">
        <v>850.20323131800001</v>
      </c>
      <c r="M247" s="78">
        <v>0</v>
      </c>
      <c r="N247" s="78">
        <v>7.4999999999999997E-3</v>
      </c>
      <c r="O247" s="78">
        <v>5.9999999999999995E-4</v>
      </c>
    </row>
    <row r="248" spans="2:15">
      <c r="B248" t="s">
        <v>1762</v>
      </c>
      <c r="C248" t="s">
        <v>1763</v>
      </c>
      <c r="D248" t="s">
        <v>1764</v>
      </c>
      <c r="E248" t="s">
        <v>904</v>
      </c>
      <c r="F248"/>
      <c r="G248" t="s">
        <v>1639</v>
      </c>
      <c r="H248" t="s">
        <v>110</v>
      </c>
      <c r="I248" s="77">
        <v>340.93</v>
      </c>
      <c r="J248" s="77">
        <v>55080</v>
      </c>
      <c r="K248" s="77">
        <v>0</v>
      </c>
      <c r="L248" s="77">
        <v>761.93457003000003</v>
      </c>
      <c r="M248" s="78">
        <v>0</v>
      </c>
      <c r="N248" s="78">
        <v>6.7000000000000002E-3</v>
      </c>
      <c r="O248" s="78">
        <v>5.9999999999999995E-4</v>
      </c>
    </row>
    <row r="249" spans="2:15">
      <c r="B249" t="s">
        <v>1765</v>
      </c>
      <c r="C249" t="s">
        <v>1766</v>
      </c>
      <c r="D249" t="s">
        <v>1616</v>
      </c>
      <c r="E249" t="s">
        <v>904</v>
      </c>
      <c r="F249"/>
      <c r="G249" t="s">
        <v>1639</v>
      </c>
      <c r="H249" t="s">
        <v>106</v>
      </c>
      <c r="I249" s="77">
        <v>237.43</v>
      </c>
      <c r="J249" s="77">
        <v>83200</v>
      </c>
      <c r="K249" s="77">
        <v>4.1765299999999996</v>
      </c>
      <c r="L249" s="77">
        <v>764.51476423999998</v>
      </c>
      <c r="M249" s="78">
        <v>0</v>
      </c>
      <c r="N249" s="78">
        <v>6.7000000000000002E-3</v>
      </c>
      <c r="O249" s="78">
        <v>5.9999999999999995E-4</v>
      </c>
    </row>
    <row r="250" spans="2:15">
      <c r="B250" t="s">
        <v>1767</v>
      </c>
      <c r="C250" t="s">
        <v>1768</v>
      </c>
      <c r="D250" t="s">
        <v>1616</v>
      </c>
      <c r="E250" t="s">
        <v>904</v>
      </c>
      <c r="F250"/>
      <c r="G250" t="s">
        <v>1639</v>
      </c>
      <c r="H250" t="s">
        <v>106</v>
      </c>
      <c r="I250" s="77">
        <v>812.75</v>
      </c>
      <c r="J250" s="77">
        <v>43089</v>
      </c>
      <c r="K250" s="77">
        <v>0</v>
      </c>
      <c r="L250" s="77">
        <v>1347.9423070275</v>
      </c>
      <c r="M250" s="78">
        <v>0</v>
      </c>
      <c r="N250" s="78">
        <v>1.1900000000000001E-2</v>
      </c>
      <c r="O250" s="78">
        <v>1E-3</v>
      </c>
    </row>
    <row r="251" spans="2:15">
      <c r="B251" t="s">
        <v>1769</v>
      </c>
      <c r="C251" t="s">
        <v>1770</v>
      </c>
      <c r="D251" t="s">
        <v>1612</v>
      </c>
      <c r="E251" t="s">
        <v>904</v>
      </c>
      <c r="F251"/>
      <c r="G251" t="s">
        <v>1639</v>
      </c>
      <c r="H251" t="s">
        <v>106</v>
      </c>
      <c r="I251" s="77">
        <v>2176.46</v>
      </c>
      <c r="J251" s="77">
        <v>8688.1092000000044</v>
      </c>
      <c r="K251" s="77">
        <v>0</v>
      </c>
      <c r="L251" s="77">
        <v>727.81980953163804</v>
      </c>
      <c r="M251" s="78">
        <v>0</v>
      </c>
      <c r="N251" s="78">
        <v>6.4000000000000003E-3</v>
      </c>
      <c r="O251" s="78">
        <v>5.0000000000000001E-4</v>
      </c>
    </row>
    <row r="252" spans="2:15">
      <c r="B252" t="s">
        <v>1771</v>
      </c>
      <c r="C252" t="s">
        <v>1772</v>
      </c>
      <c r="D252" t="s">
        <v>1616</v>
      </c>
      <c r="E252" t="s">
        <v>904</v>
      </c>
      <c r="F252"/>
      <c r="G252" t="s">
        <v>1013</v>
      </c>
      <c r="H252" t="s">
        <v>106</v>
      </c>
      <c r="I252" s="77">
        <v>200.9</v>
      </c>
      <c r="J252" s="77">
        <v>50467</v>
      </c>
      <c r="K252" s="77">
        <v>0</v>
      </c>
      <c r="L252" s="77">
        <v>390.24319334699999</v>
      </c>
      <c r="M252" s="78">
        <v>0</v>
      </c>
      <c r="N252" s="78">
        <v>3.3999999999999998E-3</v>
      </c>
      <c r="O252" s="78">
        <v>2.9999999999999997E-4</v>
      </c>
    </row>
    <row r="253" spans="2:15">
      <c r="B253" t="s">
        <v>1773</v>
      </c>
      <c r="C253" t="s">
        <v>1774</v>
      </c>
      <c r="D253" t="s">
        <v>1616</v>
      </c>
      <c r="E253" t="s">
        <v>904</v>
      </c>
      <c r="F253"/>
      <c r="G253" t="s">
        <v>1013</v>
      </c>
      <c r="H253" t="s">
        <v>106</v>
      </c>
      <c r="I253" s="77">
        <v>172.77</v>
      </c>
      <c r="J253" s="77">
        <v>16525</v>
      </c>
      <c r="K253" s="77">
        <v>0</v>
      </c>
      <c r="L253" s="77">
        <v>109.8898833825</v>
      </c>
      <c r="M253" s="78">
        <v>0</v>
      </c>
      <c r="N253" s="78">
        <v>1E-3</v>
      </c>
      <c r="O253" s="78">
        <v>1E-4</v>
      </c>
    </row>
    <row r="254" spans="2:15">
      <c r="B254" t="s">
        <v>1775</v>
      </c>
      <c r="C254" t="s">
        <v>1776</v>
      </c>
      <c r="D254" t="s">
        <v>1612</v>
      </c>
      <c r="E254" t="s">
        <v>904</v>
      </c>
      <c r="F254"/>
      <c r="G254" t="s">
        <v>1013</v>
      </c>
      <c r="H254" t="s">
        <v>106</v>
      </c>
      <c r="I254" s="77">
        <v>1019.74</v>
      </c>
      <c r="J254" s="77">
        <v>4668</v>
      </c>
      <c r="K254" s="77">
        <v>0</v>
      </c>
      <c r="L254" s="77">
        <v>183.2180318568</v>
      </c>
      <c r="M254" s="78">
        <v>0</v>
      </c>
      <c r="N254" s="78">
        <v>1.6000000000000001E-3</v>
      </c>
      <c r="O254" s="78">
        <v>1E-4</v>
      </c>
    </row>
    <row r="255" spans="2:15">
      <c r="B255" t="s">
        <v>1777</v>
      </c>
      <c r="C255" t="s">
        <v>1778</v>
      </c>
      <c r="D255" t="s">
        <v>1616</v>
      </c>
      <c r="E255" t="s">
        <v>904</v>
      </c>
      <c r="F255"/>
      <c r="G255" t="s">
        <v>1013</v>
      </c>
      <c r="H255" t="s">
        <v>106</v>
      </c>
      <c r="I255" s="77">
        <v>541.32000000000005</v>
      </c>
      <c r="J255" s="77">
        <v>5860</v>
      </c>
      <c r="K255" s="77">
        <v>0</v>
      </c>
      <c r="L255" s="77">
        <v>122.095483848</v>
      </c>
      <c r="M255" s="78">
        <v>0</v>
      </c>
      <c r="N255" s="78">
        <v>1.1000000000000001E-3</v>
      </c>
      <c r="O255" s="78">
        <v>1E-4</v>
      </c>
    </row>
    <row r="256" spans="2:15">
      <c r="B256" t="s">
        <v>1779</v>
      </c>
      <c r="C256" t="s">
        <v>1780</v>
      </c>
      <c r="D256" t="s">
        <v>1612</v>
      </c>
      <c r="E256" t="s">
        <v>904</v>
      </c>
      <c r="F256"/>
      <c r="G256" t="s">
        <v>1013</v>
      </c>
      <c r="H256" t="s">
        <v>106</v>
      </c>
      <c r="I256" s="77">
        <v>289.18</v>
      </c>
      <c r="J256" s="77">
        <v>39944</v>
      </c>
      <c r="K256" s="77">
        <v>0</v>
      </c>
      <c r="L256" s="77">
        <v>444.59821786079999</v>
      </c>
      <c r="M256" s="78">
        <v>0</v>
      </c>
      <c r="N256" s="78">
        <v>3.8999999999999998E-3</v>
      </c>
      <c r="O256" s="78">
        <v>2.9999999999999997E-4</v>
      </c>
    </row>
    <row r="257" spans="2:15">
      <c r="B257" t="s">
        <v>1781</v>
      </c>
      <c r="C257" t="s">
        <v>1782</v>
      </c>
      <c r="D257" t="s">
        <v>1616</v>
      </c>
      <c r="E257" t="s">
        <v>904</v>
      </c>
      <c r="F257"/>
      <c r="G257" t="s">
        <v>1013</v>
      </c>
      <c r="H257" t="s">
        <v>106</v>
      </c>
      <c r="I257" s="77">
        <v>675.77</v>
      </c>
      <c r="J257" s="77">
        <v>31364</v>
      </c>
      <c r="K257" s="77">
        <v>0</v>
      </c>
      <c r="L257" s="77">
        <v>815.78978727720005</v>
      </c>
      <c r="M257" s="78">
        <v>0</v>
      </c>
      <c r="N257" s="78">
        <v>7.1999999999999998E-3</v>
      </c>
      <c r="O257" s="78">
        <v>5.9999999999999995E-4</v>
      </c>
    </row>
    <row r="258" spans="2:15">
      <c r="B258" t="s">
        <v>1783</v>
      </c>
      <c r="C258" t="s">
        <v>1784</v>
      </c>
      <c r="D258" t="s">
        <v>1616</v>
      </c>
      <c r="E258" t="s">
        <v>904</v>
      </c>
      <c r="F258"/>
      <c r="G258" t="s">
        <v>1013</v>
      </c>
      <c r="H258" t="s">
        <v>106</v>
      </c>
      <c r="I258" s="77">
        <v>743.13</v>
      </c>
      <c r="J258" s="77">
        <v>23518</v>
      </c>
      <c r="K258" s="77">
        <v>0</v>
      </c>
      <c r="L258" s="77">
        <v>672.68708727659998</v>
      </c>
      <c r="M258" s="78">
        <v>0</v>
      </c>
      <c r="N258" s="78">
        <v>5.8999999999999999E-3</v>
      </c>
      <c r="O258" s="78">
        <v>5.0000000000000001E-4</v>
      </c>
    </row>
    <row r="259" spans="2:15">
      <c r="B259" t="s">
        <v>1785</v>
      </c>
      <c r="C259" t="s">
        <v>1786</v>
      </c>
      <c r="D259" t="s">
        <v>1616</v>
      </c>
      <c r="E259" t="s">
        <v>904</v>
      </c>
      <c r="F259"/>
      <c r="G259" t="s">
        <v>1013</v>
      </c>
      <c r="H259" t="s">
        <v>106</v>
      </c>
      <c r="I259" s="77">
        <v>1760.38</v>
      </c>
      <c r="J259" s="77">
        <v>1634</v>
      </c>
      <c r="K259" s="77">
        <v>0</v>
      </c>
      <c r="L259" s="77">
        <v>110.7149808108</v>
      </c>
      <c r="M259" s="78">
        <v>0</v>
      </c>
      <c r="N259" s="78">
        <v>1E-3</v>
      </c>
      <c r="O259" s="78">
        <v>1E-4</v>
      </c>
    </row>
    <row r="260" spans="2:15">
      <c r="B260" t="s">
        <v>1787</v>
      </c>
      <c r="C260" t="s">
        <v>1788</v>
      </c>
      <c r="D260" t="s">
        <v>1612</v>
      </c>
      <c r="E260" t="s">
        <v>904</v>
      </c>
      <c r="F260"/>
      <c r="G260" t="s">
        <v>1013</v>
      </c>
      <c r="H260" t="s">
        <v>106</v>
      </c>
      <c r="I260" s="77">
        <v>471.82</v>
      </c>
      <c r="J260" s="77">
        <v>23166</v>
      </c>
      <c r="K260" s="77">
        <v>0</v>
      </c>
      <c r="L260" s="77">
        <v>420.70270979880002</v>
      </c>
      <c r="M260" s="78">
        <v>0</v>
      </c>
      <c r="N260" s="78">
        <v>3.7000000000000002E-3</v>
      </c>
      <c r="O260" s="78">
        <v>2.9999999999999997E-4</v>
      </c>
    </row>
    <row r="261" spans="2:15">
      <c r="B261" t="s">
        <v>1789</v>
      </c>
      <c r="C261" t="s">
        <v>1790</v>
      </c>
      <c r="D261" t="s">
        <v>1612</v>
      </c>
      <c r="E261" t="s">
        <v>904</v>
      </c>
      <c r="F261"/>
      <c r="G261" t="s">
        <v>1672</v>
      </c>
      <c r="H261" t="s">
        <v>106</v>
      </c>
      <c r="I261" s="77">
        <v>334.84</v>
      </c>
      <c r="J261" s="77">
        <v>7625</v>
      </c>
      <c r="K261" s="77">
        <v>0</v>
      </c>
      <c r="L261" s="77">
        <v>98.270935949999995</v>
      </c>
      <c r="M261" s="78">
        <v>0</v>
      </c>
      <c r="N261" s="78">
        <v>8.9999999999999998E-4</v>
      </c>
      <c r="O261" s="78">
        <v>1E-4</v>
      </c>
    </row>
    <row r="262" spans="2:15">
      <c r="B262" t="s">
        <v>1791</v>
      </c>
      <c r="C262" t="s">
        <v>1792</v>
      </c>
      <c r="D262" t="s">
        <v>1612</v>
      </c>
      <c r="E262" t="s">
        <v>904</v>
      </c>
      <c r="F262"/>
      <c r="G262" t="s">
        <v>1672</v>
      </c>
      <c r="H262" t="s">
        <v>106</v>
      </c>
      <c r="I262" s="77">
        <v>1415.46</v>
      </c>
      <c r="J262" s="77">
        <v>3511</v>
      </c>
      <c r="K262" s="77">
        <v>0</v>
      </c>
      <c r="L262" s="77">
        <v>191.28298550939999</v>
      </c>
      <c r="M262" s="78">
        <v>0</v>
      </c>
      <c r="N262" s="78">
        <v>1.6999999999999999E-3</v>
      </c>
      <c r="O262" s="78">
        <v>1E-4</v>
      </c>
    </row>
    <row r="263" spans="2:15">
      <c r="B263" t="s">
        <v>1793</v>
      </c>
      <c r="C263" t="s">
        <v>1794</v>
      </c>
      <c r="D263" t="s">
        <v>123</v>
      </c>
      <c r="E263" t="s">
        <v>904</v>
      </c>
      <c r="F263"/>
      <c r="G263" t="s">
        <v>1672</v>
      </c>
      <c r="H263" t="s">
        <v>106</v>
      </c>
      <c r="I263" s="77">
        <v>111.41</v>
      </c>
      <c r="J263" s="77">
        <v>125300</v>
      </c>
      <c r="K263" s="77">
        <v>0</v>
      </c>
      <c r="L263" s="77">
        <v>537.30781377000005</v>
      </c>
      <c r="M263" s="78">
        <v>0</v>
      </c>
      <c r="N263" s="78">
        <v>4.7000000000000002E-3</v>
      </c>
      <c r="O263" s="78">
        <v>4.0000000000000002E-4</v>
      </c>
    </row>
    <row r="264" spans="2:15">
      <c r="B264" t="s">
        <v>1795</v>
      </c>
      <c r="C264" t="s">
        <v>1796</v>
      </c>
      <c r="D264" t="s">
        <v>1616</v>
      </c>
      <c r="E264" t="s">
        <v>904</v>
      </c>
      <c r="F264"/>
      <c r="G264" t="s">
        <v>123</v>
      </c>
      <c r="H264" t="s">
        <v>106</v>
      </c>
      <c r="I264" s="77">
        <v>566.17999999999995</v>
      </c>
      <c r="J264" s="77">
        <v>8896</v>
      </c>
      <c r="K264" s="77">
        <v>0</v>
      </c>
      <c r="L264" s="77">
        <v>193.86401790720001</v>
      </c>
      <c r="M264" s="78">
        <v>0</v>
      </c>
      <c r="N264" s="78">
        <v>1.6999999999999999E-3</v>
      </c>
      <c r="O264" s="78">
        <v>1E-4</v>
      </c>
    </row>
    <row r="265" spans="2:15">
      <c r="B265" t="s">
        <v>220</v>
      </c>
      <c r="E265" s="16"/>
      <c r="F265" s="16"/>
      <c r="G265" s="16"/>
    </row>
    <row r="266" spans="2:15">
      <c r="B266" t="s">
        <v>308</v>
      </c>
      <c r="E266" s="16"/>
      <c r="F266" s="16"/>
      <c r="G266" s="16"/>
    </row>
    <row r="267" spans="2:15">
      <c r="B267" t="s">
        <v>309</v>
      </c>
      <c r="E267" s="16"/>
      <c r="F267" s="16"/>
      <c r="G267" s="16"/>
    </row>
    <row r="268" spans="2:15">
      <c r="B268" t="s">
        <v>310</v>
      </c>
      <c r="E268" s="16"/>
      <c r="F268" s="16"/>
      <c r="G268" s="16"/>
    </row>
    <row r="269" spans="2:15">
      <c r="B269" t="s">
        <v>311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0" workbookViewId="0">
      <selection activeCell="E45" sqref="E45:E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2664</v>
      </c>
    </row>
    <row r="3" spans="2:63" s="1" customFormat="1">
      <c r="B3" s="2" t="s">
        <v>2</v>
      </c>
      <c r="C3" s="26" t="s">
        <v>2665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BK6" s="19"/>
    </row>
    <row r="7" spans="2:63" ht="26.25" customHeight="1">
      <c r="B7" s="117" t="s">
        <v>193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8650531.3599999994</v>
      </c>
      <c r="I11" s="7"/>
      <c r="J11" s="75">
        <v>0</v>
      </c>
      <c r="K11" s="75">
        <v>162289.67705021868</v>
      </c>
      <c r="L11" s="7"/>
      <c r="M11" s="76">
        <v>1</v>
      </c>
      <c r="N11" s="76">
        <v>0.1221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7819880.25</v>
      </c>
      <c r="J12" s="81">
        <v>0</v>
      </c>
      <c r="K12" s="81">
        <v>82127.199759666997</v>
      </c>
      <c r="M12" s="80">
        <v>0.50609999999999999</v>
      </c>
      <c r="N12" s="80">
        <v>6.1800000000000001E-2</v>
      </c>
    </row>
    <row r="13" spans="2:63">
      <c r="B13" s="79" t="s">
        <v>1797</v>
      </c>
      <c r="D13" s="16"/>
      <c r="E13" s="16"/>
      <c r="F13" s="16"/>
      <c r="G13" s="16"/>
      <c r="H13" s="81">
        <v>567987.05000000005</v>
      </c>
      <c r="J13" s="81">
        <v>0</v>
      </c>
      <c r="K13" s="81">
        <v>19582.8904607</v>
      </c>
      <c r="M13" s="80">
        <v>0.1207</v>
      </c>
      <c r="N13" s="80">
        <v>1.47E-2</v>
      </c>
    </row>
    <row r="14" spans="2:63">
      <c r="B14" t="s">
        <v>1798</v>
      </c>
      <c r="C14" t="s">
        <v>1799</v>
      </c>
      <c r="D14" t="s">
        <v>100</v>
      </c>
      <c r="E14" t="s">
        <v>1800</v>
      </c>
      <c r="F14" t="s">
        <v>1801</v>
      </c>
      <c r="G14" t="s">
        <v>102</v>
      </c>
      <c r="H14" s="77">
        <v>138767</v>
      </c>
      <c r="I14" s="77">
        <v>1874</v>
      </c>
      <c r="J14" s="77">
        <v>0</v>
      </c>
      <c r="K14" s="77">
        <v>2600.4935799999998</v>
      </c>
      <c r="L14" s="78">
        <v>3.5000000000000001E-3</v>
      </c>
      <c r="M14" s="78">
        <v>1.6E-2</v>
      </c>
      <c r="N14" s="78">
        <v>2E-3</v>
      </c>
    </row>
    <row r="15" spans="2:63">
      <c r="B15" t="s">
        <v>1802</v>
      </c>
      <c r="C15" t="s">
        <v>1803</v>
      </c>
      <c r="D15" t="s">
        <v>100</v>
      </c>
      <c r="E15" t="s">
        <v>1800</v>
      </c>
      <c r="F15" t="s">
        <v>1801</v>
      </c>
      <c r="G15" t="s">
        <v>102</v>
      </c>
      <c r="H15" s="77">
        <v>44484.21</v>
      </c>
      <c r="I15" s="77">
        <v>3597</v>
      </c>
      <c r="J15" s="77">
        <v>0</v>
      </c>
      <c r="K15" s="77">
        <v>1600.0970337000001</v>
      </c>
      <c r="L15" s="78">
        <v>6.9999999999999999E-4</v>
      </c>
      <c r="M15" s="78">
        <v>9.9000000000000008E-3</v>
      </c>
      <c r="N15" s="78">
        <v>1.1999999999999999E-3</v>
      </c>
    </row>
    <row r="16" spans="2:63">
      <c r="B16" t="s">
        <v>1804</v>
      </c>
      <c r="C16" t="s">
        <v>1805</v>
      </c>
      <c r="D16" t="s">
        <v>100</v>
      </c>
      <c r="E16" t="s">
        <v>1800</v>
      </c>
      <c r="F16" t="s">
        <v>1801</v>
      </c>
      <c r="G16" t="s">
        <v>102</v>
      </c>
      <c r="H16" s="77">
        <v>71893.87</v>
      </c>
      <c r="I16" s="77">
        <v>1854</v>
      </c>
      <c r="J16" s="77">
        <v>0</v>
      </c>
      <c r="K16" s="77">
        <v>1332.9123497999999</v>
      </c>
      <c r="L16" s="78">
        <v>1.1000000000000001E-3</v>
      </c>
      <c r="M16" s="78">
        <v>8.2000000000000007E-3</v>
      </c>
      <c r="N16" s="78">
        <v>1E-3</v>
      </c>
    </row>
    <row r="17" spans="2:14">
      <c r="B17" t="s">
        <v>1806</v>
      </c>
      <c r="C17" t="s">
        <v>1807</v>
      </c>
      <c r="D17" t="s">
        <v>100</v>
      </c>
      <c r="E17" t="s">
        <v>1808</v>
      </c>
      <c r="F17" t="s">
        <v>1801</v>
      </c>
      <c r="G17" t="s">
        <v>102</v>
      </c>
      <c r="H17" s="77">
        <v>5193.12</v>
      </c>
      <c r="I17" s="77">
        <v>2858</v>
      </c>
      <c r="J17" s="77">
        <v>0</v>
      </c>
      <c r="K17" s="77">
        <v>148.41936960000001</v>
      </c>
      <c r="L17" s="78">
        <v>1.6000000000000001E-3</v>
      </c>
      <c r="M17" s="78">
        <v>8.9999999999999998E-4</v>
      </c>
      <c r="N17" s="78">
        <v>1E-4</v>
      </c>
    </row>
    <row r="18" spans="2:14">
      <c r="B18" t="s">
        <v>1809</v>
      </c>
      <c r="C18" t="s">
        <v>1810</v>
      </c>
      <c r="D18" t="s">
        <v>100</v>
      </c>
      <c r="E18" t="s">
        <v>1808</v>
      </c>
      <c r="F18" t="s">
        <v>1801</v>
      </c>
      <c r="G18" t="s">
        <v>102</v>
      </c>
      <c r="H18" s="77">
        <v>67275</v>
      </c>
      <c r="I18" s="77">
        <v>1849</v>
      </c>
      <c r="J18" s="77">
        <v>0</v>
      </c>
      <c r="K18" s="77">
        <v>1243.9147499999999</v>
      </c>
      <c r="L18" s="78">
        <v>1E-3</v>
      </c>
      <c r="M18" s="78">
        <v>7.7000000000000002E-3</v>
      </c>
      <c r="N18" s="78">
        <v>8.9999999999999998E-4</v>
      </c>
    </row>
    <row r="19" spans="2:14">
      <c r="B19" t="s">
        <v>1811</v>
      </c>
      <c r="C19" t="s">
        <v>1812</v>
      </c>
      <c r="D19" t="s">
        <v>100</v>
      </c>
      <c r="E19" t="s">
        <v>1808</v>
      </c>
      <c r="F19" t="s">
        <v>1801</v>
      </c>
      <c r="G19" t="s">
        <v>102</v>
      </c>
      <c r="H19" s="77">
        <v>83011.92</v>
      </c>
      <c r="I19" s="77">
        <v>3539</v>
      </c>
      <c r="J19" s="77">
        <v>0</v>
      </c>
      <c r="K19" s="77">
        <v>2937.7918488</v>
      </c>
      <c r="L19" s="78">
        <v>5.0000000000000001E-4</v>
      </c>
      <c r="M19" s="78">
        <v>1.8100000000000002E-2</v>
      </c>
      <c r="N19" s="78">
        <v>2.2000000000000001E-3</v>
      </c>
    </row>
    <row r="20" spans="2:14">
      <c r="B20" t="s">
        <v>1813</v>
      </c>
      <c r="C20" t="s">
        <v>1814</v>
      </c>
      <c r="D20" t="s">
        <v>100</v>
      </c>
      <c r="E20" t="s">
        <v>1808</v>
      </c>
      <c r="F20" t="s">
        <v>1801</v>
      </c>
      <c r="G20" t="s">
        <v>102</v>
      </c>
      <c r="H20" s="77">
        <v>77579.899999999994</v>
      </c>
      <c r="I20" s="77">
        <v>1852</v>
      </c>
      <c r="J20" s="77">
        <v>0</v>
      </c>
      <c r="K20" s="77">
        <v>1436.7797479999999</v>
      </c>
      <c r="L20" s="78">
        <v>4.0000000000000002E-4</v>
      </c>
      <c r="M20" s="78">
        <v>8.8999999999999999E-3</v>
      </c>
      <c r="N20" s="78">
        <v>1.1000000000000001E-3</v>
      </c>
    </row>
    <row r="21" spans="2:14">
      <c r="B21" t="s">
        <v>1815</v>
      </c>
      <c r="C21" t="s">
        <v>1816</v>
      </c>
      <c r="D21" t="s">
        <v>100</v>
      </c>
      <c r="E21" t="s">
        <v>1808</v>
      </c>
      <c r="F21" t="s">
        <v>1801</v>
      </c>
      <c r="G21" t="s">
        <v>102</v>
      </c>
      <c r="H21" s="77">
        <v>20791.34</v>
      </c>
      <c r="I21" s="77">
        <v>1827</v>
      </c>
      <c r="J21" s="77">
        <v>0</v>
      </c>
      <c r="K21" s="77">
        <v>379.8577818</v>
      </c>
      <c r="L21" s="78">
        <v>2.0000000000000001E-4</v>
      </c>
      <c r="M21" s="78">
        <v>2.3E-3</v>
      </c>
      <c r="N21" s="78">
        <v>2.9999999999999997E-4</v>
      </c>
    </row>
    <row r="22" spans="2:14">
      <c r="B22" t="s">
        <v>1817</v>
      </c>
      <c r="C22" t="s">
        <v>1818</v>
      </c>
      <c r="D22" t="s">
        <v>100</v>
      </c>
      <c r="E22" t="s">
        <v>1819</v>
      </c>
      <c r="F22" t="s">
        <v>1801</v>
      </c>
      <c r="G22" t="s">
        <v>102</v>
      </c>
      <c r="H22" s="77">
        <v>22619.97</v>
      </c>
      <c r="I22" s="77">
        <v>3560</v>
      </c>
      <c r="J22" s="77">
        <v>0</v>
      </c>
      <c r="K22" s="77">
        <v>805.27093200000002</v>
      </c>
      <c r="L22" s="78">
        <v>2.9999999999999997E-4</v>
      </c>
      <c r="M22" s="78">
        <v>5.0000000000000001E-3</v>
      </c>
      <c r="N22" s="78">
        <v>5.9999999999999995E-4</v>
      </c>
    </row>
    <row r="23" spans="2:14">
      <c r="B23" t="s">
        <v>1820</v>
      </c>
      <c r="C23" t="s">
        <v>1821</v>
      </c>
      <c r="D23" t="s">
        <v>100</v>
      </c>
      <c r="E23" t="s">
        <v>1822</v>
      </c>
      <c r="F23" t="s">
        <v>1801</v>
      </c>
      <c r="G23" t="s">
        <v>102</v>
      </c>
      <c r="H23" s="77">
        <v>3195.92</v>
      </c>
      <c r="I23" s="77">
        <v>34690</v>
      </c>
      <c r="J23" s="77">
        <v>0</v>
      </c>
      <c r="K23" s="77">
        <v>1108.6646479999999</v>
      </c>
      <c r="L23" s="78">
        <v>4.0000000000000002E-4</v>
      </c>
      <c r="M23" s="78">
        <v>6.7999999999999996E-3</v>
      </c>
      <c r="N23" s="78">
        <v>8.0000000000000004E-4</v>
      </c>
    </row>
    <row r="24" spans="2:14">
      <c r="B24" t="s">
        <v>1823</v>
      </c>
      <c r="C24" t="s">
        <v>1824</v>
      </c>
      <c r="D24" t="s">
        <v>100</v>
      </c>
      <c r="E24" t="s">
        <v>1822</v>
      </c>
      <c r="F24" t="s">
        <v>1801</v>
      </c>
      <c r="G24" t="s">
        <v>102</v>
      </c>
      <c r="H24" s="77">
        <v>7656.39</v>
      </c>
      <c r="I24" s="77">
        <v>18410</v>
      </c>
      <c r="J24" s="77">
        <v>0</v>
      </c>
      <c r="K24" s="77">
        <v>1409.541399</v>
      </c>
      <c r="L24" s="78">
        <v>2.9999999999999997E-4</v>
      </c>
      <c r="M24" s="78">
        <v>8.6999999999999994E-3</v>
      </c>
      <c r="N24" s="78">
        <v>1.1000000000000001E-3</v>
      </c>
    </row>
    <row r="25" spans="2:14">
      <c r="B25" t="s">
        <v>1825</v>
      </c>
      <c r="C25" t="s">
        <v>1826</v>
      </c>
      <c r="D25" t="s">
        <v>100</v>
      </c>
      <c r="E25" t="s">
        <v>1822</v>
      </c>
      <c r="F25" t="s">
        <v>1801</v>
      </c>
      <c r="G25" t="s">
        <v>102</v>
      </c>
      <c r="H25" s="77">
        <v>2231.41</v>
      </c>
      <c r="I25" s="77">
        <v>18200</v>
      </c>
      <c r="J25" s="77">
        <v>0</v>
      </c>
      <c r="K25" s="77">
        <v>406.11662000000001</v>
      </c>
      <c r="L25" s="78">
        <v>2.0000000000000001E-4</v>
      </c>
      <c r="M25" s="78">
        <v>2.5000000000000001E-3</v>
      </c>
      <c r="N25" s="78">
        <v>2.9999999999999997E-4</v>
      </c>
    </row>
    <row r="26" spans="2:14">
      <c r="B26" t="s">
        <v>1827</v>
      </c>
      <c r="C26" t="s">
        <v>1828</v>
      </c>
      <c r="D26" t="s">
        <v>100</v>
      </c>
      <c r="E26" t="s">
        <v>1822</v>
      </c>
      <c r="F26" t="s">
        <v>1801</v>
      </c>
      <c r="G26" t="s">
        <v>102</v>
      </c>
      <c r="H26" s="77">
        <v>23287</v>
      </c>
      <c r="I26" s="77">
        <v>17920</v>
      </c>
      <c r="J26" s="77">
        <v>0</v>
      </c>
      <c r="K26" s="77">
        <v>4173.0303999999996</v>
      </c>
      <c r="L26" s="78">
        <v>2.3E-3</v>
      </c>
      <c r="M26" s="78">
        <v>2.5700000000000001E-2</v>
      </c>
      <c r="N26" s="78">
        <v>3.0999999999999999E-3</v>
      </c>
    </row>
    <row r="27" spans="2:14">
      <c r="B27" s="79" t="s">
        <v>1829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1830</v>
      </c>
      <c r="D29" s="16"/>
      <c r="E29" s="16"/>
      <c r="F29" s="16"/>
      <c r="G29" s="16"/>
      <c r="H29" s="81">
        <v>7251893.2000000002</v>
      </c>
      <c r="J29" s="81">
        <v>0</v>
      </c>
      <c r="K29" s="81">
        <v>62544.309298966997</v>
      </c>
      <c r="M29" s="80">
        <v>0.38540000000000002</v>
      </c>
      <c r="N29" s="80">
        <v>4.7100000000000003E-2</v>
      </c>
    </row>
    <row r="30" spans="2:14">
      <c r="B30" t="s">
        <v>1831</v>
      </c>
      <c r="C30" t="s">
        <v>1832</v>
      </c>
      <c r="D30" t="s">
        <v>100</v>
      </c>
      <c r="E30" t="s">
        <v>1800</v>
      </c>
      <c r="F30" t="s">
        <v>1833</v>
      </c>
      <c r="G30" t="s">
        <v>102</v>
      </c>
      <c r="H30" s="77">
        <v>1135628.21</v>
      </c>
      <c r="I30" s="77">
        <v>368.92</v>
      </c>
      <c r="J30" s="77">
        <v>0</v>
      </c>
      <c r="K30" s="77">
        <v>4189.5595923319997</v>
      </c>
      <c r="L30" s="78">
        <v>1.6899999999999998E-2</v>
      </c>
      <c r="M30" s="78">
        <v>2.58E-2</v>
      </c>
      <c r="N30" s="78">
        <v>3.2000000000000002E-3</v>
      </c>
    </row>
    <row r="31" spans="2:14">
      <c r="B31" t="s">
        <v>1834</v>
      </c>
      <c r="C31" t="s">
        <v>1835</v>
      </c>
      <c r="D31" t="s">
        <v>100</v>
      </c>
      <c r="E31" t="s">
        <v>1800</v>
      </c>
      <c r="F31" t="s">
        <v>1833</v>
      </c>
      <c r="G31" t="s">
        <v>102</v>
      </c>
      <c r="H31" s="77">
        <v>2163922.2999999998</v>
      </c>
      <c r="I31" s="77">
        <v>344.75</v>
      </c>
      <c r="J31" s="77">
        <v>0</v>
      </c>
      <c r="K31" s="77">
        <v>7460.1221292500004</v>
      </c>
      <c r="L31" s="78">
        <v>7.0000000000000001E-3</v>
      </c>
      <c r="M31" s="78">
        <v>4.5999999999999999E-2</v>
      </c>
      <c r="N31" s="78">
        <v>5.5999999999999999E-3</v>
      </c>
    </row>
    <row r="32" spans="2:14">
      <c r="B32" t="s">
        <v>1836</v>
      </c>
      <c r="C32" t="s">
        <v>1837</v>
      </c>
      <c r="D32" t="s">
        <v>100</v>
      </c>
      <c r="E32" t="s">
        <v>1808</v>
      </c>
      <c r="F32" t="s">
        <v>1833</v>
      </c>
      <c r="G32" t="s">
        <v>102</v>
      </c>
      <c r="H32" s="77">
        <v>568704.96</v>
      </c>
      <c r="I32" s="77">
        <v>3704.64</v>
      </c>
      <c r="J32" s="77">
        <v>0</v>
      </c>
      <c r="K32" s="77">
        <v>21068.471430144</v>
      </c>
      <c r="L32" s="78">
        <v>4.4999999999999998E-2</v>
      </c>
      <c r="M32" s="78">
        <v>0.1298</v>
      </c>
      <c r="N32" s="78">
        <v>1.5900000000000001E-2</v>
      </c>
    </row>
    <row r="33" spans="2:14">
      <c r="B33" t="s">
        <v>1838</v>
      </c>
      <c r="C33" t="s">
        <v>1839</v>
      </c>
      <c r="D33" t="s">
        <v>100</v>
      </c>
      <c r="E33" t="s">
        <v>1819</v>
      </c>
      <c r="F33" t="s">
        <v>1833</v>
      </c>
      <c r="G33" t="s">
        <v>102</v>
      </c>
      <c r="H33" s="77">
        <v>2818076</v>
      </c>
      <c r="I33" s="77">
        <v>345.8</v>
      </c>
      <c r="J33" s="77">
        <v>0</v>
      </c>
      <c r="K33" s="77">
        <v>9744.9068079999997</v>
      </c>
      <c r="L33" s="78">
        <v>8.9999999999999993E-3</v>
      </c>
      <c r="M33" s="78">
        <v>0.06</v>
      </c>
      <c r="N33" s="78">
        <v>7.3000000000000001E-3</v>
      </c>
    </row>
    <row r="34" spans="2:14">
      <c r="B34" t="s">
        <v>1840</v>
      </c>
      <c r="C34" t="s">
        <v>1841</v>
      </c>
      <c r="D34" t="s">
        <v>100</v>
      </c>
      <c r="E34" t="s">
        <v>1822</v>
      </c>
      <c r="F34" t="s">
        <v>1833</v>
      </c>
      <c r="G34" t="s">
        <v>102</v>
      </c>
      <c r="H34" s="77">
        <v>293522</v>
      </c>
      <c r="I34" s="77">
        <v>3439</v>
      </c>
      <c r="J34" s="77">
        <v>0</v>
      </c>
      <c r="K34" s="77">
        <v>10094.221579999999</v>
      </c>
      <c r="L34" s="78">
        <v>1.01E-2</v>
      </c>
      <c r="M34" s="78">
        <v>6.2199999999999998E-2</v>
      </c>
      <c r="N34" s="78">
        <v>7.6E-3</v>
      </c>
    </row>
    <row r="35" spans="2:14">
      <c r="B35" t="s">
        <v>1842</v>
      </c>
      <c r="C35" t="s">
        <v>1843</v>
      </c>
      <c r="D35" t="s">
        <v>100</v>
      </c>
      <c r="E35" t="s">
        <v>1822</v>
      </c>
      <c r="F35" t="s">
        <v>1833</v>
      </c>
      <c r="G35" t="s">
        <v>102</v>
      </c>
      <c r="H35" s="77">
        <v>21208.73</v>
      </c>
      <c r="I35" s="77">
        <v>3694.17</v>
      </c>
      <c r="J35" s="77">
        <v>0</v>
      </c>
      <c r="K35" s="77">
        <v>783.48654104100001</v>
      </c>
      <c r="L35" s="78">
        <v>3.3999999999999998E-3</v>
      </c>
      <c r="M35" s="78">
        <v>4.7999999999999996E-3</v>
      </c>
      <c r="N35" s="78">
        <v>5.9999999999999995E-4</v>
      </c>
    </row>
    <row r="36" spans="2:14">
      <c r="B36" t="s">
        <v>1844</v>
      </c>
      <c r="C36" t="s">
        <v>1845</v>
      </c>
      <c r="D36" t="s">
        <v>100</v>
      </c>
      <c r="E36" t="s">
        <v>1822</v>
      </c>
      <c r="F36" t="s">
        <v>1833</v>
      </c>
      <c r="G36" t="s">
        <v>102</v>
      </c>
      <c r="H36" s="77">
        <v>250831</v>
      </c>
      <c r="I36" s="77">
        <v>3669.22</v>
      </c>
      <c r="J36" s="77">
        <v>0</v>
      </c>
      <c r="K36" s="77">
        <v>9203.5412182</v>
      </c>
      <c r="L36" s="78">
        <v>1.49E-2</v>
      </c>
      <c r="M36" s="78">
        <v>5.67E-2</v>
      </c>
      <c r="N36" s="78">
        <v>6.8999999999999999E-3</v>
      </c>
    </row>
    <row r="37" spans="2:14">
      <c r="B37" s="79" t="s">
        <v>1846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901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1847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209</v>
      </c>
      <c r="C42" t="s">
        <v>209</v>
      </c>
      <c r="D42" s="16"/>
      <c r="E42" s="16"/>
      <c r="F42" t="s">
        <v>209</v>
      </c>
      <c r="G42" t="s">
        <v>209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218</v>
      </c>
      <c r="D43" s="16"/>
      <c r="E43" s="16"/>
      <c r="F43" s="16"/>
      <c r="G43" s="16"/>
      <c r="H43" s="81">
        <v>830651.11</v>
      </c>
      <c r="J43" s="81">
        <v>0</v>
      </c>
      <c r="K43" s="81">
        <v>80162.477290551687</v>
      </c>
      <c r="M43" s="80">
        <v>0.49390000000000001</v>
      </c>
      <c r="N43" s="80">
        <v>6.0299999999999999E-2</v>
      </c>
    </row>
    <row r="44" spans="2:14">
      <c r="B44" s="79" t="s">
        <v>1848</v>
      </c>
      <c r="D44" s="16"/>
      <c r="E44" s="16"/>
      <c r="F44" s="16"/>
      <c r="G44" s="16"/>
      <c r="H44" s="81">
        <v>825725.91</v>
      </c>
      <c r="J44" s="81">
        <v>0</v>
      </c>
      <c r="K44" s="81">
        <v>78462.40502888769</v>
      </c>
      <c r="M44" s="80">
        <v>0.48349999999999999</v>
      </c>
      <c r="N44" s="80">
        <v>5.8999999999999997E-2</v>
      </c>
    </row>
    <row r="45" spans="2:14">
      <c r="B45" t="s">
        <v>1849</v>
      </c>
      <c r="C45" t="s">
        <v>1850</v>
      </c>
      <c r="D45" t="s">
        <v>123</v>
      </c>
      <c r="E45"/>
      <c r="F45" t="s">
        <v>1801</v>
      </c>
      <c r="G45" t="s">
        <v>106</v>
      </c>
      <c r="H45" s="77">
        <v>24194.67</v>
      </c>
      <c r="I45" s="77">
        <v>6073</v>
      </c>
      <c r="J45" s="77">
        <v>0</v>
      </c>
      <c r="K45" s="77">
        <v>5655.4985477258997</v>
      </c>
      <c r="L45" s="78">
        <v>5.0000000000000001E-4</v>
      </c>
      <c r="M45" s="78">
        <v>3.4799999999999998E-2</v>
      </c>
      <c r="N45" s="78">
        <v>4.3E-3</v>
      </c>
    </row>
    <row r="46" spans="2:14">
      <c r="B46" t="s">
        <v>1851</v>
      </c>
      <c r="C46" t="s">
        <v>1852</v>
      </c>
      <c r="D46" t="s">
        <v>123</v>
      </c>
      <c r="E46"/>
      <c r="F46" t="s">
        <v>1801</v>
      </c>
      <c r="G46" t="s">
        <v>106</v>
      </c>
      <c r="H46" s="77">
        <v>2617.84</v>
      </c>
      <c r="I46" s="77">
        <v>4463</v>
      </c>
      <c r="J46" s="77">
        <v>0</v>
      </c>
      <c r="K46" s="77">
        <v>449.69483272079998</v>
      </c>
      <c r="L46" s="78">
        <v>0</v>
      </c>
      <c r="M46" s="78">
        <v>2.8E-3</v>
      </c>
      <c r="N46" s="78">
        <v>2.9999999999999997E-4</v>
      </c>
    </row>
    <row r="47" spans="2:14">
      <c r="B47" t="s">
        <v>1853</v>
      </c>
      <c r="C47" t="s">
        <v>1854</v>
      </c>
      <c r="D47" t="s">
        <v>1612</v>
      </c>
      <c r="E47"/>
      <c r="F47" t="s">
        <v>1801</v>
      </c>
      <c r="G47" t="s">
        <v>106</v>
      </c>
      <c r="H47" s="77">
        <v>2040.36</v>
      </c>
      <c r="I47" s="77">
        <v>33993</v>
      </c>
      <c r="J47" s="77">
        <v>0</v>
      </c>
      <c r="K47" s="77">
        <v>2669.5877834051998</v>
      </c>
      <c r="L47" s="78">
        <v>1E-4</v>
      </c>
      <c r="M47" s="78">
        <v>1.6400000000000001E-2</v>
      </c>
      <c r="N47" s="78">
        <v>2E-3</v>
      </c>
    </row>
    <row r="48" spans="2:14">
      <c r="B48" t="s">
        <v>1855</v>
      </c>
      <c r="C48" t="s">
        <v>1856</v>
      </c>
      <c r="D48" t="s">
        <v>1737</v>
      </c>
      <c r="E48"/>
      <c r="F48" t="s">
        <v>1801</v>
      </c>
      <c r="G48" t="s">
        <v>106</v>
      </c>
      <c r="H48" s="77">
        <v>155961.98000000001</v>
      </c>
      <c r="I48" s="77">
        <v>765.35</v>
      </c>
      <c r="J48" s="77">
        <v>0</v>
      </c>
      <c r="K48" s="77">
        <v>4594.3781486165699</v>
      </c>
      <c r="L48" s="78">
        <v>2.0000000000000001E-4</v>
      </c>
      <c r="M48" s="78">
        <v>2.8299999999999999E-2</v>
      </c>
      <c r="N48" s="78">
        <v>3.5000000000000001E-3</v>
      </c>
    </row>
    <row r="49" spans="2:14">
      <c r="B49" t="s">
        <v>1857</v>
      </c>
      <c r="C49" t="s">
        <v>1858</v>
      </c>
      <c r="D49" t="s">
        <v>1737</v>
      </c>
      <c r="E49"/>
      <c r="F49" t="s">
        <v>1801</v>
      </c>
      <c r="G49" t="s">
        <v>106</v>
      </c>
      <c r="H49" s="77">
        <v>55050.77</v>
      </c>
      <c r="I49" s="77">
        <v>1007.7500000000024</v>
      </c>
      <c r="J49" s="77">
        <v>0</v>
      </c>
      <c r="K49" s="77">
        <v>2135.3256443640798</v>
      </c>
      <c r="L49" s="78">
        <v>2.0000000000000001E-4</v>
      </c>
      <c r="M49" s="78">
        <v>1.32E-2</v>
      </c>
      <c r="N49" s="78">
        <v>1.6000000000000001E-3</v>
      </c>
    </row>
    <row r="50" spans="2:14">
      <c r="B50" t="s">
        <v>1859</v>
      </c>
      <c r="C50" t="s">
        <v>1860</v>
      </c>
      <c r="D50" t="s">
        <v>1861</v>
      </c>
      <c r="E50"/>
      <c r="F50" t="s">
        <v>1801</v>
      </c>
      <c r="G50" t="s">
        <v>202</v>
      </c>
      <c r="H50" s="77">
        <v>95625</v>
      </c>
      <c r="I50" s="77">
        <v>1844.8142</v>
      </c>
      <c r="J50" s="77">
        <v>0</v>
      </c>
      <c r="K50" s="77">
        <v>865.99844680837498</v>
      </c>
      <c r="L50" s="78">
        <v>4.0000000000000002E-4</v>
      </c>
      <c r="M50" s="78">
        <v>5.3E-3</v>
      </c>
      <c r="N50" s="78">
        <v>6.9999999999999999E-4</v>
      </c>
    </row>
    <row r="51" spans="2:14">
      <c r="B51" t="s">
        <v>1862</v>
      </c>
      <c r="C51" t="s">
        <v>1863</v>
      </c>
      <c r="D51" t="s">
        <v>123</v>
      </c>
      <c r="E51"/>
      <c r="F51" t="s">
        <v>1801</v>
      </c>
      <c r="G51" t="s">
        <v>106</v>
      </c>
      <c r="H51" s="77">
        <v>7956.35</v>
      </c>
      <c r="I51" s="77">
        <v>3588</v>
      </c>
      <c r="J51" s="77">
        <v>0</v>
      </c>
      <c r="K51" s="77">
        <v>1098.7888024619999</v>
      </c>
      <c r="L51" s="78">
        <v>1E-4</v>
      </c>
      <c r="M51" s="78">
        <v>6.7999999999999996E-3</v>
      </c>
      <c r="N51" s="78">
        <v>8.0000000000000004E-4</v>
      </c>
    </row>
    <row r="52" spans="2:14">
      <c r="B52" t="s">
        <v>1864</v>
      </c>
      <c r="C52" t="s">
        <v>1865</v>
      </c>
      <c r="D52" t="s">
        <v>1737</v>
      </c>
      <c r="E52"/>
      <c r="F52" t="s">
        <v>1801</v>
      </c>
      <c r="G52" t="s">
        <v>106</v>
      </c>
      <c r="H52" s="77">
        <v>49663.74</v>
      </c>
      <c r="I52" s="77">
        <v>459.55</v>
      </c>
      <c r="J52" s="77">
        <v>0</v>
      </c>
      <c r="K52" s="77">
        <v>878.45618138733005</v>
      </c>
      <c r="L52" s="78">
        <v>5.0000000000000001E-4</v>
      </c>
      <c r="M52" s="78">
        <v>5.4000000000000003E-3</v>
      </c>
      <c r="N52" s="78">
        <v>6.9999999999999999E-4</v>
      </c>
    </row>
    <row r="53" spans="2:14">
      <c r="B53" t="s">
        <v>1866</v>
      </c>
      <c r="C53" t="s">
        <v>1867</v>
      </c>
      <c r="D53" t="s">
        <v>1737</v>
      </c>
      <c r="E53"/>
      <c r="F53" t="s">
        <v>1801</v>
      </c>
      <c r="G53" t="s">
        <v>106</v>
      </c>
      <c r="H53" s="77">
        <v>5801.87</v>
      </c>
      <c r="I53" s="77">
        <v>3668.75</v>
      </c>
      <c r="J53" s="77">
        <v>0</v>
      </c>
      <c r="K53" s="77">
        <v>819.28315055062501</v>
      </c>
      <c r="L53" s="78">
        <v>1E-4</v>
      </c>
      <c r="M53" s="78">
        <v>5.0000000000000001E-3</v>
      </c>
      <c r="N53" s="78">
        <v>5.9999999999999995E-4</v>
      </c>
    </row>
    <row r="54" spans="2:14">
      <c r="B54" t="s">
        <v>1868</v>
      </c>
      <c r="C54" t="s">
        <v>1869</v>
      </c>
      <c r="D54" t="s">
        <v>123</v>
      </c>
      <c r="E54"/>
      <c r="F54" t="s">
        <v>1801</v>
      </c>
      <c r="G54" t="s">
        <v>110</v>
      </c>
      <c r="H54" s="77">
        <v>44138.01</v>
      </c>
      <c r="I54" s="77">
        <v>639.70000000000277</v>
      </c>
      <c r="J54" s="77">
        <v>0</v>
      </c>
      <c r="K54" s="77">
        <v>1145.6385737532801</v>
      </c>
      <c r="L54" s="78">
        <v>2.0000000000000001E-4</v>
      </c>
      <c r="M54" s="78">
        <v>7.1000000000000004E-3</v>
      </c>
      <c r="N54" s="78">
        <v>8.9999999999999998E-4</v>
      </c>
    </row>
    <row r="55" spans="2:14">
      <c r="B55" t="s">
        <v>1870</v>
      </c>
      <c r="C55" t="s">
        <v>1871</v>
      </c>
      <c r="D55" t="s">
        <v>123</v>
      </c>
      <c r="E55"/>
      <c r="F55" t="s">
        <v>1801</v>
      </c>
      <c r="G55" t="s">
        <v>106</v>
      </c>
      <c r="H55" s="77">
        <v>46581.71</v>
      </c>
      <c r="I55" s="77">
        <v>696.0500000000028</v>
      </c>
      <c r="J55" s="77">
        <v>0</v>
      </c>
      <c r="K55" s="77">
        <v>1247.9689389593</v>
      </c>
      <c r="L55" s="78">
        <v>1E-4</v>
      </c>
      <c r="M55" s="78">
        <v>7.7000000000000002E-3</v>
      </c>
      <c r="N55" s="78">
        <v>8.9999999999999998E-4</v>
      </c>
    </row>
    <row r="56" spans="2:14">
      <c r="B56" t="s">
        <v>1872</v>
      </c>
      <c r="C56" t="s">
        <v>1873</v>
      </c>
      <c r="D56" t="s">
        <v>123</v>
      </c>
      <c r="E56"/>
      <c r="F56" t="s">
        <v>1801</v>
      </c>
      <c r="G56" t="s">
        <v>106</v>
      </c>
      <c r="H56" s="77">
        <v>29526.81</v>
      </c>
      <c r="I56" s="77">
        <v>515.05999999999995</v>
      </c>
      <c r="J56" s="77">
        <v>0</v>
      </c>
      <c r="K56" s="77">
        <v>585.35895141851404</v>
      </c>
      <c r="L56" s="78">
        <v>1E-3</v>
      </c>
      <c r="M56" s="78">
        <v>3.5999999999999999E-3</v>
      </c>
      <c r="N56" s="78">
        <v>4.0000000000000002E-4</v>
      </c>
    </row>
    <row r="57" spans="2:14">
      <c r="B57" t="s">
        <v>1874</v>
      </c>
      <c r="C57" t="s">
        <v>1875</v>
      </c>
      <c r="D57" t="s">
        <v>123</v>
      </c>
      <c r="E57"/>
      <c r="F57" t="s">
        <v>1801</v>
      </c>
      <c r="G57" t="s">
        <v>110</v>
      </c>
      <c r="H57" s="77">
        <v>535.74</v>
      </c>
      <c r="I57" s="77">
        <v>6857</v>
      </c>
      <c r="J57" s="77">
        <v>0</v>
      </c>
      <c r="K57" s="77">
        <v>149.0550694785</v>
      </c>
      <c r="L57" s="78">
        <v>2.0000000000000001E-4</v>
      </c>
      <c r="M57" s="78">
        <v>8.9999999999999998E-4</v>
      </c>
      <c r="N57" s="78">
        <v>1E-4</v>
      </c>
    </row>
    <row r="58" spans="2:14">
      <c r="B58" t="s">
        <v>1876</v>
      </c>
      <c r="C58" t="s">
        <v>1877</v>
      </c>
      <c r="D58" t="s">
        <v>123</v>
      </c>
      <c r="E58"/>
      <c r="F58" t="s">
        <v>1801</v>
      </c>
      <c r="G58" t="s">
        <v>110</v>
      </c>
      <c r="H58" s="77">
        <v>57377.71</v>
      </c>
      <c r="I58" s="77">
        <v>2802</v>
      </c>
      <c r="J58" s="77">
        <v>0</v>
      </c>
      <c r="K58" s="77">
        <v>6523.3378342665001</v>
      </c>
      <c r="L58" s="78">
        <v>2.0000000000000001E-4</v>
      </c>
      <c r="M58" s="78">
        <v>4.02E-2</v>
      </c>
      <c r="N58" s="78">
        <v>4.8999999999999998E-3</v>
      </c>
    </row>
    <row r="59" spans="2:14">
      <c r="B59" t="s">
        <v>1878</v>
      </c>
      <c r="C59" t="s">
        <v>1879</v>
      </c>
      <c r="D59" t="s">
        <v>1612</v>
      </c>
      <c r="E59"/>
      <c r="F59" t="s">
        <v>1801</v>
      </c>
      <c r="G59" t="s">
        <v>106</v>
      </c>
      <c r="H59" s="77">
        <v>6505.25</v>
      </c>
      <c r="I59" s="77">
        <v>6594</v>
      </c>
      <c r="J59" s="77">
        <v>0</v>
      </c>
      <c r="K59" s="77">
        <v>1651.0523560649999</v>
      </c>
      <c r="L59" s="78">
        <v>0</v>
      </c>
      <c r="M59" s="78">
        <v>1.0200000000000001E-2</v>
      </c>
      <c r="N59" s="78">
        <v>1.1999999999999999E-3</v>
      </c>
    </row>
    <row r="60" spans="2:14">
      <c r="B60" t="s">
        <v>1880</v>
      </c>
      <c r="C60" t="s">
        <v>1881</v>
      </c>
      <c r="D60" t="s">
        <v>1612</v>
      </c>
      <c r="E60"/>
      <c r="F60" t="s">
        <v>1801</v>
      </c>
      <c r="G60" t="s">
        <v>106</v>
      </c>
      <c r="H60" s="77">
        <v>3736.7</v>
      </c>
      <c r="I60" s="77">
        <v>6901</v>
      </c>
      <c r="J60" s="77">
        <v>0</v>
      </c>
      <c r="K60" s="77">
        <v>992.54034828299996</v>
      </c>
      <c r="L60" s="78">
        <v>0</v>
      </c>
      <c r="M60" s="78">
        <v>6.1000000000000004E-3</v>
      </c>
      <c r="N60" s="78">
        <v>6.9999999999999999E-4</v>
      </c>
    </row>
    <row r="61" spans="2:14">
      <c r="B61" t="s">
        <v>1882</v>
      </c>
      <c r="C61" t="s">
        <v>1883</v>
      </c>
      <c r="D61" t="s">
        <v>123</v>
      </c>
      <c r="E61"/>
      <c r="F61" t="s">
        <v>1801</v>
      </c>
      <c r="G61" t="s">
        <v>116</v>
      </c>
      <c r="H61" s="77">
        <v>11760.48</v>
      </c>
      <c r="I61" s="77">
        <v>4919</v>
      </c>
      <c r="J61" s="77">
        <v>0</v>
      </c>
      <c r="K61" s="77">
        <v>1651.9010709816</v>
      </c>
      <c r="L61" s="78">
        <v>2.0000000000000001E-4</v>
      </c>
      <c r="M61" s="78">
        <v>1.0200000000000001E-2</v>
      </c>
      <c r="N61" s="78">
        <v>1.1999999999999999E-3</v>
      </c>
    </row>
    <row r="62" spans="2:14">
      <c r="B62" t="s">
        <v>1884</v>
      </c>
      <c r="C62" t="s">
        <v>1885</v>
      </c>
      <c r="D62" t="s">
        <v>1737</v>
      </c>
      <c r="E62"/>
      <c r="F62" t="s">
        <v>1801</v>
      </c>
      <c r="G62" t="s">
        <v>106</v>
      </c>
      <c r="H62" s="77">
        <v>28461.41</v>
      </c>
      <c r="I62" s="77">
        <v>954.5</v>
      </c>
      <c r="J62" s="77">
        <v>0</v>
      </c>
      <c r="K62" s="77">
        <v>1045.63534587405</v>
      </c>
      <c r="L62" s="78">
        <v>1E-4</v>
      </c>
      <c r="M62" s="78">
        <v>6.4000000000000003E-3</v>
      </c>
      <c r="N62" s="78">
        <v>8.0000000000000004E-4</v>
      </c>
    </row>
    <row r="63" spans="2:14">
      <c r="B63" t="s">
        <v>1886</v>
      </c>
      <c r="C63" t="s">
        <v>1887</v>
      </c>
      <c r="D63" t="s">
        <v>123</v>
      </c>
      <c r="E63"/>
      <c r="F63" t="s">
        <v>1801</v>
      </c>
      <c r="G63" t="s">
        <v>106</v>
      </c>
      <c r="H63" s="77">
        <v>4033.3</v>
      </c>
      <c r="I63" s="77">
        <v>4445.5</v>
      </c>
      <c r="J63" s="77">
        <v>0</v>
      </c>
      <c r="K63" s="77">
        <v>690.12705292349995</v>
      </c>
      <c r="L63" s="78">
        <v>4.0000000000000002E-4</v>
      </c>
      <c r="M63" s="78">
        <v>4.3E-3</v>
      </c>
      <c r="N63" s="78">
        <v>5.0000000000000001E-4</v>
      </c>
    </row>
    <row r="64" spans="2:14">
      <c r="B64" t="s">
        <v>1888</v>
      </c>
      <c r="C64" t="s">
        <v>1889</v>
      </c>
      <c r="D64" t="s">
        <v>1612</v>
      </c>
      <c r="E64"/>
      <c r="F64" t="s">
        <v>1801</v>
      </c>
      <c r="G64" t="s">
        <v>106</v>
      </c>
      <c r="H64" s="77">
        <v>11396.74</v>
      </c>
      <c r="I64" s="77">
        <v>5832.5</v>
      </c>
      <c r="J64" s="77">
        <v>0</v>
      </c>
      <c r="K64" s="77">
        <v>2558.4874980645</v>
      </c>
      <c r="L64" s="78">
        <v>2.9999999999999997E-4</v>
      </c>
      <c r="M64" s="78">
        <v>1.5800000000000002E-2</v>
      </c>
      <c r="N64" s="78">
        <v>1.9E-3</v>
      </c>
    </row>
    <row r="65" spans="2:14">
      <c r="B65" t="s">
        <v>1890</v>
      </c>
      <c r="C65" t="s">
        <v>1891</v>
      </c>
      <c r="D65" t="s">
        <v>1737</v>
      </c>
      <c r="E65"/>
      <c r="F65" t="s">
        <v>1801</v>
      </c>
      <c r="G65" t="s">
        <v>106</v>
      </c>
      <c r="H65" s="77">
        <v>259.35000000000002</v>
      </c>
      <c r="I65" s="77">
        <v>83376</v>
      </c>
      <c r="J65" s="77">
        <v>0</v>
      </c>
      <c r="K65" s="77">
        <v>832.29103994399998</v>
      </c>
      <c r="L65" s="78">
        <v>0</v>
      </c>
      <c r="M65" s="78">
        <v>5.1000000000000004E-3</v>
      </c>
      <c r="N65" s="78">
        <v>5.9999999999999995E-4</v>
      </c>
    </row>
    <row r="66" spans="2:14">
      <c r="B66" t="s">
        <v>1892</v>
      </c>
      <c r="C66" t="s">
        <v>1893</v>
      </c>
      <c r="D66" t="s">
        <v>123</v>
      </c>
      <c r="E66"/>
      <c r="F66" t="s">
        <v>1801</v>
      </c>
      <c r="G66" t="s">
        <v>110</v>
      </c>
      <c r="H66" s="77">
        <v>11033.8</v>
      </c>
      <c r="I66" s="77">
        <v>20332</v>
      </c>
      <c r="J66" s="77">
        <v>0</v>
      </c>
      <c r="K66" s="77">
        <v>9102.5639164200002</v>
      </c>
      <c r="L66" s="78">
        <v>4.0000000000000002E-4</v>
      </c>
      <c r="M66" s="78">
        <v>5.6099999999999997E-2</v>
      </c>
      <c r="N66" s="78">
        <v>6.7999999999999996E-3</v>
      </c>
    </row>
    <row r="67" spans="2:14">
      <c r="B67" t="s">
        <v>1894</v>
      </c>
      <c r="C67" t="s">
        <v>1895</v>
      </c>
      <c r="D67" t="s">
        <v>123</v>
      </c>
      <c r="E67"/>
      <c r="F67" t="s">
        <v>1801</v>
      </c>
      <c r="G67" t="s">
        <v>110</v>
      </c>
      <c r="H67" s="77">
        <v>6072.78</v>
      </c>
      <c r="I67" s="77">
        <v>8625.6</v>
      </c>
      <c r="J67" s="77">
        <v>0</v>
      </c>
      <c r="K67" s="77">
        <v>2125.3741351416002</v>
      </c>
      <c r="L67" s="78">
        <v>1.1000000000000001E-3</v>
      </c>
      <c r="M67" s="78">
        <v>1.3100000000000001E-2</v>
      </c>
      <c r="N67" s="78">
        <v>1.6000000000000001E-3</v>
      </c>
    </row>
    <row r="68" spans="2:14">
      <c r="B68" t="s">
        <v>1896</v>
      </c>
      <c r="C68" t="s">
        <v>1897</v>
      </c>
      <c r="D68" t="s">
        <v>123</v>
      </c>
      <c r="E68"/>
      <c r="F68" t="s">
        <v>1801</v>
      </c>
      <c r="G68" t="s">
        <v>110</v>
      </c>
      <c r="H68" s="77">
        <v>9486.93</v>
      </c>
      <c r="I68" s="77">
        <v>2424.6</v>
      </c>
      <c r="J68" s="77">
        <v>0</v>
      </c>
      <c r="K68" s="77">
        <v>933.30657514484994</v>
      </c>
      <c r="L68" s="78">
        <v>2.9999999999999997E-4</v>
      </c>
      <c r="M68" s="78">
        <v>5.7999999999999996E-3</v>
      </c>
      <c r="N68" s="78">
        <v>6.9999999999999999E-4</v>
      </c>
    </row>
    <row r="69" spans="2:14">
      <c r="B69" t="s">
        <v>1898</v>
      </c>
      <c r="C69" t="s">
        <v>1899</v>
      </c>
      <c r="D69" t="s">
        <v>1900</v>
      </c>
      <c r="E69"/>
      <c r="F69" t="s">
        <v>1801</v>
      </c>
      <c r="G69" t="s">
        <v>199</v>
      </c>
      <c r="H69" s="77">
        <v>80072.02</v>
      </c>
      <c r="I69" s="77">
        <v>245200</v>
      </c>
      <c r="J69" s="77">
        <v>0</v>
      </c>
      <c r="K69" s="77">
        <v>5061.5573685711997</v>
      </c>
      <c r="L69" s="78">
        <v>0</v>
      </c>
      <c r="M69" s="78">
        <v>3.1199999999999999E-2</v>
      </c>
      <c r="N69" s="78">
        <v>3.8E-3</v>
      </c>
    </row>
    <row r="70" spans="2:14">
      <c r="B70" t="s">
        <v>1901</v>
      </c>
      <c r="C70" t="s">
        <v>1902</v>
      </c>
      <c r="D70" t="s">
        <v>123</v>
      </c>
      <c r="E70"/>
      <c r="F70" t="s">
        <v>1801</v>
      </c>
      <c r="G70" t="s">
        <v>110</v>
      </c>
      <c r="H70" s="77">
        <v>1164.6300000000001</v>
      </c>
      <c r="I70" s="77">
        <v>20655</v>
      </c>
      <c r="J70" s="77">
        <v>0</v>
      </c>
      <c r="K70" s="77">
        <v>976.04917977374998</v>
      </c>
      <c r="L70" s="78">
        <v>2.0000000000000001E-4</v>
      </c>
      <c r="M70" s="78">
        <v>6.0000000000000001E-3</v>
      </c>
      <c r="N70" s="78">
        <v>6.9999999999999999E-4</v>
      </c>
    </row>
    <row r="71" spans="2:14">
      <c r="B71" t="s">
        <v>1903</v>
      </c>
      <c r="C71" t="s">
        <v>1904</v>
      </c>
      <c r="D71" t="s">
        <v>1612</v>
      </c>
      <c r="E71"/>
      <c r="F71" t="s">
        <v>1801</v>
      </c>
      <c r="G71" t="s">
        <v>106</v>
      </c>
      <c r="H71" s="77">
        <v>1893.11</v>
      </c>
      <c r="I71" s="77">
        <v>16013</v>
      </c>
      <c r="J71" s="77">
        <v>0</v>
      </c>
      <c r="K71" s="77">
        <v>1166.8001178507</v>
      </c>
      <c r="L71" s="78">
        <v>0</v>
      </c>
      <c r="M71" s="78">
        <v>7.1999999999999998E-3</v>
      </c>
      <c r="N71" s="78">
        <v>8.9999999999999998E-4</v>
      </c>
    </row>
    <row r="72" spans="2:14">
      <c r="B72" t="s">
        <v>1905</v>
      </c>
      <c r="C72" t="s">
        <v>1906</v>
      </c>
      <c r="D72" t="s">
        <v>1612</v>
      </c>
      <c r="E72"/>
      <c r="F72" t="s">
        <v>1801</v>
      </c>
      <c r="G72" t="s">
        <v>106</v>
      </c>
      <c r="H72" s="77">
        <v>961.9</v>
      </c>
      <c r="I72" s="77">
        <v>9225</v>
      </c>
      <c r="J72" s="77">
        <v>0</v>
      </c>
      <c r="K72" s="77">
        <v>341.542073475</v>
      </c>
      <c r="L72" s="78">
        <v>0</v>
      </c>
      <c r="M72" s="78">
        <v>2.0999999999999999E-3</v>
      </c>
      <c r="N72" s="78">
        <v>2.9999999999999997E-4</v>
      </c>
    </row>
    <row r="73" spans="2:14">
      <c r="B73" t="s">
        <v>1907</v>
      </c>
      <c r="C73" t="s">
        <v>1908</v>
      </c>
      <c r="D73" t="s">
        <v>1612</v>
      </c>
      <c r="E73"/>
      <c r="F73" t="s">
        <v>1801</v>
      </c>
      <c r="G73" t="s">
        <v>106</v>
      </c>
      <c r="H73" s="77">
        <v>9033.24</v>
      </c>
      <c r="I73" s="77">
        <v>3348</v>
      </c>
      <c r="J73" s="77">
        <v>0</v>
      </c>
      <c r="K73" s="77">
        <v>1164.0641366448001</v>
      </c>
      <c r="L73" s="78">
        <v>0</v>
      </c>
      <c r="M73" s="78">
        <v>7.1999999999999998E-3</v>
      </c>
      <c r="N73" s="78">
        <v>8.9999999999999998E-4</v>
      </c>
    </row>
    <row r="74" spans="2:14">
      <c r="B74" t="s">
        <v>1909</v>
      </c>
      <c r="C74" t="s">
        <v>1910</v>
      </c>
      <c r="D74" t="s">
        <v>1612</v>
      </c>
      <c r="E74"/>
      <c r="F74" t="s">
        <v>1801</v>
      </c>
      <c r="G74" t="s">
        <v>106</v>
      </c>
      <c r="H74" s="77">
        <v>13338.81</v>
      </c>
      <c r="I74" s="77">
        <v>10192</v>
      </c>
      <c r="J74" s="77">
        <v>0</v>
      </c>
      <c r="K74" s="77">
        <v>5232.6828420047996</v>
      </c>
      <c r="L74" s="78">
        <v>1E-4</v>
      </c>
      <c r="M74" s="78">
        <v>3.2199999999999999E-2</v>
      </c>
      <c r="N74" s="78">
        <v>3.8999999999999998E-3</v>
      </c>
    </row>
    <row r="75" spans="2:14">
      <c r="B75" t="s">
        <v>1911</v>
      </c>
      <c r="C75" t="s">
        <v>1912</v>
      </c>
      <c r="D75" t="s">
        <v>1616</v>
      </c>
      <c r="E75"/>
      <c r="F75" t="s">
        <v>1801</v>
      </c>
      <c r="G75" t="s">
        <v>106</v>
      </c>
      <c r="H75" s="77">
        <v>5912.97</v>
      </c>
      <c r="I75" s="77">
        <v>5429.5</v>
      </c>
      <c r="J75" s="77">
        <v>0</v>
      </c>
      <c r="K75" s="77">
        <v>1235.7010739713501</v>
      </c>
      <c r="L75" s="78">
        <v>0</v>
      </c>
      <c r="M75" s="78">
        <v>7.6E-3</v>
      </c>
      <c r="N75" s="78">
        <v>8.9999999999999998E-4</v>
      </c>
    </row>
    <row r="76" spans="2:14">
      <c r="B76" t="s">
        <v>1913</v>
      </c>
      <c r="C76" t="s">
        <v>1914</v>
      </c>
      <c r="D76" t="s">
        <v>123</v>
      </c>
      <c r="E76"/>
      <c r="F76" t="s">
        <v>1801</v>
      </c>
      <c r="G76" t="s">
        <v>110</v>
      </c>
      <c r="H76" s="77">
        <v>2706.12</v>
      </c>
      <c r="I76" s="77">
        <v>20135</v>
      </c>
      <c r="J76" s="77">
        <v>0</v>
      </c>
      <c r="K76" s="77">
        <v>2210.8394905649998</v>
      </c>
      <c r="L76" s="78">
        <v>8.9999999999999998E-4</v>
      </c>
      <c r="M76" s="78">
        <v>1.3599999999999999E-2</v>
      </c>
      <c r="N76" s="78">
        <v>1.6999999999999999E-3</v>
      </c>
    </row>
    <row r="77" spans="2:14">
      <c r="B77" t="s">
        <v>1915</v>
      </c>
      <c r="C77" t="s">
        <v>1916</v>
      </c>
      <c r="D77" t="s">
        <v>123</v>
      </c>
      <c r="E77"/>
      <c r="F77" t="s">
        <v>1801</v>
      </c>
      <c r="G77" t="s">
        <v>110</v>
      </c>
      <c r="H77" s="77">
        <v>949.97</v>
      </c>
      <c r="I77" s="77">
        <v>21510</v>
      </c>
      <c r="J77" s="77">
        <v>0</v>
      </c>
      <c r="K77" s="77">
        <v>829.1036544525</v>
      </c>
      <c r="L77" s="78">
        <v>8.0000000000000004E-4</v>
      </c>
      <c r="M77" s="78">
        <v>5.1000000000000004E-3</v>
      </c>
      <c r="N77" s="78">
        <v>5.9999999999999995E-4</v>
      </c>
    </row>
    <row r="78" spans="2:14">
      <c r="B78" t="s">
        <v>1917</v>
      </c>
      <c r="C78" t="s">
        <v>1918</v>
      </c>
      <c r="D78" t="s">
        <v>1612</v>
      </c>
      <c r="E78"/>
      <c r="F78" t="s">
        <v>1801</v>
      </c>
      <c r="G78" t="s">
        <v>106</v>
      </c>
      <c r="H78" s="77">
        <v>4289.6099999999997</v>
      </c>
      <c r="I78" s="77">
        <v>7377</v>
      </c>
      <c r="J78" s="77">
        <v>0</v>
      </c>
      <c r="K78" s="77">
        <v>1217.9949948153001</v>
      </c>
      <c r="L78" s="78">
        <v>1E-4</v>
      </c>
      <c r="M78" s="78">
        <v>7.4999999999999997E-3</v>
      </c>
      <c r="N78" s="78">
        <v>8.9999999999999998E-4</v>
      </c>
    </row>
    <row r="79" spans="2:14">
      <c r="B79" t="s">
        <v>1919</v>
      </c>
      <c r="C79" t="s">
        <v>1920</v>
      </c>
      <c r="D79" t="s">
        <v>1737</v>
      </c>
      <c r="E79"/>
      <c r="F79" t="s">
        <v>1801</v>
      </c>
      <c r="G79" t="s">
        <v>106</v>
      </c>
      <c r="H79" s="77">
        <v>19451.169999999998</v>
      </c>
      <c r="I79" s="77">
        <v>3453.6249999999968</v>
      </c>
      <c r="J79" s="77">
        <v>0</v>
      </c>
      <c r="K79" s="77">
        <v>2585.6445386932101</v>
      </c>
      <c r="L79" s="78">
        <v>1E-3</v>
      </c>
      <c r="M79" s="78">
        <v>1.5900000000000001E-2</v>
      </c>
      <c r="N79" s="78">
        <v>1.9E-3</v>
      </c>
    </row>
    <row r="80" spans="2:14">
      <c r="B80" t="s">
        <v>1921</v>
      </c>
      <c r="C80" t="s">
        <v>1922</v>
      </c>
      <c r="D80" t="s">
        <v>1612</v>
      </c>
      <c r="E80"/>
      <c r="F80" t="s">
        <v>1801</v>
      </c>
      <c r="G80" t="s">
        <v>106</v>
      </c>
      <c r="H80" s="77">
        <v>5107.6899999999996</v>
      </c>
      <c r="I80" s="77">
        <v>16337</v>
      </c>
      <c r="J80" s="77">
        <v>0</v>
      </c>
      <c r="K80" s="77">
        <v>3211.7723205897</v>
      </c>
      <c r="L80" s="78">
        <v>0</v>
      </c>
      <c r="M80" s="78">
        <v>1.9800000000000002E-2</v>
      </c>
      <c r="N80" s="78">
        <v>2.3999999999999998E-3</v>
      </c>
    </row>
    <row r="81" spans="2:14">
      <c r="B81" t="s">
        <v>1923</v>
      </c>
      <c r="C81" t="s">
        <v>1924</v>
      </c>
      <c r="D81" t="s">
        <v>1612</v>
      </c>
      <c r="E81"/>
      <c r="F81" t="s">
        <v>1801</v>
      </c>
      <c r="G81" t="s">
        <v>106</v>
      </c>
      <c r="H81" s="77">
        <v>1284.57</v>
      </c>
      <c r="I81" s="77">
        <v>14429</v>
      </c>
      <c r="J81" s="77">
        <v>0</v>
      </c>
      <c r="K81" s="77">
        <v>713.41447979969996</v>
      </c>
      <c r="L81" s="78">
        <v>0</v>
      </c>
      <c r="M81" s="78">
        <v>4.4000000000000003E-3</v>
      </c>
      <c r="N81" s="78">
        <v>5.0000000000000001E-4</v>
      </c>
    </row>
    <row r="82" spans="2:14">
      <c r="B82" t="s">
        <v>1925</v>
      </c>
      <c r="C82" t="s">
        <v>1926</v>
      </c>
      <c r="D82" t="s">
        <v>107</v>
      </c>
      <c r="E82"/>
      <c r="F82" t="s">
        <v>1801</v>
      </c>
      <c r="G82" t="s">
        <v>120</v>
      </c>
      <c r="H82" s="77">
        <v>9740.7999999999993</v>
      </c>
      <c r="I82" s="77">
        <v>8814</v>
      </c>
      <c r="J82" s="77">
        <v>0</v>
      </c>
      <c r="K82" s="77">
        <v>2113.5885129215999</v>
      </c>
      <c r="L82" s="78">
        <v>1E-4</v>
      </c>
      <c r="M82" s="78">
        <v>1.2999999999999999E-2</v>
      </c>
      <c r="N82" s="78">
        <v>1.6000000000000001E-3</v>
      </c>
    </row>
    <row r="83" spans="2:14">
      <c r="B83" s="79" t="s">
        <v>1927</v>
      </c>
      <c r="D83" s="16"/>
      <c r="E83" s="16"/>
      <c r="F83" s="16"/>
      <c r="G83" s="16"/>
      <c r="H83" s="81">
        <v>4925.2</v>
      </c>
      <c r="J83" s="81">
        <v>0</v>
      </c>
      <c r="K83" s="81">
        <v>1700.0722616640001</v>
      </c>
      <c r="M83" s="80">
        <v>1.0500000000000001E-2</v>
      </c>
      <c r="N83" s="80">
        <v>1.2999999999999999E-3</v>
      </c>
    </row>
    <row r="84" spans="2:14">
      <c r="B84" t="s">
        <v>1928</v>
      </c>
      <c r="C84" t="s">
        <v>1929</v>
      </c>
      <c r="D84" t="s">
        <v>1737</v>
      </c>
      <c r="E84"/>
      <c r="F84" t="s">
        <v>1833</v>
      </c>
      <c r="G84" t="s">
        <v>106</v>
      </c>
      <c r="H84" s="77">
        <v>4925.2</v>
      </c>
      <c r="I84" s="77">
        <v>8968</v>
      </c>
      <c r="J84" s="77">
        <v>0</v>
      </c>
      <c r="K84" s="77">
        <v>1700.0722616640001</v>
      </c>
      <c r="L84" s="78">
        <v>1E-4</v>
      </c>
      <c r="M84" s="78">
        <v>1.0500000000000001E-2</v>
      </c>
      <c r="N84" s="78">
        <v>1.2999999999999999E-3</v>
      </c>
    </row>
    <row r="85" spans="2:14">
      <c r="B85" s="79" t="s">
        <v>901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209</v>
      </c>
      <c r="C86" t="s">
        <v>209</v>
      </c>
      <c r="D86" s="16"/>
      <c r="E86" s="16"/>
      <c r="F86" t="s">
        <v>209</v>
      </c>
      <c r="G86" t="s">
        <v>209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s="79" t="s">
        <v>1847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209</v>
      </c>
      <c r="C88" t="s">
        <v>209</v>
      </c>
      <c r="D88" s="16"/>
      <c r="E88" s="16"/>
      <c r="F88" t="s">
        <v>209</v>
      </c>
      <c r="G88" t="s">
        <v>209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220</v>
      </c>
      <c r="D89" s="16"/>
      <c r="E89" s="16"/>
      <c r="F89" s="16"/>
      <c r="G89" s="16"/>
    </row>
    <row r="90" spans="2:14">
      <c r="B90" t="s">
        <v>308</v>
      </c>
      <c r="D90" s="16"/>
      <c r="E90" s="16"/>
      <c r="F90" s="16"/>
      <c r="G90" s="16"/>
    </row>
    <row r="91" spans="2:14">
      <c r="B91" t="s">
        <v>309</v>
      </c>
      <c r="D91" s="16"/>
      <c r="E91" s="16"/>
      <c r="F91" s="16"/>
      <c r="G91" s="16"/>
    </row>
    <row r="92" spans="2:14">
      <c r="B92" t="s">
        <v>310</v>
      </c>
      <c r="D92" s="16"/>
      <c r="E92" s="16"/>
      <c r="F92" s="16"/>
      <c r="G92" s="16"/>
    </row>
    <row r="93" spans="2:14">
      <c r="B93" t="s">
        <v>311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2" workbookViewId="0">
      <selection activeCell="F23" sqref="F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2664</v>
      </c>
    </row>
    <row r="3" spans="2:65" s="1" customFormat="1">
      <c r="B3" s="2" t="s">
        <v>2</v>
      </c>
      <c r="C3" s="26" t="s">
        <v>2665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65" ht="26.25" customHeight="1">
      <c r="B7" s="117" t="s">
        <v>93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113335.57</v>
      </c>
      <c r="K11" s="7"/>
      <c r="L11" s="75">
        <v>16282.081495068829</v>
      </c>
      <c r="M11" s="7"/>
      <c r="N11" s="76">
        <v>1</v>
      </c>
      <c r="O11" s="76">
        <v>1.23E-2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1930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1931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901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113335.57</v>
      </c>
      <c r="L21" s="81">
        <v>16282.081495068829</v>
      </c>
      <c r="N21" s="80">
        <v>1</v>
      </c>
      <c r="O21" s="80">
        <v>1.23E-2</v>
      </c>
    </row>
    <row r="22" spans="2:15">
      <c r="B22" s="79" t="s">
        <v>1930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1931</v>
      </c>
      <c r="C24" s="16"/>
      <c r="D24" s="16"/>
      <c r="E24" s="16"/>
      <c r="J24" s="81">
        <v>102862.65</v>
      </c>
      <c r="L24" s="81">
        <v>12324.236603100469</v>
      </c>
      <c r="N24" s="80">
        <v>0.75690000000000002</v>
      </c>
      <c r="O24" s="80">
        <v>9.2999999999999992E-3</v>
      </c>
    </row>
    <row r="25" spans="2:15">
      <c r="B25" t="s">
        <v>1932</v>
      </c>
      <c r="C25" t="s">
        <v>1933</v>
      </c>
      <c r="D25" t="s">
        <v>123</v>
      </c>
      <c r="E25"/>
      <c r="F25" t="s">
        <v>1833</v>
      </c>
      <c r="G25" t="s">
        <v>905</v>
      </c>
      <c r="H25" t="s">
        <v>211</v>
      </c>
      <c r="I25" t="s">
        <v>110</v>
      </c>
      <c r="J25" s="77">
        <v>236.49</v>
      </c>
      <c r="K25" s="77">
        <v>106693.59240000014</v>
      </c>
      <c r="L25" s="77">
        <v>1023.78708807538</v>
      </c>
      <c r="M25" s="78">
        <v>0</v>
      </c>
      <c r="N25" s="78">
        <v>6.2899999999999998E-2</v>
      </c>
      <c r="O25" s="78">
        <v>8.0000000000000004E-4</v>
      </c>
    </row>
    <row r="26" spans="2:15">
      <c r="B26" t="s">
        <v>1934</v>
      </c>
      <c r="C26" t="s">
        <v>1935</v>
      </c>
      <c r="D26" t="s">
        <v>123</v>
      </c>
      <c r="E26"/>
      <c r="F26" t="s">
        <v>1833</v>
      </c>
      <c r="G26" t="s">
        <v>915</v>
      </c>
      <c r="H26" t="s">
        <v>211</v>
      </c>
      <c r="I26" t="s">
        <v>106</v>
      </c>
      <c r="J26" s="77">
        <v>41.34</v>
      </c>
      <c r="K26" s="77">
        <v>1007522</v>
      </c>
      <c r="L26" s="77">
        <v>1603.1454303851999</v>
      </c>
      <c r="M26" s="78">
        <v>0</v>
      </c>
      <c r="N26" s="78">
        <v>9.8500000000000004E-2</v>
      </c>
      <c r="O26" s="78">
        <v>1.1999999999999999E-3</v>
      </c>
    </row>
    <row r="27" spans="2:15">
      <c r="B27" t="s">
        <v>1936</v>
      </c>
      <c r="C27" t="s">
        <v>1937</v>
      </c>
      <c r="D27" t="s">
        <v>123</v>
      </c>
      <c r="E27"/>
      <c r="F27" t="s">
        <v>1833</v>
      </c>
      <c r="G27" t="s">
        <v>1135</v>
      </c>
      <c r="H27" t="s">
        <v>211</v>
      </c>
      <c r="I27" t="s">
        <v>106</v>
      </c>
      <c r="J27" s="77">
        <v>973.38</v>
      </c>
      <c r="K27" s="77">
        <v>34735.449999999997</v>
      </c>
      <c r="L27" s="77">
        <v>1301.3773964352899</v>
      </c>
      <c r="M27" s="78">
        <v>0</v>
      </c>
      <c r="N27" s="78">
        <v>7.9899999999999999E-2</v>
      </c>
      <c r="O27" s="78">
        <v>1E-3</v>
      </c>
    </row>
    <row r="28" spans="2:15">
      <c r="B28" t="s">
        <v>1938</v>
      </c>
      <c r="C28" t="s">
        <v>1939</v>
      </c>
      <c r="D28" t="s">
        <v>123</v>
      </c>
      <c r="E28"/>
      <c r="F28" t="s">
        <v>1833</v>
      </c>
      <c r="G28" t="s">
        <v>1940</v>
      </c>
      <c r="H28" t="s">
        <v>211</v>
      </c>
      <c r="I28" t="s">
        <v>110</v>
      </c>
      <c r="J28" s="77">
        <v>227.33</v>
      </c>
      <c r="K28" s="77">
        <v>236239</v>
      </c>
      <c r="L28" s="77">
        <v>2179.04839662525</v>
      </c>
      <c r="M28" s="78">
        <v>0</v>
      </c>
      <c r="N28" s="78">
        <v>0.1338</v>
      </c>
      <c r="O28" s="78">
        <v>1.6000000000000001E-3</v>
      </c>
    </row>
    <row r="29" spans="2:15">
      <c r="B29" t="s">
        <v>1941</v>
      </c>
      <c r="C29" t="s">
        <v>1942</v>
      </c>
      <c r="D29" t="s">
        <v>123</v>
      </c>
      <c r="E29"/>
      <c r="F29" t="s">
        <v>1833</v>
      </c>
      <c r="G29" t="s">
        <v>1943</v>
      </c>
      <c r="H29" t="s">
        <v>211</v>
      </c>
      <c r="I29" t="s">
        <v>106</v>
      </c>
      <c r="J29" s="77">
        <v>557.5</v>
      </c>
      <c r="K29" s="77">
        <v>122601.60000000001</v>
      </c>
      <c r="L29" s="77">
        <v>2630.80658808</v>
      </c>
      <c r="M29" s="78">
        <v>0</v>
      </c>
      <c r="N29" s="78">
        <v>0.16159999999999999</v>
      </c>
      <c r="O29" s="78">
        <v>2E-3</v>
      </c>
    </row>
    <row r="30" spans="2:15">
      <c r="B30" t="s">
        <v>1944</v>
      </c>
      <c r="C30" t="s">
        <v>1945</v>
      </c>
      <c r="D30" t="s">
        <v>123</v>
      </c>
      <c r="E30"/>
      <c r="F30" t="s">
        <v>1833</v>
      </c>
      <c r="G30" t="s">
        <v>1943</v>
      </c>
      <c r="H30" t="s">
        <v>211</v>
      </c>
      <c r="I30" t="s">
        <v>113</v>
      </c>
      <c r="J30" s="77">
        <v>97023.88</v>
      </c>
      <c r="K30" s="77">
        <v>132</v>
      </c>
      <c r="L30" s="77">
        <v>601.97457297647998</v>
      </c>
      <c r="M30" s="78">
        <v>1E-4</v>
      </c>
      <c r="N30" s="78">
        <v>3.6999999999999998E-2</v>
      </c>
      <c r="O30" s="78">
        <v>5.0000000000000001E-4</v>
      </c>
    </row>
    <row r="31" spans="2:15">
      <c r="B31" t="s">
        <v>1946</v>
      </c>
      <c r="C31" t="s">
        <v>1947</v>
      </c>
      <c r="D31" t="s">
        <v>123</v>
      </c>
      <c r="E31"/>
      <c r="F31" t="s">
        <v>1833</v>
      </c>
      <c r="G31" t="s">
        <v>3638</v>
      </c>
      <c r="H31" t="s">
        <v>210</v>
      </c>
      <c r="I31" t="s">
        <v>113</v>
      </c>
      <c r="J31" s="77">
        <v>3802.73</v>
      </c>
      <c r="K31" s="77">
        <v>16695.21</v>
      </c>
      <c r="L31" s="77">
        <v>2984.09713052287</v>
      </c>
      <c r="M31" s="78">
        <v>0</v>
      </c>
      <c r="N31" s="78">
        <v>0.18329999999999999</v>
      </c>
      <c r="O31" s="78">
        <v>2.2000000000000001E-3</v>
      </c>
    </row>
    <row r="32" spans="2:15">
      <c r="B32" s="79" t="s">
        <v>92</v>
      </c>
      <c r="C32" s="16"/>
      <c r="D32" s="16"/>
      <c r="E32" s="16"/>
      <c r="J32" s="81">
        <v>10472.92</v>
      </c>
      <c r="L32" s="81">
        <v>3957.8448919683601</v>
      </c>
      <c r="N32" s="80">
        <v>0.24310000000000001</v>
      </c>
      <c r="O32" s="80">
        <v>3.0000000000000001E-3</v>
      </c>
    </row>
    <row r="33" spans="2:15">
      <c r="B33" t="s">
        <v>1948</v>
      </c>
      <c r="C33" t="s">
        <v>1949</v>
      </c>
      <c r="D33" t="s">
        <v>123</v>
      </c>
      <c r="E33"/>
      <c r="F33" t="s">
        <v>1801</v>
      </c>
      <c r="G33" t="s">
        <v>3638</v>
      </c>
      <c r="H33" t="s">
        <v>210</v>
      </c>
      <c r="I33" t="s">
        <v>106</v>
      </c>
      <c r="J33" s="77">
        <v>555.01</v>
      </c>
      <c r="K33" s="77">
        <v>20511</v>
      </c>
      <c r="L33" s="77">
        <v>438.16285113390001</v>
      </c>
      <c r="M33" s="78">
        <v>0</v>
      </c>
      <c r="N33" s="78">
        <v>2.69E-2</v>
      </c>
      <c r="O33" s="78">
        <v>2.9999999999999997E-4</v>
      </c>
    </row>
    <row r="34" spans="2:15">
      <c r="B34" t="s">
        <v>1950</v>
      </c>
      <c r="C34" t="s">
        <v>1951</v>
      </c>
      <c r="D34" t="s">
        <v>123</v>
      </c>
      <c r="E34"/>
      <c r="F34" t="s">
        <v>1801</v>
      </c>
      <c r="G34" t="s">
        <v>3638</v>
      </c>
      <c r="H34" t="s">
        <v>210</v>
      </c>
      <c r="I34" t="s">
        <v>106</v>
      </c>
      <c r="J34" s="77">
        <v>3120.83</v>
      </c>
      <c r="K34" s="77">
        <v>3717</v>
      </c>
      <c r="L34" s="77">
        <v>446.4888154839</v>
      </c>
      <c r="M34" s="78">
        <v>0</v>
      </c>
      <c r="N34" s="78">
        <v>2.7400000000000001E-2</v>
      </c>
      <c r="O34" s="78">
        <v>2.9999999999999997E-4</v>
      </c>
    </row>
    <row r="35" spans="2:15">
      <c r="B35" t="s">
        <v>1952</v>
      </c>
      <c r="C35" t="s">
        <v>1953</v>
      </c>
      <c r="D35" t="s">
        <v>1954</v>
      </c>
      <c r="E35"/>
      <c r="F35" t="s">
        <v>1801</v>
      </c>
      <c r="G35" t="s">
        <v>3638</v>
      </c>
      <c r="H35" t="s">
        <v>210</v>
      </c>
      <c r="I35" t="s">
        <v>106</v>
      </c>
      <c r="J35" s="77">
        <v>6797.08</v>
      </c>
      <c r="K35" s="77">
        <v>11746.8</v>
      </c>
      <c r="L35" s="77">
        <v>3073.1932253505602</v>
      </c>
      <c r="M35" s="78">
        <v>0</v>
      </c>
      <c r="N35" s="78">
        <v>0.18870000000000001</v>
      </c>
      <c r="O35" s="78">
        <v>2.3E-3</v>
      </c>
    </row>
    <row r="36" spans="2:15">
      <c r="B36" s="79" t="s">
        <v>901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I37" t="s">
        <v>209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220</v>
      </c>
      <c r="C38" s="16"/>
      <c r="D38" s="16"/>
      <c r="E38" s="16"/>
    </row>
    <row r="39" spans="2:15">
      <c r="B39" t="s">
        <v>308</v>
      </c>
      <c r="C39" s="16"/>
      <c r="D39" s="16"/>
      <c r="E39" s="16"/>
    </row>
    <row r="40" spans="2:15">
      <c r="B40" t="s">
        <v>309</v>
      </c>
      <c r="C40" s="16"/>
      <c r="D40" s="16"/>
      <c r="E40" s="16"/>
    </row>
    <row r="41" spans="2:15">
      <c r="B41" t="s">
        <v>310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2664</v>
      </c>
    </row>
    <row r="3" spans="2:60" s="1" customFormat="1">
      <c r="B3" s="2" t="s">
        <v>2</v>
      </c>
      <c r="C3" s="26" t="s">
        <v>2665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60" ht="26.25" customHeight="1">
      <c r="B7" s="117" t="s">
        <v>95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49129.52</v>
      </c>
      <c r="H11" s="7"/>
      <c r="I11" s="75">
        <v>5.5153318840000001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47221.919999999998</v>
      </c>
      <c r="I12" s="81">
        <v>4.0721262400000002</v>
      </c>
      <c r="K12" s="80">
        <v>0.73829999999999996</v>
      </c>
      <c r="L12" s="80">
        <v>0</v>
      </c>
    </row>
    <row r="13" spans="2:60">
      <c r="B13" s="79" t="s">
        <v>1955</v>
      </c>
      <c r="D13" s="16"/>
      <c r="E13" s="16"/>
      <c r="G13" s="81">
        <v>47221.919999999998</v>
      </c>
      <c r="I13" s="81">
        <v>4.0721262400000002</v>
      </c>
      <c r="K13" s="80">
        <v>0.73829999999999996</v>
      </c>
      <c r="L13" s="80">
        <v>0</v>
      </c>
    </row>
    <row r="14" spans="2:60">
      <c r="B14" t="s">
        <v>1956</v>
      </c>
      <c r="C14" t="s">
        <v>1957</v>
      </c>
      <c r="D14" t="s">
        <v>100</v>
      </c>
      <c r="E14" t="s">
        <v>334</v>
      </c>
      <c r="F14" t="s">
        <v>102</v>
      </c>
      <c r="G14" s="77">
        <v>37225.480000000003</v>
      </c>
      <c r="H14" s="77">
        <v>8.1999999999999993</v>
      </c>
      <c r="I14" s="77">
        <v>3.05248936</v>
      </c>
      <c r="J14" s="78">
        <v>0</v>
      </c>
      <c r="K14" s="78">
        <v>0.55349999999999999</v>
      </c>
      <c r="L14" s="78">
        <v>0</v>
      </c>
    </row>
    <row r="15" spans="2:60">
      <c r="B15" t="s">
        <v>1958</v>
      </c>
      <c r="C15" t="s">
        <v>1959</v>
      </c>
      <c r="D15" t="s">
        <v>100</v>
      </c>
      <c r="E15" t="s">
        <v>129</v>
      </c>
      <c r="F15" t="s">
        <v>102</v>
      </c>
      <c r="G15" s="77">
        <v>9996.44</v>
      </c>
      <c r="H15" s="77">
        <v>10.199999999999999</v>
      </c>
      <c r="I15" s="77">
        <v>1.01963688</v>
      </c>
      <c r="J15" s="78">
        <v>6.9999999999999999E-4</v>
      </c>
      <c r="K15" s="78">
        <v>0.18490000000000001</v>
      </c>
      <c r="L15" s="78">
        <v>0</v>
      </c>
    </row>
    <row r="16" spans="2:60">
      <c r="B16" s="79" t="s">
        <v>218</v>
      </c>
      <c r="D16" s="16"/>
      <c r="E16" s="16"/>
      <c r="G16" s="81">
        <v>1907.6</v>
      </c>
      <c r="I16" s="81">
        <v>1.4432056440000001</v>
      </c>
      <c r="K16" s="80">
        <v>0.26169999999999999</v>
      </c>
      <c r="L16" s="80">
        <v>0</v>
      </c>
    </row>
    <row r="17" spans="2:12">
      <c r="B17" s="79" t="s">
        <v>1960</v>
      </c>
      <c r="D17" s="16"/>
      <c r="E17" s="16"/>
      <c r="G17" s="81">
        <v>1907.6</v>
      </c>
      <c r="I17" s="81">
        <v>1.4432056440000001</v>
      </c>
      <c r="K17" s="80">
        <v>0.26169999999999999</v>
      </c>
      <c r="L17" s="80">
        <v>0</v>
      </c>
    </row>
    <row r="18" spans="2:12">
      <c r="B18" t="s">
        <v>1961</v>
      </c>
      <c r="C18" t="s">
        <v>1962</v>
      </c>
      <c r="D18" t="s">
        <v>1616</v>
      </c>
      <c r="E18" t="s">
        <v>980</v>
      </c>
      <c r="F18" t="s">
        <v>106</v>
      </c>
      <c r="G18" s="77">
        <v>1508.9</v>
      </c>
      <c r="H18" s="77">
        <v>23</v>
      </c>
      <c r="I18" s="77">
        <v>1.3357839030000001</v>
      </c>
      <c r="J18" s="78">
        <v>0</v>
      </c>
      <c r="K18" s="78">
        <v>0.2422</v>
      </c>
      <c r="L18" s="78">
        <v>0</v>
      </c>
    </row>
    <row r="19" spans="2:12">
      <c r="B19" t="s">
        <v>1963</v>
      </c>
      <c r="C19" t="s">
        <v>1964</v>
      </c>
      <c r="D19" t="s">
        <v>1612</v>
      </c>
      <c r="E19" t="s">
        <v>1047</v>
      </c>
      <c r="F19" t="s">
        <v>106</v>
      </c>
      <c r="G19" s="77">
        <v>398.7</v>
      </c>
      <c r="H19" s="77">
        <v>7</v>
      </c>
      <c r="I19" s="77">
        <v>0.107421741</v>
      </c>
      <c r="J19" s="78">
        <v>0</v>
      </c>
      <c r="K19" s="78">
        <v>1.95E-2</v>
      </c>
      <c r="L19" s="78">
        <v>0</v>
      </c>
    </row>
    <row r="20" spans="2:12">
      <c r="B20" t="s">
        <v>220</v>
      </c>
      <c r="D20" s="16"/>
      <c r="E20" s="16"/>
    </row>
    <row r="21" spans="2:12">
      <c r="B21" t="s">
        <v>308</v>
      </c>
      <c r="D21" s="16"/>
      <c r="E21" s="16"/>
    </row>
    <row r="22" spans="2:12">
      <c r="B22" t="s">
        <v>309</v>
      </c>
      <c r="D22" s="16"/>
      <c r="E22" s="16"/>
    </row>
    <row r="23" spans="2:12">
      <c r="B23" t="s">
        <v>310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2023-12-04T11:04:15Z</dcterms:modified>
</cp:coreProperties>
</file>