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"/>
    </mc:Choice>
  </mc:AlternateContent>
  <xr:revisionPtr revIDLastSave="0" documentId="8_{CBAA8F10-8583-4C2E-9D96-5AE796B53279}" xr6:coauthVersionLast="47" xr6:coauthVersionMax="47" xr10:uidLastSave="{00000000-0000-0000-0000-000000000000}"/>
  <bookViews>
    <workbookView xWindow="-120" yWindow="-120" windowWidth="23280" windowHeight="14190" tabRatio="788" xr2:uid="{00000000-000D-0000-FFFF-FFFF00000000}"/>
  </bookViews>
  <sheets>
    <sheet name=" מבטיח תשואה נספח 1" sheetId="63" r:id="rId1"/>
    <sheet name="מבטיח תשואה נספח 2" sheetId="64" r:id="rId2"/>
    <sheet name="מבטיח תשואה נספח 3" sheetId="65" r:id="rId3"/>
  </sheets>
  <definedNames>
    <definedName name="_xlnm.Print_Titles" localSheetId="1">'מבטיח תשואה נספח 2'!$3:$4</definedName>
    <definedName name="_xlnm.Print_Titles" localSheetId="2">'מבטיח תשואה נספח 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63" l="1"/>
  <c r="D47" i="63" s="1"/>
  <c r="D51" i="63" s="1"/>
  <c r="D27" i="63"/>
  <c r="D15" i="63"/>
  <c r="D11" i="63"/>
  <c r="D7" i="63"/>
  <c r="D57" i="64"/>
  <c r="D46" i="64"/>
  <c r="D36" i="64"/>
  <c r="D20" i="64"/>
  <c r="D107" i="65"/>
  <c r="D97" i="65"/>
  <c r="D85" i="65"/>
  <c r="D64" i="65"/>
  <c r="D99" i="65" s="1"/>
  <c r="D28" i="65"/>
  <c r="D16" i="65"/>
  <c r="D74" i="64" l="1"/>
  <c r="D25" i="63"/>
  <c r="D54" i="63"/>
  <c r="D64" i="63" l="1"/>
  <c r="D31" i="63"/>
  <c r="D58" i="63"/>
  <c r="D60" i="63" s="1"/>
</calcChain>
</file>

<file path=xl/sharedStrings.xml><?xml version="1.0" encoding="utf-8"?>
<sst xmlns="http://schemas.openxmlformats.org/spreadsheetml/2006/main" count="206" uniqueCount="120">
  <si>
    <t>סך הוצאות הנובעות מהשקעה בזכויות מקרקעין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</si>
  <si>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</si>
  <si>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</si>
  <si>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בקרנות נאמנות זרות</t>
  </si>
  <si>
    <t>סך הוצאות בעד מתן משכנתאות</t>
  </si>
  <si>
    <t>צדדים קשורים</t>
  </si>
  <si>
    <t>אחרים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</si>
  <si>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</si>
  <si>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</si>
  <si>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</si>
  <si>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</si>
  <si>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</si>
  <si>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</si>
  <si>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</si>
  <si>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</si>
  <si>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</si>
  <si>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תשלום למנהל תיקים ישראלי</t>
  </si>
  <si>
    <t>סך תשלומים למנהלי תיקים ישראליים</t>
  </si>
  <si>
    <t>תשלום למנהל תיקים זר</t>
  </si>
  <si>
    <t>קרן נאמנות ישראלית</t>
  </si>
  <si>
    <t>סך הכל עמלות ניהול חיצוני</t>
  </si>
  <si>
    <t/>
  </si>
  <si>
    <t>LEUMI</t>
  </si>
  <si>
    <t>גוף 1</t>
  </si>
  <si>
    <t>גוף 2</t>
  </si>
  <si>
    <t>BlackRock Inc Ireland</t>
  </si>
  <si>
    <t>BlackRock Inc USA</t>
  </si>
  <si>
    <t>M&amp;G Investments</t>
  </si>
  <si>
    <t>פועלים</t>
  </si>
  <si>
    <t>דיסקונט</t>
  </si>
  <si>
    <t>לאומי</t>
  </si>
  <si>
    <t>VANGUARD FUNDS PLC</t>
  </si>
  <si>
    <t>גוף 3</t>
  </si>
  <si>
    <t>גוף 4</t>
  </si>
  <si>
    <t>Lyxor Intl Asset Management</t>
  </si>
  <si>
    <t>State Street Global Advisors</t>
  </si>
  <si>
    <t>Cheyne Capital</t>
  </si>
  <si>
    <t>Moneda International</t>
  </si>
  <si>
    <t>AMUNDI INVESTMENT SOLUTIONS</t>
  </si>
  <si>
    <t>White Oak Partners</t>
  </si>
  <si>
    <t>Goldman Sachs Group</t>
  </si>
  <si>
    <t>JPMORGAN</t>
  </si>
  <si>
    <t>LIEDER</t>
  </si>
  <si>
    <t>גוף 6</t>
  </si>
  <si>
    <t>גוף 7</t>
  </si>
  <si>
    <t>State street Global adviser/Ireland</t>
  </si>
  <si>
    <t>נספח 1- סך  ההוצאות הישירות ששולמו בעד כל סוג של הוצאה ישירה לתקופה המסתיימת ביום</t>
  </si>
  <si>
    <t xml:space="preserve">הוצאות ישירות שאינן מסוג עמלת ניהול חיצוני 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</si>
  <si>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</si>
  <si>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</si>
  <si>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</si>
  <si>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2. סך הכל דמי שמירה בשל ניירות ערך סחירים וכל עמלה שגובה מי שמבצע את משמרות ניירות הערך (קסטודיאן)</t>
  </si>
  <si>
    <t>א. סך עמלות קסטודיאן לצדדים קשורים</t>
  </si>
  <si>
    <t>ב. סך עמלות קסטודיאן לצדדים שאינם קשורים</t>
  </si>
  <si>
    <t>3. סך הכל הוצאות הנובעות מהשקעות לא סחירות</t>
  </si>
  <si>
    <t xml:space="preserve">א. הוצאה הנובעת מהשקעה בניירות ערך לא סחירים או ממתן הלוואה למי שאינו עמית או מבוטח 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</si>
  <si>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</si>
  <si>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</si>
  <si>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</si>
  <si>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</si>
  <si>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</si>
  <si>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</si>
  <si>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א. השווי המשוערך של  נכסי הקופה או המסלול נכון ליום 31 בדצמבר של שנת הכספים שהסתיימה 20XX</t>
  </si>
  <si>
    <t>ב. השווי המשוערך של נכסי הקופה או המסלול נכון ליום 31 בדצמבר של שנת הכספים שהסתיימה לפני 20XX – 1  או לתקופה אחרת לפי העניין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</si>
  <si>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</si>
  <si>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</si>
  <si>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</si>
  <si>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  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</si>
  <si>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</si>
  <si>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</si>
  <si>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</si>
  <si>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</si>
  <si>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</si>
  <si>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   סך תשלומים בגין השקעה בקרנות סל כאשר 75 אחוזים לפחות מנכסי הקרן הם נכסים שלא הונפקו במדינת ישראל ואינם נסחרים או מוחזקים בה</t>
  </si>
  <si>
    <t>ז. 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</si>
  <si>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  סך תשלומים בגין השקעה בקרנות נאמנות זרות כאשר 75 אחוזים לפחות מנכסי הקרן מושקעים בנכסים שלא הונפקו במדינת ישראל ואינם נסחרים או מוחזקים בה</t>
  </si>
  <si>
    <t>ט. סך תשלומים בגין השקעה בקרן טכנולוגיה עילית</t>
  </si>
  <si>
    <t>12. שיעור עמלת ניהול חיצוני בפועל  לפני החזר, ככל שבוצע (חלוקה של סעיף 11 בסעיף 8.ב)</t>
  </si>
  <si>
    <t>13. שיעור מגבלת עמלת ניהול חיצוני שהמשקיע המוסדי הצהיר עליה עבור שנת הכספים שהסתיימה</t>
  </si>
  <si>
    <t>15.</t>
  </si>
  <si>
    <t>א סכום שהוחזר לחוסכים (אם הוחזר)</t>
  </si>
  <si>
    <t>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</si>
  <si>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</si>
  <si>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16. סך כל הוצאות ישירות (סכום של סעיף 7 וסעיף 1 1בניכוי סעיף 15א)</t>
  </si>
  <si>
    <t>17. שיעור סך ההוצאות הישירות מתוך יתרת נכסים ממוצעת (חלוקה של סעיף 16 בסעיף 8)</t>
  </si>
  <si>
    <t>סך הכל הוצאות ישירות (לצורך חישוב שיעור עלות שנתית צפויה)</t>
  </si>
  <si>
    <t>19. De: שיעור הוצאות ישירות (סכום של סעיף 9 וסעיף 18)</t>
  </si>
  <si>
    <t xml:space="preserve">נספח 2 – פרוט עמלות והוצאות שאינן עמלות ניהול חיצוני לשנה המסתיימת ביום: </t>
  </si>
  <si>
    <t>ברוקארז'- עמלות קנייה ומכירה בגין ביצוע עסקאות בניירות ערך סחירים</t>
  </si>
  <si>
    <t>סך הוצאות הנובעות מהשקעה בניירות ערך לא סחירים או ממתן הלוואה</t>
  </si>
  <si>
    <t>מסים החלים על הנכסים, ההכנסות והעסקאות</t>
  </si>
  <si>
    <t>גוף/יחיד א'</t>
  </si>
  <si>
    <t>גוף/יחיד ב'</t>
  </si>
  <si>
    <t>סך הכל עמלות והוצאות שאינן עמלות ניהול חיצוני</t>
  </si>
  <si>
    <t>נספח 3 - פירוט עמלות ניהול חיצוני לשנה המסתיימת ביום:</t>
  </si>
  <si>
    <t>תשלום הנובע מהשקעה בקרנות השקעה בישראל</t>
  </si>
  <si>
    <t>גוף/יחיד ג'</t>
  </si>
  <si>
    <t>גוף/יחיד ד'</t>
  </si>
  <si>
    <t>גוף/יחיד ה</t>
  </si>
  <si>
    <t>גוף/יחיד ו</t>
  </si>
  <si>
    <t>גוף/יחיד ז'</t>
  </si>
  <si>
    <t>גוף/יחיד ח'</t>
  </si>
  <si>
    <t>תשלום הנובע מהשקעה בקרנות השקעה בחו"ל</t>
  </si>
  <si>
    <t>סך תשלום למנהלי תיקים זרים</t>
  </si>
  <si>
    <t>סך תשלומים בגין השקעה בקרן סל כאשר 75% לפחות מנכסי הקרן הם נכסים שלא הונפקו במדינת ישראל ואינם נסחרים או מוחזקים בה</t>
  </si>
  <si>
    <t>סך תשלום למנהלי קרנות סל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</si>
  <si>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</si>
  <si>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 xml:space="preserve">סך תשלום למנהלי קרן סל 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</si>
  <si>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</si>
  <si>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סך תשלומים למנהלי קרנות נאמנות ישראליות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</si>
  <si>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</si>
  <si>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t>תשלומים בגין השקעה בקרן טכנולוגיה עילית</t>
  </si>
  <si>
    <t>סך תשלום בגין השקעה בקרן טכנולוגיה עילית</t>
  </si>
  <si>
    <t>תשלום של דמי ניהול משתנים</t>
  </si>
  <si>
    <t>סך דמי ניהול משתנים</t>
  </si>
  <si>
    <t>סך הכל נכסים לסוף שנה קודמת</t>
  </si>
  <si>
    <t>אלפי ש''ח</t>
  </si>
  <si>
    <t>14. ההפרש בין שיעור מגבלת עמלת ניהול חיצוני מוצהרת לבין שיעור  עמלת ניהול חיצוני בפועל 
(סעיף 13 פחות סעיף 12)</t>
  </si>
  <si>
    <t>18. שיעור מגבלת עמלת ניהול חיצוני שהמשקיע המוסדי הצהיר עליה בהתאם לתקנה 2א לתקנות הוצאות ישירות 
עבור שנת הכספים הבאה + 1 XX20</t>
  </si>
  <si>
    <t>מגדל מקפת אישית מבטיח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</si>
</sst>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6">
    <xf numFmtId="0" fontId="0" fillId="0" borderId="0" xfId="0"/>
    <xf numFmtId="49" fontId="4" fillId="0" borderId="0" xfId="0" applyNumberFormat="1" applyFont="1" applyAlignment="1">
      <alignment horizontal="right" readingOrder="2"/>
    </xf>
    <xf numFmtId="49" fontId="5" fillId="0" borderId="0" xfId="0" applyNumberFormat="1" applyFont="1" applyAlignment="1">
      <alignment horizontal="right" readingOrder="2"/>
    </xf>
    <xf numFmtId="0" fontId="5" fillId="0" borderId="0" xfId="0" applyFont="1"/>
    <xf numFmtId="49" fontId="4" fillId="2" borderId="2" xfId="0" applyNumberFormat="1" applyFont="1" applyFill="1" applyBorder="1" applyAlignment="1">
      <alignment horizontal="right" readingOrder="2"/>
    </xf>
    <xf numFmtId="49" fontId="5" fillId="2" borderId="1" xfId="0" applyNumberFormat="1" applyFont="1" applyFill="1" applyBorder="1" applyAlignment="1">
      <alignment horizontal="right" readingOrder="2"/>
    </xf>
    <xf numFmtId="14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right" readingOrder="2"/>
    </xf>
    <xf numFmtId="49" fontId="5" fillId="2" borderId="0" xfId="0" applyNumberFormat="1" applyFont="1" applyFill="1" applyAlignment="1">
      <alignment horizontal="right" readingOrder="2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9" xfId="0" applyFont="1" applyFill="1" applyBorder="1" applyAlignment="1">
      <alignment horizontal="right" readingOrder="2"/>
    </xf>
    <xf numFmtId="49" fontId="5" fillId="2" borderId="10" xfId="0" applyNumberFormat="1" applyFont="1" applyFill="1" applyBorder="1" applyAlignment="1">
      <alignment horizontal="right" readingOrder="2"/>
    </xf>
    <xf numFmtId="164" fontId="5" fillId="0" borderId="8" xfId="1" applyNumberFormat="1" applyFont="1" applyBorder="1"/>
    <xf numFmtId="49" fontId="4" fillId="2" borderId="9" xfId="0" applyNumberFormat="1" applyFont="1" applyFill="1" applyBorder="1" applyAlignment="1">
      <alignment horizontal="right" readingOrder="2"/>
    </xf>
    <xf numFmtId="164" fontId="5" fillId="0" borderId="8" xfId="0" applyNumberFormat="1" applyFont="1" applyBorder="1"/>
    <xf numFmtId="0" fontId="5" fillId="2" borderId="8" xfId="0" applyFont="1" applyFill="1" applyBorder="1"/>
    <xf numFmtId="49" fontId="4" fillId="2" borderId="14" xfId="0" applyNumberFormat="1" applyFont="1" applyFill="1" applyBorder="1" applyAlignment="1">
      <alignment horizontal="right" readingOrder="2"/>
    </xf>
    <xf numFmtId="49" fontId="5" fillId="2" borderId="15" xfId="0" applyNumberFormat="1" applyFont="1" applyFill="1" applyBorder="1" applyAlignment="1">
      <alignment horizontal="right" readingOrder="2"/>
    </xf>
    <xf numFmtId="164" fontId="5" fillId="0" borderId="13" xfId="1" applyNumberFormat="1" applyFont="1" applyBorder="1"/>
    <xf numFmtId="49" fontId="4" fillId="2" borderId="1" xfId="0" applyNumberFormat="1" applyFont="1" applyFill="1" applyBorder="1" applyAlignment="1">
      <alignment horizontal="right" readingOrder="2"/>
    </xf>
    <xf numFmtId="49" fontId="4" fillId="2" borderId="0" xfId="0" applyNumberFormat="1" applyFont="1" applyFill="1" applyAlignment="1">
      <alignment horizontal="right" readingOrder="2"/>
    </xf>
    <xf numFmtId="0" fontId="4" fillId="2" borderId="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right" readingOrder="2"/>
    </xf>
    <xf numFmtId="0" fontId="5" fillId="2" borderId="4" xfId="0" applyFont="1" applyFill="1" applyBorder="1" applyAlignment="1">
      <alignment horizontal="right" readingOrder="2"/>
    </xf>
    <xf numFmtId="164" fontId="5" fillId="3" borderId="8" xfId="1" applyNumberFormat="1" applyFont="1" applyFill="1" applyBorder="1"/>
    <xf numFmtId="49" fontId="4" fillId="2" borderId="11" xfId="0" applyNumberFormat="1" applyFont="1" applyFill="1" applyBorder="1" applyAlignment="1">
      <alignment horizontal="right" readingOrder="2"/>
    </xf>
    <xf numFmtId="49" fontId="5" fillId="2" borderId="12" xfId="0" applyNumberFormat="1" applyFont="1" applyFill="1" applyBorder="1" applyAlignment="1">
      <alignment horizontal="right" readingOrder="2"/>
    </xf>
    <xf numFmtId="164" fontId="5" fillId="0" borderId="13" xfId="0" applyNumberFormat="1" applyFont="1" applyBorder="1"/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right" wrapText="1" readingOrder="2"/>
    </xf>
    <xf numFmtId="49" fontId="4" fillId="2" borderId="1" xfId="0" applyNumberFormat="1" applyFont="1" applyFill="1" applyBorder="1" applyAlignment="1">
      <alignment horizontal="right" wrapText="1" readingOrder="2"/>
    </xf>
    <xf numFmtId="0" fontId="4" fillId="2" borderId="3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right" wrapText="1" readingOrder="2"/>
    </xf>
    <xf numFmtId="14" fontId="4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 wrapText="1" readingOrder="2"/>
    </xf>
    <xf numFmtId="49" fontId="4" fillId="2" borderId="6" xfId="0" applyNumberFormat="1" applyFont="1" applyFill="1" applyBorder="1" applyAlignment="1">
      <alignment horizontal="right" readingOrder="2"/>
    </xf>
    <xf numFmtId="49" fontId="5" fillId="2" borderId="7" xfId="0" applyNumberFormat="1" applyFont="1" applyFill="1" applyBorder="1" applyAlignment="1">
      <alignment horizontal="right" wrapText="1" readingOrder="2"/>
    </xf>
    <xf numFmtId="3" fontId="5" fillId="0" borderId="8" xfId="1" applyNumberFormat="1" applyFont="1" applyBorder="1"/>
    <xf numFmtId="49" fontId="5" fillId="2" borderId="10" xfId="0" applyNumberFormat="1" applyFont="1" applyFill="1" applyBorder="1" applyAlignment="1">
      <alignment horizontal="right" wrapText="1" readingOrder="2"/>
    </xf>
    <xf numFmtId="3" fontId="5" fillId="2" borderId="5" xfId="0" applyNumberFormat="1" applyFont="1" applyFill="1" applyBorder="1"/>
    <xf numFmtId="3" fontId="5" fillId="0" borderId="8" xfId="0" applyNumberFormat="1" applyFont="1" applyBorder="1"/>
    <xf numFmtId="10" fontId="5" fillId="0" borderId="8" xfId="2" applyNumberFormat="1" applyFont="1" applyBorder="1"/>
    <xf numFmtId="10" fontId="5" fillId="0" borderId="8" xfId="0" applyNumberFormat="1" applyFont="1" applyBorder="1"/>
    <xf numFmtId="49" fontId="5" fillId="2" borderId="12" xfId="0" applyNumberFormat="1" applyFont="1" applyFill="1" applyBorder="1" applyAlignment="1">
      <alignment horizontal="right" wrapText="1" readingOrder="2"/>
    </xf>
    <xf numFmtId="10" fontId="5" fillId="0" borderId="8" xfId="2" applyNumberFormat="1" applyFont="1" applyFill="1" applyBorder="1"/>
    <xf numFmtId="10" fontId="6" fillId="0" borderId="8" xfId="2" applyNumberFormat="1" applyFont="1" applyBorder="1"/>
    <xf numFmtId="10" fontId="5" fillId="0" borderId="13" xfId="0" applyNumberFormat="1" applyFont="1" applyBorder="1"/>
    <xf numFmtId="49" fontId="3" fillId="2" borderId="9" xfId="0" applyNumberFormat="1" applyFont="1" applyFill="1" applyBorder="1" applyAlignment="1">
      <alignment horizontal="right" wrapText="1" readingOrder="2"/>
    </xf>
    <xf numFmtId="49" fontId="3" fillId="2" borderId="10" xfId="0" applyNumberFormat="1" applyFont="1" applyFill="1" applyBorder="1" applyAlignment="1">
      <alignment horizontal="right" readingOrder="2"/>
    </xf>
    <xf numFmtId="49" fontId="3" fillId="2" borderId="9" xfId="0" applyNumberFormat="1" applyFont="1" applyFill="1" applyBorder="1" applyAlignment="1">
      <alignment wrapText="1" readingOrder="2"/>
    </xf>
    <xf numFmtId="49" fontId="3" fillId="2" borderId="10" xfId="0" applyNumberFormat="1" applyFont="1" applyFill="1" applyBorder="1" applyAlignment="1">
      <alignment readingOrder="2"/>
    </xf>
    <xf numFmtId="49" fontId="4" fillId="2" borderId="9" xfId="0" applyNumberFormat="1" applyFont="1" applyFill="1" applyBorder="1" applyAlignment="1">
      <alignment horizontal="right" wrapText="1" readingOrder="2"/>
    </xf>
    <xf numFmtId="49" fontId="4" fillId="2" borderId="10" xfId="0" applyNumberFormat="1" applyFont="1" applyFill="1" applyBorder="1" applyAlignment="1">
      <alignment horizontal="right" wrapText="1" readingOrder="2"/>
    </xf>
    <xf numFmtId="49" fontId="4" fillId="2" borderId="9" xfId="0" applyNumberFormat="1" applyFont="1" applyFill="1" applyBorder="1" applyAlignment="1">
      <alignment horizontal="center" wrapText="1" readingOrder="2"/>
    </xf>
    <xf numFmtId="49" fontId="4" fillId="2" borderId="10" xfId="0" applyNumberFormat="1" applyFont="1" applyFill="1" applyBorder="1" applyAlignment="1">
      <alignment horizontal="center" wrapText="1" readingOrder="2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B1:D64"/>
  <sheetViews>
    <sheetView rightToLeft="1" tabSelected="1" zoomScaleNormal="100" workbookViewId="0">
      <pane ySplit="4" topLeftCell="A5" activePane="bottomLeft" state="frozen"/>
      <selection pane="bottomLeft" activeCell="C69" sqref="C69"/>
    </sheetView>
  </sheetViews>
  <sheetFormatPr defaultRowHeight="15" x14ac:dyDescent="0.25"/>
  <cols>
    <col min="1" max="1" width="3.875" style="3" customWidth="1"/>
    <col min="2" max="2" width="4.875" style="3" customWidth="1"/>
    <col min="3" max="3" width="73.625" style="29" customWidth="1"/>
    <col min="4" max="4" width="12.125" style="3" customWidth="1"/>
    <col min="5" max="5" width="10.875" style="3" customWidth="1"/>
    <col min="6" max="16384" width="9" style="3"/>
  </cols>
  <sheetData>
    <row r="1" spans="2:4" x14ac:dyDescent="0.25">
      <c r="B1" s="1"/>
      <c r="C1" s="30"/>
    </row>
    <row r="2" spans="2:4" ht="15.75" thickBot="1" x14ac:dyDescent="0.3">
      <c r="B2" s="1"/>
      <c r="C2" s="30"/>
    </row>
    <row r="3" spans="2:4" x14ac:dyDescent="0.25">
      <c r="B3" s="4" t="s">
        <v>119</v>
      </c>
      <c r="C3" s="31"/>
      <c r="D3" s="32"/>
    </row>
    <row r="4" spans="2:4" x14ac:dyDescent="0.25">
      <c r="B4" s="7" t="s">
        <v>46</v>
      </c>
      <c r="C4" s="33"/>
      <c r="D4" s="34">
        <v>45291</v>
      </c>
    </row>
    <row r="5" spans="2:4" x14ac:dyDescent="0.25">
      <c r="B5" s="7"/>
      <c r="C5" s="35"/>
      <c r="D5" s="10"/>
    </row>
    <row r="6" spans="2:4" ht="14.25" customHeight="1" x14ac:dyDescent="0.25">
      <c r="B6" s="7" t="s">
        <v>47</v>
      </c>
      <c r="C6" s="35"/>
      <c r="D6" s="9" t="s">
        <v>116</v>
      </c>
    </row>
    <row r="7" spans="2:4" x14ac:dyDescent="0.25">
      <c r="B7" s="36" t="s">
        <v>48</v>
      </c>
      <c r="C7" s="37"/>
      <c r="D7" s="38">
        <f>SUM(D8:D9)</f>
        <v>338.69174524723883</v>
      </c>
    </row>
    <row r="8" spans="2:4" x14ac:dyDescent="0.25">
      <c r="B8" s="14"/>
      <c r="C8" s="39" t="s">
        <v>49</v>
      </c>
      <c r="D8" s="38">
        <v>0</v>
      </c>
    </row>
    <row r="9" spans="2:4" x14ac:dyDescent="0.25">
      <c r="B9" s="14"/>
      <c r="C9" s="39" t="s">
        <v>50</v>
      </c>
      <c r="D9" s="38">
        <v>338.69174524723883</v>
      </c>
    </row>
    <row r="10" spans="2:4" x14ac:dyDescent="0.25">
      <c r="B10" s="7"/>
      <c r="C10" s="35"/>
      <c r="D10" s="40"/>
    </row>
    <row r="11" spans="2:4" x14ac:dyDescent="0.25">
      <c r="B11" s="14" t="s">
        <v>51</v>
      </c>
      <c r="C11" s="39"/>
      <c r="D11" s="38">
        <f>SUM(D12:D13)</f>
        <v>33.055193093415724</v>
      </c>
    </row>
    <row r="12" spans="2:4" x14ac:dyDescent="0.25">
      <c r="B12" s="14"/>
      <c r="C12" s="39" t="s">
        <v>52</v>
      </c>
      <c r="D12" s="38">
        <v>0</v>
      </c>
    </row>
    <row r="13" spans="2:4" x14ac:dyDescent="0.25">
      <c r="B13" s="14"/>
      <c r="C13" s="39" t="s">
        <v>53</v>
      </c>
      <c r="D13" s="38">
        <v>33.055193093415724</v>
      </c>
    </row>
    <row r="14" spans="2:4" x14ac:dyDescent="0.25">
      <c r="B14" s="7"/>
      <c r="C14" s="35"/>
      <c r="D14" s="40"/>
    </row>
    <row r="15" spans="2:4" x14ac:dyDescent="0.25">
      <c r="B15" s="14" t="s">
        <v>54</v>
      </c>
      <c r="C15" s="39"/>
      <c r="D15" s="38">
        <f>SUM(D16:D17)</f>
        <v>73.832032014177713</v>
      </c>
    </row>
    <row r="16" spans="2:4" x14ac:dyDescent="0.25">
      <c r="B16" s="14"/>
      <c r="C16" s="39" t="s">
        <v>55</v>
      </c>
      <c r="D16" s="38">
        <v>54.23545089257771</v>
      </c>
    </row>
    <row r="17" spans="2:4" x14ac:dyDescent="0.25">
      <c r="B17" s="14"/>
      <c r="C17" s="39" t="s">
        <v>56</v>
      </c>
      <c r="D17" s="38">
        <v>19.596581121600003</v>
      </c>
    </row>
    <row r="18" spans="2:4" x14ac:dyDescent="0.25">
      <c r="B18" s="7"/>
      <c r="C18" s="35"/>
      <c r="D18" s="40"/>
    </row>
    <row r="19" spans="2:4" x14ac:dyDescent="0.25">
      <c r="B19" s="14" t="s">
        <v>57</v>
      </c>
      <c r="C19" s="39"/>
      <c r="D19" s="38">
        <v>1213.2483884015828</v>
      </c>
    </row>
    <row r="20" spans="2:4" x14ac:dyDescent="0.25">
      <c r="B20" s="7"/>
      <c r="C20" s="35"/>
      <c r="D20" s="40"/>
    </row>
    <row r="21" spans="2:4" x14ac:dyDescent="0.25">
      <c r="B21" s="14" t="s">
        <v>58</v>
      </c>
      <c r="C21" s="39"/>
      <c r="D21" s="38">
        <v>0</v>
      </c>
    </row>
    <row r="22" spans="2:4" x14ac:dyDescent="0.25">
      <c r="B22" s="7"/>
      <c r="C22" s="35"/>
      <c r="D22" s="40"/>
    </row>
    <row r="23" spans="2:4" x14ac:dyDescent="0.25">
      <c r="B23" s="14" t="s">
        <v>59</v>
      </c>
      <c r="C23" s="39"/>
      <c r="D23" s="41">
        <v>0</v>
      </c>
    </row>
    <row r="24" spans="2:4" x14ac:dyDescent="0.25">
      <c r="B24" s="7"/>
      <c r="C24" s="35"/>
      <c r="D24" s="40"/>
    </row>
    <row r="25" spans="2:4" x14ac:dyDescent="0.25">
      <c r="B25" s="14" t="s">
        <v>60</v>
      </c>
      <c r="C25" s="39"/>
      <c r="D25" s="41">
        <f>(D7+D11+D15+D19+D21+D23)</f>
        <v>1658.8273587564149</v>
      </c>
    </row>
    <row r="26" spans="2:4" x14ac:dyDescent="0.25">
      <c r="B26" s="7"/>
      <c r="C26" s="35"/>
      <c r="D26" s="40"/>
    </row>
    <row r="27" spans="2:4" x14ac:dyDescent="0.25">
      <c r="B27" s="14" t="s">
        <v>61</v>
      </c>
      <c r="C27" s="39"/>
      <c r="D27" s="38">
        <f>D28*0.5+D29*0.5</f>
        <v>2643755.4258925002</v>
      </c>
    </row>
    <row r="28" spans="2:4" ht="30" x14ac:dyDescent="0.25">
      <c r="B28" s="14"/>
      <c r="C28" s="39" t="s">
        <v>62</v>
      </c>
      <c r="D28" s="38">
        <v>3154275.8508299999</v>
      </c>
    </row>
    <row r="29" spans="2:4" ht="30" x14ac:dyDescent="0.25">
      <c r="B29" s="14"/>
      <c r="C29" s="39" t="s">
        <v>63</v>
      </c>
      <c r="D29" s="38">
        <v>2133235.0009550001</v>
      </c>
    </row>
    <row r="30" spans="2:4" x14ac:dyDescent="0.25">
      <c r="B30" s="7"/>
      <c r="C30" s="35"/>
      <c r="D30" s="10"/>
    </row>
    <row r="31" spans="2:4" x14ac:dyDescent="0.25">
      <c r="B31" s="14" t="s">
        <v>64</v>
      </c>
      <c r="C31" s="39"/>
      <c r="D31" s="45">
        <f>D25/D27</f>
        <v>6.2745114109653876E-4</v>
      </c>
    </row>
    <row r="32" spans="2:4" x14ac:dyDescent="0.25">
      <c r="B32" s="7"/>
      <c r="C32" s="35"/>
      <c r="D32" s="10"/>
    </row>
    <row r="33" spans="2:4" x14ac:dyDescent="0.25">
      <c r="B33" s="7" t="s">
        <v>65</v>
      </c>
      <c r="C33" s="35"/>
      <c r="D33" s="10"/>
    </row>
    <row r="34" spans="2:4" x14ac:dyDescent="0.25">
      <c r="B34" s="14" t="s">
        <v>66</v>
      </c>
      <c r="C34" s="39"/>
      <c r="D34" s="38">
        <v>184.84324508243736</v>
      </c>
    </row>
    <row r="35" spans="2:4" x14ac:dyDescent="0.25">
      <c r="B35" s="7"/>
      <c r="C35" s="35"/>
      <c r="D35" s="10"/>
    </row>
    <row r="36" spans="2:4" x14ac:dyDescent="0.25">
      <c r="B36" s="14" t="s">
        <v>67</v>
      </c>
      <c r="C36" s="39"/>
      <c r="D36" s="38">
        <f>SUM(D37:D45)</f>
        <v>699.93700654222005</v>
      </c>
    </row>
    <row r="37" spans="2:4" x14ac:dyDescent="0.25">
      <c r="B37" s="14"/>
      <c r="C37" s="39" t="s">
        <v>68</v>
      </c>
      <c r="D37" s="38">
        <v>14.677556758652777</v>
      </c>
    </row>
    <row r="38" spans="2:4" x14ac:dyDescent="0.25">
      <c r="B38" s="14"/>
      <c r="C38" s="39" t="s">
        <v>69</v>
      </c>
      <c r="D38" s="38">
        <v>224.04363667427418</v>
      </c>
    </row>
    <row r="39" spans="2:4" x14ac:dyDescent="0.25">
      <c r="B39" s="14"/>
      <c r="C39" s="39" t="s">
        <v>70</v>
      </c>
      <c r="D39" s="38">
        <v>0</v>
      </c>
    </row>
    <row r="40" spans="2:4" x14ac:dyDescent="0.25">
      <c r="B40" s="14"/>
      <c r="C40" s="39" t="s">
        <v>71</v>
      </c>
      <c r="D40" s="38">
        <v>0</v>
      </c>
    </row>
    <row r="41" spans="2:4" ht="30" x14ac:dyDescent="0.25">
      <c r="B41" s="14"/>
      <c r="C41" s="39" t="s">
        <v>72</v>
      </c>
      <c r="D41" s="38">
        <v>0</v>
      </c>
    </row>
    <row r="42" spans="2:4" ht="30" x14ac:dyDescent="0.25">
      <c r="B42" s="14"/>
      <c r="C42" s="39" t="s">
        <v>73</v>
      </c>
      <c r="D42" s="38">
        <v>340.47154617550268</v>
      </c>
    </row>
    <row r="43" spans="2:4" ht="30" x14ac:dyDescent="0.25">
      <c r="B43" s="14"/>
      <c r="C43" s="39" t="s">
        <v>74</v>
      </c>
      <c r="D43" s="38">
        <v>0</v>
      </c>
    </row>
    <row r="44" spans="2:4" ht="30" x14ac:dyDescent="0.25">
      <c r="B44" s="14"/>
      <c r="C44" s="39" t="s">
        <v>75</v>
      </c>
      <c r="D44" s="38">
        <v>117.27416017945923</v>
      </c>
    </row>
    <row r="45" spans="2:4" x14ac:dyDescent="0.25">
      <c r="B45" s="14"/>
      <c r="C45" s="39" t="s">
        <v>76</v>
      </c>
      <c r="D45" s="38">
        <v>3.4701067543311082</v>
      </c>
    </row>
    <row r="46" spans="2:4" x14ac:dyDescent="0.25">
      <c r="B46" s="7"/>
      <c r="C46" s="35"/>
      <c r="D46" s="10"/>
    </row>
    <row r="47" spans="2:4" x14ac:dyDescent="0.25">
      <c r="B47" s="14" t="s">
        <v>77</v>
      </c>
      <c r="C47" s="39"/>
      <c r="D47" s="42">
        <f>D36/D29</f>
        <v>3.2811059551754701E-4</v>
      </c>
    </row>
    <row r="48" spans="2:4" x14ac:dyDescent="0.25">
      <c r="B48" s="7"/>
      <c r="C48" s="35"/>
      <c r="D48" s="10"/>
    </row>
    <row r="49" spans="2:4" x14ac:dyDescent="0.25">
      <c r="B49" s="14" t="s">
        <v>78</v>
      </c>
      <c r="C49" s="39"/>
      <c r="D49" s="42">
        <v>0</v>
      </c>
    </row>
    <row r="50" spans="2:4" x14ac:dyDescent="0.25">
      <c r="B50" s="7"/>
      <c r="C50" s="35"/>
      <c r="D50" s="10"/>
    </row>
    <row r="51" spans="2:4" ht="31.5" customHeight="1" x14ac:dyDescent="0.25">
      <c r="B51" s="48" t="s">
        <v>117</v>
      </c>
      <c r="C51" s="49"/>
      <c r="D51" s="43">
        <f>D49-D47</f>
        <v>-3.2811059551754701E-4</v>
      </c>
    </row>
    <row r="52" spans="2:4" x14ac:dyDescent="0.25">
      <c r="B52" s="7"/>
      <c r="C52" s="35"/>
      <c r="D52" s="10"/>
    </row>
    <row r="53" spans="2:4" x14ac:dyDescent="0.25">
      <c r="B53" s="14" t="s">
        <v>79</v>
      </c>
      <c r="C53" s="39" t="s">
        <v>80</v>
      </c>
      <c r="D53" s="13">
        <v>0</v>
      </c>
    </row>
    <row r="54" spans="2:4" ht="30" x14ac:dyDescent="0.25">
      <c r="B54" s="14"/>
      <c r="C54" s="39" t="s">
        <v>81</v>
      </c>
      <c r="D54" s="42">
        <f>(D36-D53)/D29</f>
        <v>3.2811059551754701E-4</v>
      </c>
    </row>
    <row r="55" spans="2:4" x14ac:dyDescent="0.25">
      <c r="B55" s="7"/>
      <c r="C55" s="35"/>
      <c r="D55" s="10"/>
    </row>
    <row r="56" spans="2:4" x14ac:dyDescent="0.25">
      <c r="B56" s="7" t="s">
        <v>82</v>
      </c>
      <c r="C56" s="35"/>
      <c r="D56" s="10"/>
    </row>
    <row r="57" spans="2:4" ht="9.75" customHeight="1" x14ac:dyDescent="0.25">
      <c r="B57" s="7"/>
      <c r="C57" s="35"/>
      <c r="D57" s="10"/>
    </row>
    <row r="58" spans="2:4" x14ac:dyDescent="0.25">
      <c r="B58" s="14" t="s">
        <v>83</v>
      </c>
      <c r="C58" s="39"/>
      <c r="D58" s="41">
        <f>D36+D25-D53</f>
        <v>2358.7643652986349</v>
      </c>
    </row>
    <row r="59" spans="2:4" x14ac:dyDescent="0.25">
      <c r="B59" s="7"/>
      <c r="C59" s="35"/>
      <c r="D59" s="10"/>
    </row>
    <row r="60" spans="2:4" x14ac:dyDescent="0.25">
      <c r="B60" s="14" t="s">
        <v>84</v>
      </c>
      <c r="C60" s="39"/>
      <c r="D60" s="42">
        <f>D58/D27</f>
        <v>8.9220218413446628E-4</v>
      </c>
    </row>
    <row r="61" spans="2:4" x14ac:dyDescent="0.25">
      <c r="B61" s="7"/>
      <c r="C61" s="35"/>
      <c r="D61" s="10"/>
    </row>
    <row r="62" spans="2:4" x14ac:dyDescent="0.25">
      <c r="B62" s="7" t="s">
        <v>85</v>
      </c>
      <c r="C62" s="35"/>
      <c r="D62" s="10"/>
    </row>
    <row r="63" spans="2:4" ht="30" customHeight="1" x14ac:dyDescent="0.25">
      <c r="B63" s="50" t="s">
        <v>118</v>
      </c>
      <c r="C63" s="51"/>
      <c r="D63" s="46">
        <v>0</v>
      </c>
    </row>
    <row r="64" spans="2:4" ht="18" customHeight="1" thickBot="1" x14ac:dyDescent="0.3">
      <c r="B64" s="26" t="s">
        <v>86</v>
      </c>
      <c r="C64" s="44"/>
      <c r="D64" s="47">
        <f>D31+D63</f>
        <v>6.2745114109653876E-4</v>
      </c>
    </row>
  </sheetData>
  <mergeCells count="2">
    <mergeCell ref="B51:C51"/>
    <mergeCell ref="B63:C6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D74"/>
  <sheetViews>
    <sheetView rightToLeft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5.75" style="3" customWidth="1"/>
    <col min="2" max="2" width="6.875" style="3" customWidth="1"/>
    <col min="3" max="3" width="55.875" style="3" customWidth="1"/>
    <col min="4" max="4" width="12.25" style="3" customWidth="1"/>
    <col min="5" max="16384" width="9" style="3"/>
  </cols>
  <sheetData>
    <row r="1" spans="2:4" x14ac:dyDescent="0.25">
      <c r="B1" s="2"/>
      <c r="C1" s="2"/>
    </row>
    <row r="2" spans="2:4" ht="15.75" thickBot="1" x14ac:dyDescent="0.3">
      <c r="B2" s="2"/>
      <c r="C2" s="2"/>
    </row>
    <row r="3" spans="2:4" x14ac:dyDescent="0.25">
      <c r="B3" s="4" t="s">
        <v>87</v>
      </c>
      <c r="C3" s="20"/>
      <c r="D3" s="6">
        <v>45291</v>
      </c>
    </row>
    <row r="4" spans="2:4" x14ac:dyDescent="0.25">
      <c r="B4" s="7" t="s">
        <v>119</v>
      </c>
      <c r="C4" s="21"/>
      <c r="D4" s="9" t="s">
        <v>116</v>
      </c>
    </row>
    <row r="5" spans="2:4" x14ac:dyDescent="0.25">
      <c r="B5" s="7"/>
      <c r="C5" s="21"/>
      <c r="D5" s="22"/>
    </row>
    <row r="6" spans="2:4" x14ac:dyDescent="0.25">
      <c r="B6" s="7" t="s">
        <v>88</v>
      </c>
      <c r="C6" s="21"/>
      <c r="D6" s="10"/>
    </row>
    <row r="7" spans="2:4" x14ac:dyDescent="0.25">
      <c r="B7" s="7" t="s">
        <v>5</v>
      </c>
      <c r="C7" s="21"/>
      <c r="D7" s="10"/>
    </row>
    <row r="8" spans="2:4" x14ac:dyDescent="0.25">
      <c r="B8" s="23">
        <v>1</v>
      </c>
      <c r="C8" s="12" t="s">
        <v>21</v>
      </c>
      <c r="D8" s="13">
        <v>0</v>
      </c>
    </row>
    <row r="9" spans="2:4" x14ac:dyDescent="0.25">
      <c r="B9" s="23">
        <v>2</v>
      </c>
      <c r="C9" s="12" t="s">
        <v>21</v>
      </c>
      <c r="D9" s="13">
        <v>0</v>
      </c>
    </row>
    <row r="10" spans="2:4" x14ac:dyDescent="0.25">
      <c r="B10" s="23">
        <v>3</v>
      </c>
      <c r="C10" s="12" t="s">
        <v>21</v>
      </c>
      <c r="D10" s="13">
        <v>0</v>
      </c>
    </row>
    <row r="11" spans="2:4" x14ac:dyDescent="0.25">
      <c r="B11" s="7" t="s">
        <v>7</v>
      </c>
      <c r="C11" s="8"/>
      <c r="D11" s="10"/>
    </row>
    <row r="12" spans="2:4" x14ac:dyDescent="0.25">
      <c r="B12" s="23">
        <v>1</v>
      </c>
      <c r="C12" s="12" t="s">
        <v>6</v>
      </c>
      <c r="D12" s="13">
        <v>208.57281641150462</v>
      </c>
    </row>
    <row r="13" spans="2:4" x14ac:dyDescent="0.25">
      <c r="B13" s="23">
        <v>2</v>
      </c>
      <c r="C13" s="12" t="s">
        <v>22</v>
      </c>
      <c r="D13" s="13">
        <v>54.956765386697349</v>
      </c>
    </row>
    <row r="14" spans="2:4" x14ac:dyDescent="0.25">
      <c r="B14" s="23">
        <v>3</v>
      </c>
      <c r="C14" s="12" t="s">
        <v>42</v>
      </c>
      <c r="D14" s="13">
        <v>38.434532565775129</v>
      </c>
    </row>
    <row r="15" spans="2:4" x14ac:dyDescent="0.25">
      <c r="B15" s="23">
        <v>4</v>
      </c>
      <c r="C15" s="12" t="s">
        <v>41</v>
      </c>
      <c r="D15" s="13">
        <v>36.727630883261725</v>
      </c>
    </row>
    <row r="16" spans="2:4" x14ac:dyDescent="0.25">
      <c r="B16" s="23">
        <v>5</v>
      </c>
      <c r="C16" s="12" t="s">
        <v>21</v>
      </c>
      <c r="D16" s="13">
        <v>0</v>
      </c>
    </row>
    <row r="17" spans="2:4" x14ac:dyDescent="0.25">
      <c r="B17" s="23">
        <v>6</v>
      </c>
      <c r="C17" s="12" t="s">
        <v>21</v>
      </c>
      <c r="D17" s="13">
        <v>0</v>
      </c>
    </row>
    <row r="18" spans="2:4" x14ac:dyDescent="0.25">
      <c r="B18" s="23">
        <v>7</v>
      </c>
      <c r="C18" s="12" t="s">
        <v>21</v>
      </c>
      <c r="D18" s="13">
        <v>0</v>
      </c>
    </row>
    <row r="19" spans="2:4" x14ac:dyDescent="0.25">
      <c r="B19" s="23">
        <v>8</v>
      </c>
      <c r="C19" s="12" t="s">
        <v>21</v>
      </c>
      <c r="D19" s="13">
        <v>0</v>
      </c>
    </row>
    <row r="20" spans="2:4" x14ac:dyDescent="0.25">
      <c r="B20" s="14" t="s">
        <v>8</v>
      </c>
      <c r="C20" s="12"/>
      <c r="D20" s="13">
        <f>SUM(D12:D19)</f>
        <v>338.69174524723877</v>
      </c>
    </row>
    <row r="21" spans="2:4" x14ac:dyDescent="0.25">
      <c r="B21" s="24"/>
      <c r="C21" s="8"/>
      <c r="D21" s="10"/>
    </row>
    <row r="22" spans="2:4" x14ac:dyDescent="0.25">
      <c r="B22" s="7" t="s">
        <v>9</v>
      </c>
      <c r="C22" s="8"/>
      <c r="D22" s="10"/>
    </row>
    <row r="23" spans="2:4" x14ac:dyDescent="0.25">
      <c r="B23" s="7" t="s">
        <v>5</v>
      </c>
      <c r="C23" s="8"/>
      <c r="D23" s="10"/>
    </row>
    <row r="24" spans="2:4" x14ac:dyDescent="0.25">
      <c r="B24" s="23">
        <v>1</v>
      </c>
      <c r="C24" s="12" t="s">
        <v>21</v>
      </c>
      <c r="D24" s="13">
        <v>0</v>
      </c>
    </row>
    <row r="25" spans="2:4" x14ac:dyDescent="0.25">
      <c r="B25" s="23">
        <v>2</v>
      </c>
      <c r="C25" s="12" t="s">
        <v>21</v>
      </c>
      <c r="D25" s="13">
        <v>0</v>
      </c>
    </row>
    <row r="26" spans="2:4" x14ac:dyDescent="0.25">
      <c r="B26" s="23">
        <v>3</v>
      </c>
      <c r="C26" s="12" t="s">
        <v>21</v>
      </c>
      <c r="D26" s="13">
        <v>0</v>
      </c>
    </row>
    <row r="27" spans="2:4" x14ac:dyDescent="0.25">
      <c r="B27" s="7" t="s">
        <v>7</v>
      </c>
      <c r="C27" s="8"/>
      <c r="D27" s="10"/>
    </row>
    <row r="28" spans="2:4" x14ac:dyDescent="0.25">
      <c r="B28" s="23">
        <v>1</v>
      </c>
      <c r="C28" s="12" t="s">
        <v>29</v>
      </c>
      <c r="D28" s="13">
        <v>24.073705257475893</v>
      </c>
    </row>
    <row r="29" spans="2:4" x14ac:dyDescent="0.25">
      <c r="B29" s="23">
        <v>2</v>
      </c>
      <c r="C29" s="12" t="s">
        <v>28</v>
      </c>
      <c r="D29" s="13">
        <v>6.4709574980646485</v>
      </c>
    </row>
    <row r="30" spans="2:4" x14ac:dyDescent="0.25">
      <c r="B30" s="23">
        <v>3</v>
      </c>
      <c r="C30" s="12" t="s">
        <v>30</v>
      </c>
      <c r="D30" s="13">
        <v>2.2948403546798888</v>
      </c>
    </row>
    <row r="31" spans="2:4" x14ac:dyDescent="0.25">
      <c r="B31" s="23">
        <v>4</v>
      </c>
      <c r="C31" s="12" t="s">
        <v>6</v>
      </c>
      <c r="D31" s="13">
        <v>0.21568998319528987</v>
      </c>
    </row>
    <row r="32" spans="2:4" x14ac:dyDescent="0.25">
      <c r="B32" s="23">
        <v>5</v>
      </c>
      <c r="C32" s="12" t="s">
        <v>21</v>
      </c>
      <c r="D32" s="13">
        <v>0</v>
      </c>
    </row>
    <row r="33" spans="2:4" x14ac:dyDescent="0.25">
      <c r="B33" s="23">
        <v>6</v>
      </c>
      <c r="C33" s="12" t="s">
        <v>21</v>
      </c>
      <c r="D33" s="13">
        <v>0</v>
      </c>
    </row>
    <row r="34" spans="2:4" x14ac:dyDescent="0.25">
      <c r="B34" s="23">
        <v>7</v>
      </c>
      <c r="C34" s="12" t="s">
        <v>21</v>
      </c>
      <c r="D34" s="13">
        <v>0</v>
      </c>
    </row>
    <row r="35" spans="2:4" x14ac:dyDescent="0.25">
      <c r="B35" s="23">
        <v>8</v>
      </c>
      <c r="C35" s="12" t="s">
        <v>21</v>
      </c>
      <c r="D35" s="13">
        <v>0</v>
      </c>
    </row>
    <row r="36" spans="2:4" x14ac:dyDescent="0.25">
      <c r="B36" s="14" t="s">
        <v>10</v>
      </c>
      <c r="C36" s="12"/>
      <c r="D36" s="15">
        <f>SUM(D28:D35)</f>
        <v>33.055193093415724</v>
      </c>
    </row>
    <row r="37" spans="2:4" x14ac:dyDescent="0.25">
      <c r="B37" s="24"/>
      <c r="C37" s="8"/>
      <c r="D37" s="10"/>
    </row>
    <row r="38" spans="2:4" x14ac:dyDescent="0.25">
      <c r="B38" s="7" t="s">
        <v>11</v>
      </c>
      <c r="C38" s="8"/>
      <c r="D38" s="10"/>
    </row>
    <row r="39" spans="2:4" x14ac:dyDescent="0.25">
      <c r="B39" s="23">
        <v>1</v>
      </c>
      <c r="C39" s="12" t="s">
        <v>23</v>
      </c>
      <c r="D39" s="13">
        <v>21.669618859658168</v>
      </c>
    </row>
    <row r="40" spans="2:4" x14ac:dyDescent="0.25">
      <c r="B40" s="23">
        <v>2</v>
      </c>
      <c r="C40" s="12" t="s">
        <v>24</v>
      </c>
      <c r="D40" s="13">
        <v>9.3594422972253106</v>
      </c>
    </row>
    <row r="41" spans="2:4" x14ac:dyDescent="0.25">
      <c r="B41" s="23">
        <v>3</v>
      </c>
      <c r="C41" s="12" t="s">
        <v>32</v>
      </c>
      <c r="D41" s="13">
        <v>6.183852514169482</v>
      </c>
    </row>
    <row r="42" spans="2:4" x14ac:dyDescent="0.25">
      <c r="B42" s="23">
        <v>4</v>
      </c>
      <c r="C42" s="12" t="s">
        <v>33</v>
      </c>
      <c r="D42" s="13">
        <v>5.5804224918520795</v>
      </c>
    </row>
    <row r="43" spans="2:4" x14ac:dyDescent="0.25">
      <c r="B43" s="23">
        <v>5</v>
      </c>
      <c r="C43" s="12" t="s">
        <v>6</v>
      </c>
      <c r="D43" s="13">
        <v>4.5678769287408869</v>
      </c>
    </row>
    <row r="44" spans="2:4" x14ac:dyDescent="0.25">
      <c r="B44" s="23">
        <v>6</v>
      </c>
      <c r="C44" s="12" t="s">
        <v>43</v>
      </c>
      <c r="D44" s="13">
        <v>4.1477536794069598</v>
      </c>
    </row>
    <row r="45" spans="2:4" x14ac:dyDescent="0.25">
      <c r="B45" s="23">
        <v>7</v>
      </c>
      <c r="C45" s="12" t="s">
        <v>44</v>
      </c>
      <c r="D45" s="13">
        <v>2.726484121524817</v>
      </c>
    </row>
    <row r="46" spans="2:4" x14ac:dyDescent="0.25">
      <c r="B46" s="14" t="s">
        <v>89</v>
      </c>
      <c r="C46" s="12"/>
      <c r="D46" s="13">
        <f>SUM(D39:D45)</f>
        <v>54.235450892577703</v>
      </c>
    </row>
    <row r="47" spans="2:4" x14ac:dyDescent="0.25">
      <c r="B47" s="24"/>
      <c r="C47" s="8"/>
      <c r="D47" s="10"/>
    </row>
    <row r="48" spans="2:4" x14ac:dyDescent="0.25">
      <c r="B48" s="7" t="s">
        <v>12</v>
      </c>
      <c r="C48" s="8"/>
      <c r="D48" s="10"/>
    </row>
    <row r="49" spans="2:4" x14ac:dyDescent="0.25">
      <c r="B49" s="23">
        <v>1</v>
      </c>
      <c r="C49" s="12" t="s">
        <v>23</v>
      </c>
      <c r="D49" s="13">
        <v>15.9337611216</v>
      </c>
    </row>
    <row r="50" spans="2:4" x14ac:dyDescent="0.25">
      <c r="B50" s="23">
        <v>2</v>
      </c>
      <c r="C50" s="12" t="s">
        <v>24</v>
      </c>
      <c r="D50" s="13">
        <v>2.3700600000000005</v>
      </c>
    </row>
    <row r="51" spans="2:4" x14ac:dyDescent="0.25">
      <c r="B51" s="23">
        <v>3</v>
      </c>
      <c r="C51" s="12" t="s">
        <v>32</v>
      </c>
      <c r="D51" s="13">
        <v>1.2927600000000001</v>
      </c>
    </row>
    <row r="52" spans="2:4" x14ac:dyDescent="0.25">
      <c r="B52" s="23">
        <v>4</v>
      </c>
      <c r="C52" s="12" t="s">
        <v>21</v>
      </c>
      <c r="D52" s="13">
        <v>0</v>
      </c>
    </row>
    <row r="53" spans="2:4" x14ac:dyDescent="0.25">
      <c r="B53" s="23">
        <v>5</v>
      </c>
      <c r="C53" s="12" t="s">
        <v>21</v>
      </c>
      <c r="D53" s="13">
        <v>0</v>
      </c>
    </row>
    <row r="54" spans="2:4" x14ac:dyDescent="0.25">
      <c r="B54" s="23">
        <v>6</v>
      </c>
      <c r="C54" s="12" t="s">
        <v>21</v>
      </c>
      <c r="D54" s="13">
        <v>0</v>
      </c>
    </row>
    <row r="55" spans="2:4" x14ac:dyDescent="0.25">
      <c r="B55" s="23">
        <v>7</v>
      </c>
      <c r="C55" s="12" t="s">
        <v>21</v>
      </c>
      <c r="D55" s="13">
        <v>0</v>
      </c>
    </row>
    <row r="56" spans="2:4" x14ac:dyDescent="0.25">
      <c r="B56" s="23">
        <v>8</v>
      </c>
      <c r="C56" s="12" t="s">
        <v>21</v>
      </c>
      <c r="D56" s="13">
        <v>0</v>
      </c>
    </row>
    <row r="57" spans="2:4" x14ac:dyDescent="0.25">
      <c r="B57" s="14" t="s">
        <v>0</v>
      </c>
      <c r="C57" s="12"/>
      <c r="D57" s="13">
        <f>SUM(D49:D56)</f>
        <v>19.596581121600003</v>
      </c>
    </row>
    <row r="58" spans="2:4" x14ac:dyDescent="0.25">
      <c r="B58" s="24"/>
      <c r="C58" s="8"/>
      <c r="D58" s="10"/>
    </row>
    <row r="59" spans="2:4" x14ac:dyDescent="0.25">
      <c r="B59" s="14" t="s">
        <v>90</v>
      </c>
      <c r="C59" s="12"/>
      <c r="D59" s="25">
        <v>1213.2483884015828</v>
      </c>
    </row>
    <row r="60" spans="2:4" x14ac:dyDescent="0.25">
      <c r="B60" s="24"/>
      <c r="C60" s="8"/>
      <c r="D60" s="10"/>
    </row>
    <row r="61" spans="2:4" x14ac:dyDescent="0.25">
      <c r="B61" s="7" t="s">
        <v>13</v>
      </c>
      <c r="C61" s="8"/>
      <c r="D61" s="10"/>
    </row>
    <row r="62" spans="2:4" x14ac:dyDescent="0.25">
      <c r="B62" s="23">
        <v>1</v>
      </c>
      <c r="C62" s="12" t="s">
        <v>21</v>
      </c>
      <c r="D62" s="13">
        <v>0</v>
      </c>
    </row>
    <row r="63" spans="2:4" x14ac:dyDescent="0.25">
      <c r="B63" s="23">
        <v>2</v>
      </c>
      <c r="C63" s="12" t="s">
        <v>21</v>
      </c>
      <c r="D63" s="13">
        <v>0</v>
      </c>
    </row>
    <row r="64" spans="2:4" x14ac:dyDescent="0.25">
      <c r="B64" s="23">
        <v>3</v>
      </c>
      <c r="C64" s="12" t="s">
        <v>21</v>
      </c>
      <c r="D64" s="13"/>
    </row>
    <row r="65" spans="2:4" x14ac:dyDescent="0.25">
      <c r="B65" s="23">
        <v>4</v>
      </c>
      <c r="C65" s="12" t="s">
        <v>21</v>
      </c>
      <c r="D65" s="13"/>
    </row>
    <row r="66" spans="2:4" x14ac:dyDescent="0.25">
      <c r="B66" s="14" t="s">
        <v>14</v>
      </c>
      <c r="C66" s="12"/>
      <c r="D66" s="13">
        <v>0</v>
      </c>
    </row>
    <row r="67" spans="2:4" x14ac:dyDescent="0.25">
      <c r="B67" s="24"/>
      <c r="C67" s="8"/>
      <c r="D67" s="10"/>
    </row>
    <row r="68" spans="2:4" x14ac:dyDescent="0.25">
      <c r="B68" s="7" t="s">
        <v>15</v>
      </c>
      <c r="C68" s="8"/>
      <c r="D68" s="10"/>
    </row>
    <row r="69" spans="2:4" x14ac:dyDescent="0.25">
      <c r="B69" s="23">
        <v>1</v>
      </c>
      <c r="C69" s="12" t="s">
        <v>91</v>
      </c>
      <c r="D69" s="13">
        <v>0</v>
      </c>
    </row>
    <row r="70" spans="2:4" x14ac:dyDescent="0.25">
      <c r="B70" s="23">
        <v>2</v>
      </c>
      <c r="C70" s="12" t="s">
        <v>92</v>
      </c>
      <c r="D70" s="13">
        <v>0</v>
      </c>
    </row>
    <row r="71" spans="2:4" x14ac:dyDescent="0.25">
      <c r="B71" s="23">
        <v>3</v>
      </c>
      <c r="C71" s="12" t="s">
        <v>6</v>
      </c>
      <c r="D71" s="13">
        <v>0</v>
      </c>
    </row>
    <row r="72" spans="2:4" x14ac:dyDescent="0.25">
      <c r="B72" s="14" t="s">
        <v>4</v>
      </c>
      <c r="C72" s="12"/>
      <c r="D72" s="13">
        <v>0</v>
      </c>
    </row>
    <row r="73" spans="2:4" x14ac:dyDescent="0.25">
      <c r="B73" s="24"/>
      <c r="C73" s="8"/>
      <c r="D73" s="10"/>
    </row>
    <row r="74" spans="2:4" ht="15.75" thickBot="1" x14ac:dyDescent="0.3">
      <c r="B74" s="26" t="s">
        <v>93</v>
      </c>
      <c r="C74" s="27"/>
      <c r="D74" s="28">
        <f>D20+D36+D46+D57+D59</f>
        <v>1658.8273587564149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D109"/>
  <sheetViews>
    <sheetView rightToLeft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125" style="3" customWidth="1"/>
    <col min="2" max="2" width="13" style="3" customWidth="1"/>
    <col min="3" max="3" width="45.875" style="3" customWidth="1"/>
    <col min="4" max="4" width="10.625" style="3" customWidth="1"/>
    <col min="5" max="5" width="10.875" style="3" bestFit="1" customWidth="1"/>
    <col min="6" max="16384" width="9" style="3"/>
  </cols>
  <sheetData>
    <row r="1" spans="2:4" x14ac:dyDescent="0.25">
      <c r="B1" s="1"/>
      <c r="C1" s="2"/>
    </row>
    <row r="2" spans="2:4" ht="15.75" thickBot="1" x14ac:dyDescent="0.3">
      <c r="B2" s="1"/>
      <c r="C2" s="2"/>
    </row>
    <row r="3" spans="2:4" x14ac:dyDescent="0.25">
      <c r="B3" s="4" t="s">
        <v>94</v>
      </c>
      <c r="C3" s="5"/>
      <c r="D3" s="6">
        <v>45291</v>
      </c>
    </row>
    <row r="4" spans="2:4" x14ac:dyDescent="0.25">
      <c r="B4" s="7" t="s">
        <v>119</v>
      </c>
      <c r="C4" s="8"/>
      <c r="D4" s="9" t="s">
        <v>116</v>
      </c>
    </row>
    <row r="5" spans="2:4" x14ac:dyDescent="0.25">
      <c r="B5" s="7"/>
      <c r="C5" s="8"/>
      <c r="D5" s="10"/>
    </row>
    <row r="6" spans="2:4" x14ac:dyDescent="0.25">
      <c r="B6" s="7" t="s">
        <v>95</v>
      </c>
      <c r="C6" s="8"/>
      <c r="D6" s="10"/>
    </row>
    <row r="7" spans="2:4" x14ac:dyDescent="0.25">
      <c r="B7" s="11">
        <v>1</v>
      </c>
      <c r="C7" s="12" t="s">
        <v>91</v>
      </c>
      <c r="D7" s="13">
        <v>5.4513892288031895</v>
      </c>
    </row>
    <row r="8" spans="2:4" x14ac:dyDescent="0.25">
      <c r="B8" s="11">
        <v>2</v>
      </c>
      <c r="C8" s="12" t="s">
        <v>92</v>
      </c>
      <c r="D8" s="13">
        <v>4.0784384275150396</v>
      </c>
    </row>
    <row r="9" spans="2:4" x14ac:dyDescent="0.25">
      <c r="B9" s="11">
        <v>3</v>
      </c>
      <c r="C9" s="12" t="s">
        <v>96</v>
      </c>
      <c r="D9" s="13">
        <v>2.3272535245826189</v>
      </c>
    </row>
    <row r="10" spans="2:4" x14ac:dyDescent="0.25">
      <c r="B10" s="11">
        <v>4</v>
      </c>
      <c r="C10" s="12" t="s">
        <v>97</v>
      </c>
      <c r="D10" s="13">
        <v>2.0265391029345032</v>
      </c>
    </row>
    <row r="11" spans="2:4" x14ac:dyDescent="0.25">
      <c r="B11" s="11">
        <v>5</v>
      </c>
      <c r="C11" s="12" t="s">
        <v>98</v>
      </c>
      <c r="D11" s="13">
        <v>0.79393647481742646</v>
      </c>
    </row>
    <row r="12" spans="2:4" x14ac:dyDescent="0.25">
      <c r="B12" s="11">
        <v>6</v>
      </c>
      <c r="C12" s="12" t="s">
        <v>99</v>
      </c>
      <c r="D12" s="13">
        <v>0</v>
      </c>
    </row>
    <row r="13" spans="2:4" x14ac:dyDescent="0.25">
      <c r="B13" s="11">
        <v>7</v>
      </c>
      <c r="C13" s="12" t="s">
        <v>100</v>
      </c>
      <c r="D13" s="13">
        <v>0</v>
      </c>
    </row>
    <row r="14" spans="2:4" x14ac:dyDescent="0.25">
      <c r="B14" s="11">
        <v>8</v>
      </c>
      <c r="C14" s="12" t="s">
        <v>101</v>
      </c>
      <c r="D14" s="13">
        <v>0</v>
      </c>
    </row>
    <row r="15" spans="2:4" x14ac:dyDescent="0.25">
      <c r="B15" s="11">
        <v>9</v>
      </c>
      <c r="C15" s="12" t="s">
        <v>6</v>
      </c>
      <c r="D15" s="13">
        <v>-1.5543122344752192E-15</v>
      </c>
    </row>
    <row r="16" spans="2:4" x14ac:dyDescent="0.25">
      <c r="B16" s="14" t="s">
        <v>1</v>
      </c>
      <c r="C16" s="12"/>
      <c r="D16" s="15">
        <f>SUM(D7:D15)</f>
        <v>14.677556758652777</v>
      </c>
    </row>
    <row r="17" spans="2:4" x14ac:dyDescent="0.25">
      <c r="B17" s="14"/>
      <c r="C17" s="12"/>
      <c r="D17" s="16"/>
    </row>
    <row r="18" spans="2:4" x14ac:dyDescent="0.25">
      <c r="B18" s="14" t="s">
        <v>102</v>
      </c>
      <c r="C18" s="12"/>
      <c r="D18" s="16"/>
    </row>
    <row r="19" spans="2:4" x14ac:dyDescent="0.25">
      <c r="B19" s="11">
        <v>1</v>
      </c>
      <c r="C19" s="12" t="s">
        <v>91</v>
      </c>
      <c r="D19" s="13">
        <v>29.481141456109199</v>
      </c>
    </row>
    <row r="20" spans="2:4" x14ac:dyDescent="0.25">
      <c r="B20" s="11">
        <v>2</v>
      </c>
      <c r="C20" s="12" t="s">
        <v>92</v>
      </c>
      <c r="D20" s="13">
        <v>0</v>
      </c>
    </row>
    <row r="21" spans="2:4" x14ac:dyDescent="0.25">
      <c r="B21" s="11">
        <v>3</v>
      </c>
      <c r="C21" s="12" t="s">
        <v>96</v>
      </c>
      <c r="D21" s="13">
        <v>0</v>
      </c>
    </row>
    <row r="22" spans="2:4" x14ac:dyDescent="0.25">
      <c r="B22" s="11">
        <v>4</v>
      </c>
      <c r="C22" s="12" t="s">
        <v>97</v>
      </c>
      <c r="D22" s="13">
        <v>0</v>
      </c>
    </row>
    <row r="23" spans="2:4" x14ac:dyDescent="0.25">
      <c r="B23" s="11">
        <v>5</v>
      </c>
      <c r="C23" s="12" t="s">
        <v>98</v>
      </c>
      <c r="D23" s="13">
        <v>0</v>
      </c>
    </row>
    <row r="24" spans="2:4" x14ac:dyDescent="0.25">
      <c r="B24" s="11">
        <v>6</v>
      </c>
      <c r="C24" s="12" t="s">
        <v>99</v>
      </c>
      <c r="D24" s="13">
        <v>0</v>
      </c>
    </row>
    <row r="25" spans="2:4" x14ac:dyDescent="0.25">
      <c r="B25" s="11">
        <v>7</v>
      </c>
      <c r="C25" s="12" t="s">
        <v>100</v>
      </c>
      <c r="D25" s="13">
        <v>0</v>
      </c>
    </row>
    <row r="26" spans="2:4" x14ac:dyDescent="0.25">
      <c r="B26" s="11">
        <v>8</v>
      </c>
      <c r="C26" s="12" t="s">
        <v>101</v>
      </c>
      <c r="D26" s="13">
        <v>0</v>
      </c>
    </row>
    <row r="27" spans="2:4" x14ac:dyDescent="0.25">
      <c r="B27" s="11">
        <v>9</v>
      </c>
      <c r="C27" s="12" t="s">
        <v>6</v>
      </c>
      <c r="D27" s="13">
        <v>194.56249521816488</v>
      </c>
    </row>
    <row r="28" spans="2:4" x14ac:dyDescent="0.25">
      <c r="B28" s="14" t="s">
        <v>2</v>
      </c>
      <c r="C28" s="12"/>
      <c r="D28" s="15">
        <f>SUM(D19:D27)</f>
        <v>224.04363667427407</v>
      </c>
    </row>
    <row r="29" spans="2:4" x14ac:dyDescent="0.25">
      <c r="B29" s="14"/>
      <c r="C29" s="12"/>
      <c r="D29" s="16"/>
    </row>
    <row r="30" spans="2:4" x14ac:dyDescent="0.25">
      <c r="B30" s="14" t="s">
        <v>16</v>
      </c>
      <c r="C30" s="12"/>
      <c r="D30" s="16"/>
    </row>
    <row r="31" spans="2:4" x14ac:dyDescent="0.25">
      <c r="B31" s="11">
        <v>1</v>
      </c>
      <c r="C31" s="12" t="s">
        <v>91</v>
      </c>
      <c r="D31" s="13">
        <v>0</v>
      </c>
    </row>
    <row r="32" spans="2:4" x14ac:dyDescent="0.25">
      <c r="B32" s="11">
        <v>2</v>
      </c>
      <c r="C32" s="12" t="s">
        <v>92</v>
      </c>
      <c r="D32" s="13">
        <v>0</v>
      </c>
    </row>
    <row r="33" spans="2:4" x14ac:dyDescent="0.25">
      <c r="B33" s="11">
        <v>3</v>
      </c>
      <c r="C33" s="12" t="s">
        <v>6</v>
      </c>
      <c r="D33" s="13">
        <v>0</v>
      </c>
    </row>
    <row r="34" spans="2:4" x14ac:dyDescent="0.25">
      <c r="B34" s="14" t="s">
        <v>17</v>
      </c>
      <c r="C34" s="12"/>
      <c r="D34" s="13">
        <v>0</v>
      </c>
    </row>
    <row r="35" spans="2:4" x14ac:dyDescent="0.25">
      <c r="B35" s="14"/>
      <c r="C35" s="12"/>
      <c r="D35" s="16"/>
    </row>
    <row r="36" spans="2:4" x14ac:dyDescent="0.25">
      <c r="B36" s="14" t="s">
        <v>18</v>
      </c>
      <c r="C36" s="12"/>
      <c r="D36" s="16"/>
    </row>
    <row r="37" spans="2:4" x14ac:dyDescent="0.25">
      <c r="B37" s="11">
        <v>1</v>
      </c>
      <c r="C37" s="12" t="s">
        <v>91</v>
      </c>
      <c r="D37" s="13">
        <v>0</v>
      </c>
    </row>
    <row r="38" spans="2:4" x14ac:dyDescent="0.25">
      <c r="B38" s="11">
        <v>2</v>
      </c>
      <c r="C38" s="12" t="s">
        <v>92</v>
      </c>
      <c r="D38" s="13">
        <v>0</v>
      </c>
    </row>
    <row r="39" spans="2:4" x14ac:dyDescent="0.25">
      <c r="B39" s="11">
        <v>3</v>
      </c>
      <c r="C39" s="12" t="s">
        <v>6</v>
      </c>
      <c r="D39" s="13">
        <v>0</v>
      </c>
    </row>
    <row r="40" spans="2:4" x14ac:dyDescent="0.25">
      <c r="B40" s="14" t="s">
        <v>103</v>
      </c>
      <c r="C40" s="12"/>
      <c r="D40" s="13">
        <v>0</v>
      </c>
    </row>
    <row r="41" spans="2:4" x14ac:dyDescent="0.25">
      <c r="B41" s="14"/>
      <c r="C41" s="12"/>
      <c r="D41" s="16"/>
    </row>
    <row r="42" spans="2:4" x14ac:dyDescent="0.25">
      <c r="B42" s="52" t="s">
        <v>104</v>
      </c>
      <c r="C42" s="53"/>
      <c r="D42" s="16"/>
    </row>
    <row r="43" spans="2:4" x14ac:dyDescent="0.25">
      <c r="B43" s="11">
        <v>1</v>
      </c>
      <c r="C43" s="12" t="s">
        <v>21</v>
      </c>
      <c r="D43" s="13">
        <v>0</v>
      </c>
    </row>
    <row r="44" spans="2:4" x14ac:dyDescent="0.25">
      <c r="B44" s="11">
        <v>2</v>
      </c>
      <c r="C44" s="12" t="s">
        <v>21</v>
      </c>
      <c r="D44" s="13">
        <v>0</v>
      </c>
    </row>
    <row r="45" spans="2:4" x14ac:dyDescent="0.25">
      <c r="B45" s="11">
        <v>3</v>
      </c>
      <c r="C45" s="12" t="s">
        <v>21</v>
      </c>
      <c r="D45" s="13">
        <v>0</v>
      </c>
    </row>
    <row r="46" spans="2:4" x14ac:dyDescent="0.25">
      <c r="B46" s="11">
        <v>4</v>
      </c>
      <c r="C46" s="12" t="s">
        <v>21</v>
      </c>
      <c r="D46" s="13">
        <v>0</v>
      </c>
    </row>
    <row r="47" spans="2:4" x14ac:dyDescent="0.25">
      <c r="B47" s="11">
        <v>5</v>
      </c>
      <c r="C47" s="12" t="s">
        <v>21</v>
      </c>
      <c r="D47" s="13">
        <v>0</v>
      </c>
    </row>
    <row r="48" spans="2:4" x14ac:dyDescent="0.25">
      <c r="B48" s="11">
        <v>6</v>
      </c>
      <c r="C48" s="12" t="s">
        <v>21</v>
      </c>
      <c r="D48" s="13">
        <v>0</v>
      </c>
    </row>
    <row r="49" spans="2:4" x14ac:dyDescent="0.25">
      <c r="B49" s="11">
        <v>7</v>
      </c>
      <c r="C49" s="12" t="s">
        <v>21</v>
      </c>
      <c r="D49" s="13">
        <v>0</v>
      </c>
    </row>
    <row r="50" spans="2:4" x14ac:dyDescent="0.25">
      <c r="B50" s="11">
        <v>8</v>
      </c>
      <c r="C50" s="12" t="s">
        <v>21</v>
      </c>
      <c r="D50" s="13">
        <v>0</v>
      </c>
    </row>
    <row r="51" spans="2:4" x14ac:dyDescent="0.25">
      <c r="B51" s="11">
        <v>9</v>
      </c>
      <c r="C51" s="12" t="s">
        <v>6</v>
      </c>
      <c r="D51" s="13">
        <v>0</v>
      </c>
    </row>
    <row r="52" spans="2:4" x14ac:dyDescent="0.25">
      <c r="B52" s="14" t="s">
        <v>105</v>
      </c>
      <c r="C52" s="12"/>
      <c r="D52" s="13">
        <v>0</v>
      </c>
    </row>
    <row r="53" spans="2:4" x14ac:dyDescent="0.25">
      <c r="B53" s="14"/>
      <c r="C53" s="12"/>
      <c r="D53" s="16"/>
    </row>
    <row r="54" spans="2:4" x14ac:dyDescent="0.25">
      <c r="B54" s="54" t="s">
        <v>106</v>
      </c>
      <c r="C54" s="55"/>
      <c r="D54" s="16"/>
    </row>
    <row r="55" spans="2:4" x14ac:dyDescent="0.25">
      <c r="B55" s="11">
        <v>1</v>
      </c>
      <c r="C55" s="12" t="s">
        <v>25</v>
      </c>
      <c r="D55" s="13">
        <v>75.202445075270603</v>
      </c>
    </row>
    <row r="56" spans="2:4" x14ac:dyDescent="0.25">
      <c r="B56" s="11">
        <v>2</v>
      </c>
      <c r="C56" s="12" t="s">
        <v>35</v>
      </c>
      <c r="D56" s="13">
        <v>51.707953877832878</v>
      </c>
    </row>
    <row r="57" spans="2:4" x14ac:dyDescent="0.25">
      <c r="B57" s="11">
        <v>3</v>
      </c>
      <c r="C57" s="12" t="s">
        <v>34</v>
      </c>
      <c r="D57" s="13">
        <v>47.870208340592598</v>
      </c>
    </row>
    <row r="58" spans="2:4" x14ac:dyDescent="0.25">
      <c r="B58" s="11">
        <v>4</v>
      </c>
      <c r="C58" s="12" t="s">
        <v>45</v>
      </c>
      <c r="D58" s="13">
        <v>36.822385157880319</v>
      </c>
    </row>
    <row r="59" spans="2:4" x14ac:dyDescent="0.25">
      <c r="B59" s="11">
        <v>5</v>
      </c>
      <c r="C59" s="12" t="s">
        <v>38</v>
      </c>
      <c r="D59" s="13">
        <v>35.553516440184417</v>
      </c>
    </row>
    <row r="60" spans="2:4" x14ac:dyDescent="0.25">
      <c r="B60" s="11">
        <v>6</v>
      </c>
      <c r="C60" s="12" t="s">
        <v>26</v>
      </c>
      <c r="D60" s="13">
        <v>34.48729955532162</v>
      </c>
    </row>
    <row r="61" spans="2:4" x14ac:dyDescent="0.25">
      <c r="B61" s="11">
        <v>7</v>
      </c>
      <c r="C61" s="12" t="s">
        <v>21</v>
      </c>
      <c r="D61" s="13">
        <v>0</v>
      </c>
    </row>
    <row r="62" spans="2:4" x14ac:dyDescent="0.25">
      <c r="B62" s="11">
        <v>8</v>
      </c>
      <c r="C62" s="12" t="s">
        <v>21</v>
      </c>
      <c r="D62" s="13">
        <v>0</v>
      </c>
    </row>
    <row r="63" spans="2:4" x14ac:dyDescent="0.25">
      <c r="B63" s="11">
        <v>9</v>
      </c>
      <c r="C63" s="12" t="s">
        <v>6</v>
      </c>
      <c r="D63" s="13">
        <v>58.827737728420288</v>
      </c>
    </row>
    <row r="64" spans="2:4" x14ac:dyDescent="0.25">
      <c r="B64" s="14" t="s">
        <v>107</v>
      </c>
      <c r="C64" s="12"/>
      <c r="D64" s="13">
        <f>SUM(D55:D63)</f>
        <v>340.47154617550274</v>
      </c>
    </row>
    <row r="65" spans="2:4" x14ac:dyDescent="0.25">
      <c r="B65" s="14"/>
      <c r="C65" s="12"/>
      <c r="D65" s="16"/>
    </row>
    <row r="66" spans="2:4" x14ac:dyDescent="0.25">
      <c r="B66" s="52" t="s">
        <v>108</v>
      </c>
      <c r="C66" s="53"/>
      <c r="D66" s="16"/>
    </row>
    <row r="67" spans="2:4" x14ac:dyDescent="0.25">
      <c r="B67" s="14" t="s">
        <v>19</v>
      </c>
      <c r="C67" s="12"/>
      <c r="D67" s="16"/>
    </row>
    <row r="68" spans="2:4" x14ac:dyDescent="0.25">
      <c r="B68" s="11">
        <v>1</v>
      </c>
      <c r="C68" s="12" t="s">
        <v>21</v>
      </c>
      <c r="D68" s="13">
        <v>0</v>
      </c>
    </row>
    <row r="69" spans="2:4" x14ac:dyDescent="0.25">
      <c r="B69" s="11">
        <v>2</v>
      </c>
      <c r="C69" s="12" t="s">
        <v>21</v>
      </c>
      <c r="D69" s="13">
        <v>0</v>
      </c>
    </row>
    <row r="70" spans="2:4" x14ac:dyDescent="0.25">
      <c r="B70" s="11">
        <v>3</v>
      </c>
      <c r="C70" s="12" t="s">
        <v>21</v>
      </c>
      <c r="D70" s="13">
        <v>0</v>
      </c>
    </row>
    <row r="71" spans="2:4" x14ac:dyDescent="0.25">
      <c r="B71" s="11">
        <v>4</v>
      </c>
      <c r="C71" s="12" t="s">
        <v>21</v>
      </c>
      <c r="D71" s="13">
        <v>0</v>
      </c>
    </row>
    <row r="72" spans="2:4" x14ac:dyDescent="0.25">
      <c r="B72" s="11">
        <v>5</v>
      </c>
      <c r="C72" s="12" t="s">
        <v>6</v>
      </c>
      <c r="D72" s="13">
        <v>0</v>
      </c>
    </row>
    <row r="73" spans="2:4" x14ac:dyDescent="0.25">
      <c r="B73" s="14" t="s">
        <v>109</v>
      </c>
      <c r="C73" s="12"/>
      <c r="D73" s="13">
        <v>0</v>
      </c>
    </row>
    <row r="74" spans="2:4" x14ac:dyDescent="0.25">
      <c r="B74" s="14"/>
      <c r="C74" s="12"/>
      <c r="D74" s="16"/>
    </row>
    <row r="75" spans="2:4" x14ac:dyDescent="0.25">
      <c r="B75" s="52" t="s">
        <v>110</v>
      </c>
      <c r="C75" s="53"/>
      <c r="D75" s="16"/>
    </row>
    <row r="76" spans="2:4" x14ac:dyDescent="0.25">
      <c r="B76" s="11">
        <v>1</v>
      </c>
      <c r="C76" s="12" t="s">
        <v>37</v>
      </c>
      <c r="D76" s="13">
        <v>22.659410001118182</v>
      </c>
    </row>
    <row r="77" spans="2:4" x14ac:dyDescent="0.25">
      <c r="B77" s="11">
        <v>2</v>
      </c>
      <c r="C77" s="12" t="s">
        <v>27</v>
      </c>
      <c r="D77" s="13">
        <v>21.761484495316445</v>
      </c>
    </row>
    <row r="78" spans="2:4" x14ac:dyDescent="0.25">
      <c r="B78" s="11">
        <v>3</v>
      </c>
      <c r="C78" s="12" t="s">
        <v>36</v>
      </c>
      <c r="D78" s="13">
        <v>16.428714235620582</v>
      </c>
    </row>
    <row r="79" spans="2:4" x14ac:dyDescent="0.25">
      <c r="B79" s="11">
        <v>4</v>
      </c>
      <c r="C79" s="12" t="s">
        <v>31</v>
      </c>
      <c r="D79" s="13">
        <v>15.258072849605341</v>
      </c>
    </row>
    <row r="80" spans="2:4" x14ac:dyDescent="0.25">
      <c r="B80" s="11">
        <v>5</v>
      </c>
      <c r="C80" s="12" t="s">
        <v>39</v>
      </c>
      <c r="D80" s="13">
        <v>11.40110242077912</v>
      </c>
    </row>
    <row r="81" spans="2:4" x14ac:dyDescent="0.25">
      <c r="B81" s="11">
        <v>6</v>
      </c>
      <c r="C81" s="12" t="s">
        <v>40</v>
      </c>
      <c r="D81" s="13">
        <v>9.2458858896549216</v>
      </c>
    </row>
    <row r="82" spans="2:4" x14ac:dyDescent="0.25">
      <c r="B82" s="11">
        <v>7</v>
      </c>
      <c r="C82" s="12" t="s">
        <v>21</v>
      </c>
      <c r="D82" s="13">
        <v>0</v>
      </c>
    </row>
    <row r="83" spans="2:4" x14ac:dyDescent="0.25">
      <c r="B83" s="11">
        <v>8</v>
      </c>
      <c r="C83" s="12" t="s">
        <v>21</v>
      </c>
      <c r="D83" s="13">
        <v>0</v>
      </c>
    </row>
    <row r="84" spans="2:4" x14ac:dyDescent="0.25">
      <c r="B84" s="11">
        <v>9</v>
      </c>
      <c r="C84" s="12" t="s">
        <v>6</v>
      </c>
      <c r="D84" s="13">
        <v>20.519490287364633</v>
      </c>
    </row>
    <row r="85" spans="2:4" x14ac:dyDescent="0.25">
      <c r="B85" s="14" t="s">
        <v>3</v>
      </c>
      <c r="C85" s="12"/>
      <c r="D85" s="13">
        <f>SUM(D76:D84)</f>
        <v>117.27416017945923</v>
      </c>
    </row>
    <row r="86" spans="2:4" x14ac:dyDescent="0.25">
      <c r="B86" s="14"/>
      <c r="C86" s="12"/>
      <c r="D86" s="16"/>
    </row>
    <row r="87" spans="2:4" x14ac:dyDescent="0.25">
      <c r="B87" s="14" t="s">
        <v>111</v>
      </c>
      <c r="C87" s="12"/>
      <c r="D87" s="16"/>
    </row>
    <row r="88" spans="2:4" x14ac:dyDescent="0.25">
      <c r="B88" s="11">
        <v>1</v>
      </c>
      <c r="C88" s="12" t="s">
        <v>91</v>
      </c>
      <c r="D88" s="13">
        <v>2.1558135184640728</v>
      </c>
    </row>
    <row r="89" spans="2:4" x14ac:dyDescent="0.25">
      <c r="B89" s="11">
        <v>2</v>
      </c>
      <c r="C89" s="12" t="s">
        <v>92</v>
      </c>
      <c r="D89" s="13">
        <v>1.3142932358670352</v>
      </c>
    </row>
    <row r="90" spans="2:4" x14ac:dyDescent="0.25">
      <c r="B90" s="11">
        <v>3</v>
      </c>
      <c r="C90" s="12" t="s">
        <v>96</v>
      </c>
      <c r="D90" s="13">
        <v>0</v>
      </c>
    </row>
    <row r="91" spans="2:4" x14ac:dyDescent="0.25">
      <c r="B91" s="11">
        <v>4</v>
      </c>
      <c r="C91" s="12" t="s">
        <v>97</v>
      </c>
      <c r="D91" s="13">
        <v>0</v>
      </c>
    </row>
    <row r="92" spans="2:4" x14ac:dyDescent="0.25">
      <c r="B92" s="11">
        <v>5</v>
      </c>
      <c r="C92" s="12" t="s">
        <v>98</v>
      </c>
      <c r="D92" s="13">
        <v>0</v>
      </c>
    </row>
    <row r="93" spans="2:4" x14ac:dyDescent="0.25">
      <c r="B93" s="11">
        <v>6</v>
      </c>
      <c r="C93" s="12" t="s">
        <v>99</v>
      </c>
      <c r="D93" s="13">
        <v>0</v>
      </c>
    </row>
    <row r="94" spans="2:4" x14ac:dyDescent="0.25">
      <c r="B94" s="11">
        <v>7</v>
      </c>
      <c r="C94" s="12" t="s">
        <v>100</v>
      </c>
      <c r="D94" s="13">
        <v>0</v>
      </c>
    </row>
    <row r="95" spans="2:4" x14ac:dyDescent="0.25">
      <c r="B95" s="11">
        <v>8</v>
      </c>
      <c r="C95" s="12" t="s">
        <v>101</v>
      </c>
      <c r="D95" s="13">
        <v>0</v>
      </c>
    </row>
    <row r="96" spans="2:4" x14ac:dyDescent="0.25">
      <c r="B96" s="11">
        <v>9</v>
      </c>
      <c r="C96" s="12" t="s">
        <v>6</v>
      </c>
      <c r="D96" s="13">
        <v>0</v>
      </c>
    </row>
    <row r="97" spans="2:4" x14ac:dyDescent="0.25">
      <c r="B97" s="14" t="s">
        <v>112</v>
      </c>
      <c r="C97" s="12"/>
      <c r="D97" s="13">
        <f>SUM(D88:D96)</f>
        <v>3.4701067543311082</v>
      </c>
    </row>
    <row r="98" spans="2:4" x14ac:dyDescent="0.25">
      <c r="B98" s="14"/>
      <c r="C98" s="12"/>
      <c r="D98" s="16"/>
    </row>
    <row r="99" spans="2:4" x14ac:dyDescent="0.25">
      <c r="B99" s="14" t="s">
        <v>20</v>
      </c>
      <c r="C99" s="12"/>
      <c r="D99" s="15">
        <f>D16+D28+D34+D40+D52+D64+D85+D73+D97</f>
        <v>699.93700654221993</v>
      </c>
    </row>
    <row r="100" spans="2:4" x14ac:dyDescent="0.25">
      <c r="B100" s="14"/>
      <c r="C100" s="12"/>
      <c r="D100" s="16"/>
    </row>
    <row r="101" spans="2:4" x14ac:dyDescent="0.25">
      <c r="B101" s="14" t="s">
        <v>113</v>
      </c>
      <c r="C101" s="12"/>
      <c r="D101" s="16"/>
    </row>
    <row r="102" spans="2:4" x14ac:dyDescent="0.25">
      <c r="B102" s="11">
        <v>1</v>
      </c>
      <c r="C102" s="12" t="s">
        <v>91</v>
      </c>
      <c r="D102" s="13">
        <v>45.125749029832527</v>
      </c>
    </row>
    <row r="103" spans="2:4" x14ac:dyDescent="0.25">
      <c r="B103" s="11">
        <v>2</v>
      </c>
      <c r="C103" s="12" t="s">
        <v>92</v>
      </c>
      <c r="D103" s="13">
        <v>40.392470230222358</v>
      </c>
    </row>
    <row r="104" spans="2:4" x14ac:dyDescent="0.25">
      <c r="B104" s="11">
        <v>3</v>
      </c>
      <c r="C104" s="12" t="s">
        <v>96</v>
      </c>
      <c r="D104" s="13">
        <v>28.878819618245053</v>
      </c>
    </row>
    <row r="105" spans="2:4" x14ac:dyDescent="0.25">
      <c r="B105" s="11">
        <v>4</v>
      </c>
      <c r="C105" s="12" t="s">
        <v>97</v>
      </c>
      <c r="D105" s="13">
        <v>15.728915827956163</v>
      </c>
    </row>
    <row r="106" spans="2:4" x14ac:dyDescent="0.25">
      <c r="B106" s="11">
        <v>5</v>
      </c>
      <c r="C106" s="12" t="s">
        <v>6</v>
      </c>
      <c r="D106" s="13">
        <v>54.717290376181261</v>
      </c>
    </row>
    <row r="107" spans="2:4" x14ac:dyDescent="0.25">
      <c r="B107" s="14" t="s">
        <v>114</v>
      </c>
      <c r="C107" s="12"/>
      <c r="D107" s="15">
        <f>SUM(D102:D106)</f>
        <v>184.84324508243736</v>
      </c>
    </row>
    <row r="108" spans="2:4" x14ac:dyDescent="0.25">
      <c r="B108" s="14"/>
      <c r="C108" s="12"/>
      <c r="D108" s="16"/>
    </row>
    <row r="109" spans="2:4" ht="15.75" thickBot="1" x14ac:dyDescent="0.3">
      <c r="B109" s="17" t="s">
        <v>115</v>
      </c>
      <c r="C109" s="18"/>
      <c r="D109" s="19">
        <v>2133235.0009550001</v>
      </c>
    </row>
  </sheetData>
  <mergeCells count="4">
    <mergeCell ref="B42:C42"/>
    <mergeCell ref="B54:C54"/>
    <mergeCell ref="B66:C66"/>
    <mergeCell ref="B75:C75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2" manualBreakCount="2">
    <brk id="52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 מבטיח תשואה נספח 1</vt:lpstr>
      <vt:lpstr>מבטיח תשואה נספח 2</vt:lpstr>
      <vt:lpstr>מבטיח תשואה נספח 3</vt:lpstr>
      <vt:lpstr>'מבטיח תשואה נספח 2'!WPrint_TitlesW</vt:lpstr>
      <vt:lpstr>'מבטיח תשואה נספח 3'!WPrint_TitlesW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אוראל סופיר</cp:lastModifiedBy>
  <cp:lastPrinted>2024-06-26T08:24:21Z</cp:lastPrinted>
  <dcterms:created xsi:type="dcterms:W3CDTF">2013-05-20T07:11:09Z</dcterms:created>
  <dcterms:modified xsi:type="dcterms:W3CDTF">2024-06-30T08:15:13Z</dcterms:modified>
</cp:coreProperties>
</file>